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5.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6.xml"/>
  <Override ContentType="application/vnd.openxmlformats-officedocument.spreadsheetml.comments+xml" PartName="/xl/comments13.xml"/>
  <Override ContentType="application/vnd.openxmlformats-officedocument.spreadsheetml.comments+xml" PartName="/xl/comments4.xml"/>
  <Override ContentType="application/vnd.openxmlformats-officedocument.spreadsheetml.comments+xml" PartName="/xl/comments2.xml"/>
  <Override ContentType="application/vnd.openxmlformats-officedocument.spreadsheetml.comments+xml" PartName="/xl/comments8.xml"/>
  <Override ContentType="application/vnd.openxmlformats-officedocument.spreadsheetml.comments+xml" PartName="/xl/comments14.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16.xml"/>
  <Override ContentType="application/vnd.openxmlformats-officedocument.spreadsheetml.comments+xml" PartName="/xl/comments3.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1ST EMAIL TO SSS PARTICIPANTS" sheetId="1" r:id="rId3"/>
    <sheet state="hidden" name="First email to SSS participants" sheetId="2" r:id="rId4"/>
    <sheet state="visible" name="ALL ABSENCES" sheetId="3" r:id="rId5"/>
    <sheet state="visible" name="WEEK 14 Dec 11th" sheetId="4" r:id="rId6"/>
    <sheet state="visible" name="WEEK 13 Dec 5th" sheetId="5" r:id="rId7"/>
    <sheet state="visible" name="WEEK 11 Nov 21th" sheetId="6" r:id="rId8"/>
    <sheet state="visible" name="WEEK 10 Nov 14th" sheetId="7" r:id="rId9"/>
    <sheet state="visible" name="WEEK 9 Nov 7th" sheetId="8" r:id="rId10"/>
    <sheet state="visible" name="WEEK 8 Oct 31st" sheetId="9" r:id="rId11"/>
    <sheet state="visible" name="WEEK 7 Oct 24th" sheetId="10" r:id="rId12"/>
    <sheet state="visible" name=" WEEK 6 Oct 17th" sheetId="11" r:id="rId13"/>
    <sheet state="visible" name="WEEK 5 Oct 10th" sheetId="12" r:id="rId14"/>
    <sheet state="visible" name="WEEK 4 Oct 3rd" sheetId="13" r:id="rId15"/>
    <sheet state="visible" name="WEEK 3 Sep 26th" sheetId="14" r:id="rId16"/>
    <sheet state="visible" name="WEEK 2 Sep 19th" sheetId="15" r:id="rId17"/>
    <sheet state="visible" name="WEEK 1 Sep 12th" sheetId="16" r:id="rId18"/>
    <sheet state="visible" name="Peer Tutor Tokens" sheetId="17" r:id="rId19"/>
    <sheet state="visible" name="NOTEBOOK STATS" sheetId="18" r:id="rId20"/>
    <sheet state="visible" name="All participants and auto-email" sheetId="19" r:id="rId21"/>
  </sheets>
  <definedNames>
    <definedName localSheetId="14" name="MaxScore">#REF!</definedName>
    <definedName localSheetId="12" name="MaxScore">#REF!</definedName>
    <definedName localSheetId="7" name="MaxScore">#REF!</definedName>
    <definedName localSheetId="3" name="MaxScore">#REF!</definedName>
    <definedName localSheetId="9" name="MaxScore">#REF!</definedName>
    <definedName localSheetId="13" name="MaxScore">#REF!</definedName>
    <definedName localSheetId="10" name="MaxScore">#REF!</definedName>
    <definedName localSheetId="8" name="MaxScore">#REF!</definedName>
    <definedName localSheetId="4" name="MaxScore">#REF!</definedName>
    <definedName name="MaxScore">#REF!</definedName>
    <definedName localSheetId="5" name="MaxScore">#REF!</definedName>
    <definedName localSheetId="11" name="MaxScore">#REF!</definedName>
    <definedName localSheetId="6" name="MaxScore">#REF!</definedName>
    <definedName hidden="1" localSheetId="3" name="Z_D88E65ED_FBFE_41BE_8BBC_AB320CB24FC6_.wvu.FilterData">'WEEK 14 Dec 11th'!$A$2:$Q$102</definedName>
    <definedName hidden="1" localSheetId="3" name="Z_D88E65ED_FBFE_41BE_8BBC_AB320CB24FC6_.wvu.FilterData">'WEEK 14 Dec 11th'!$A$2:$R$102</definedName>
    <definedName hidden="1" localSheetId="5" name="Z_D88E65ED_FBFE_41BE_8BBC_AB320CB24FC6_.wvu.FilterData">'WEEK 11 Nov 21th'!$A$4:$P$103</definedName>
    <definedName hidden="1" localSheetId="5" name="Z_D88E65ED_FBFE_41BE_8BBC_AB320CB24FC6_.wvu.FilterData">'WEEK 11 Nov 21th'!$A$4:$O$103</definedName>
    <definedName hidden="1" localSheetId="4" name="Z_D88E65ED_FBFE_41BE_8BBC_AB320CB24FC6_.wvu.FilterData">'WEEK 13 Dec 5th'!$A$4:$O$103</definedName>
    <definedName hidden="1" localSheetId="4" name="Z_D88E65ED_FBFE_41BE_8BBC_AB320CB24FC6_.wvu.FilterData">'WEEK 13 Dec 5th'!$A$4:$P$103</definedName>
    <definedName hidden="1" localSheetId="6" name="Z_D88E65ED_FBFE_41BE_8BBC_AB320CB24FC6_.wvu.FilterData">'WEEK 10 Nov 14th'!$A$4:$P$103</definedName>
    <definedName hidden="1" localSheetId="6" name="Z_D88E65ED_FBFE_41BE_8BBC_AB320CB24FC6_.wvu.FilterData">'WEEK 10 Nov 14th'!$A$4:$O$103</definedName>
    <definedName hidden="1" localSheetId="7" name="Z_D88E65ED_FBFE_41BE_8BBC_AB320CB24FC6_.wvu.FilterData">'WEEK 9 Nov 7th'!$A$4:$O$103</definedName>
    <definedName hidden="1" localSheetId="7" name="Z_D88E65ED_FBFE_41BE_8BBC_AB320CB24FC6_.wvu.FilterData">'WEEK 9 Nov 7th'!$A$4:$P$103</definedName>
    <definedName hidden="1" localSheetId="8" name="Z_D88E65ED_FBFE_41BE_8BBC_AB320CB24FC6_.wvu.FilterData">'WEEK 8 Oct 31st'!$A$4:$P$103</definedName>
    <definedName hidden="1" localSheetId="8" name="Z_D88E65ED_FBFE_41BE_8BBC_AB320CB24FC6_.wvu.FilterData">'WEEK 8 Oct 31st'!$A$4:$O$103</definedName>
    <definedName hidden="1" localSheetId="9" name="Z_D88E65ED_FBFE_41BE_8BBC_AB320CB24FC6_.wvu.FilterData">'WEEK 7 Oct 24th'!$A$4:$O$105</definedName>
    <definedName hidden="1" localSheetId="9" name="Z_D88E65ED_FBFE_41BE_8BBC_AB320CB24FC6_.wvu.FilterData">'WEEK 7 Oct 24th'!$A$4:$P$105</definedName>
    <definedName hidden="1" localSheetId="10" name="Z_D88E65ED_FBFE_41BE_8BBC_AB320CB24FC6_.wvu.FilterData">' WEEK 6 Oct 17th'!$A$4:$P$105</definedName>
    <definedName hidden="1" localSheetId="10" name="Z_D88E65ED_FBFE_41BE_8BBC_AB320CB24FC6_.wvu.FilterData">' WEEK 6 Oct 17th'!$A$4:$O$105</definedName>
    <definedName hidden="1" localSheetId="13" name="Z_D88E65ED_FBFE_41BE_8BBC_AB320CB24FC6_.wvu.FilterData">'WEEK 3 Sep 26th'!$A$4:$O$105</definedName>
    <definedName hidden="1" localSheetId="13" name="Z_D88E65ED_FBFE_41BE_8BBC_AB320CB24FC6_.wvu.FilterData">'WEEK 3 Sep 26th'!$A$4:$N$105</definedName>
    <definedName hidden="1" localSheetId="12" name="Z_D88E65ED_FBFE_41BE_8BBC_AB320CB24FC6_.wvu.FilterData">'WEEK 4 Oct 3rd'!$A$4:$P$105</definedName>
    <definedName hidden="1" localSheetId="12" name="Z_D88E65ED_FBFE_41BE_8BBC_AB320CB24FC6_.wvu.FilterData">'WEEK 4 Oct 3rd'!$A$4:$O$105</definedName>
    <definedName hidden="1" localSheetId="11" name="Z_D88E65ED_FBFE_41BE_8BBC_AB320CB24FC6_.wvu.FilterData">'WEEK 5 Oct 10th'!$A$4:$M$105</definedName>
    <definedName hidden="1" localSheetId="11" name="Z_D88E65ED_FBFE_41BE_8BBC_AB320CB24FC6_.wvu.FilterData">'WEEK 5 Oct 10th'!$A$4:$N$105</definedName>
    <definedName hidden="1" localSheetId="14" name="Z_D88E65ED_FBFE_41BE_8BBC_AB320CB24FC6_.wvu.FilterData">'WEEK 2 Sep 19th'!$A$4:$O$105</definedName>
    <definedName hidden="1" localSheetId="14" name="Z_D88E65ED_FBFE_41BE_8BBC_AB320CB24FC6_.wvu.FilterData">'WEEK 2 Sep 19th'!$A$4:$P$105</definedName>
    <definedName hidden="1" localSheetId="15" name="Z_D88E65ED_FBFE_41BE_8BBC_AB320CB24FC6_.wvu.FilterData">'WEEK 1 Sep 12th'!$A$4:$M$105</definedName>
    <definedName hidden="1" localSheetId="15" name="Z_D88E65ED_FBFE_41BE_8BBC_AB320CB24FC6_.wvu.FilterData">'WEEK 1 Sep 12th'!$A$4:$L$105</definedName>
  </definedNames>
  <calcPr/>
  <customWorkbookViews>
    <customWorkbookView activeSheetId="0" maximized="1" tabRatio="600" windowHeight="0" windowWidth="0" guid="{D88E65ED-FBFE-41BE-8BBC-AB320CB24FC6}" name="Main Table Filter"/>
  </customWorkbookViews>
</workbook>
</file>

<file path=xl/comments1.xml><?xml version="1.0" encoding="utf-8"?>
<comments xmlns:r="http://schemas.openxmlformats.org/officeDocument/2006/relationships" xmlns="http://schemas.openxmlformats.org/spreadsheetml/2006/main">
  <authors>
    <author/>
  </authors>
  <commentList>
    <comment authorId="0" ref="A1">
      <text>
        <t xml:space="preserve">9
	-Svitlana Midianko
----
Sent an email re: danger of academic warning on 10/19
	-Vicki Chandler
----
Sent an email regarding Academic Warning on 10/15
	-Vicki Chandler</t>
      </text>
    </comment>
    <comment authorId="0" ref="E98">
      <text>
        <t xml:space="preserve">+aterrana@minerva.kgi.edu Nayyera In addition to coming late, Nayyera did not even finish one lab exercize. Does she need to submit makeup work?
	-Peleg Shilo
Thanks +peleg@minerva.kgi.edu - I'm going to email her and ask her to submit makeup work.
	-Alexandra Terrana
Nayyera says she came on time and tried to solve some problems, but that she submitted at the end because of the time. She says she will work with peer tutors in office hours to complete the rest of the problems. +peleg@minerva.kgi.edu
	-Alexandra Terrana</t>
      </text>
    </comment>
    <comment authorId="0" ref="D10">
      <text>
        <t xml:space="preserve">+aterrana@minerva.kgi.edu Why did you change it to say 1 again?
	-Peleg Shilo
Not sure how that happened. Sorry for the confusion. I'll fix it now!
	-Alexandra Terrana</t>
      </text>
    </comment>
    <comment authorId="0" ref="G63">
      <text>
        <t xml:space="preserve">These two students (Anar Omarova and Brandon Plowman) have consistently not made it to the 'ALL ABSENCES' sheet for 4 weeks in a row even though they have been marked absent in the weekly spreadsheets. Have they been withdrawn? +aterrana@minerva.kgi.edu
	-Wolu Chukwu
+woluchukwu@minerva.kgi.edu Exactly! Both of these students have been withdrawn or have left for some reason. I just confirmed this yesterday, after which I deleted them from the ABSENCES tab.
	-Alexandra Terrana
+juraj.vasek@minerva.kgi.edu +svitlana@minerva.kgi.edu  FYI about Brandon and Anar. They can be removed from the weekly absence sheets too from week 8 onwards.
	-Alexandra Terrana</t>
      </text>
    </comment>
    <comment authorId="0" ref="D37">
      <text>
        <t xml:space="preserve">Sent an email regarding Academic Warning on 10/15 (from Vicki Chandler)
	-Wolu Chukwu</t>
      </text>
    </comment>
  </commentList>
</comments>
</file>

<file path=xl/comments10.xml><?xml version="1.0" encoding="utf-8"?>
<comments xmlns:r="http://schemas.openxmlformats.org/officeDocument/2006/relationships" xmlns="http://schemas.openxmlformats.org/spreadsheetml/2006/main">
  <authors>
    <author/>
  </authors>
  <commentList>
    <comment authorId="0" ref="N1">
      <text>
        <t xml:space="preserve">This column is needed by the formMule Add-on</t>
      </text>
    </comment>
    <comment authorId="0" ref="O1">
      <text>
        <t xml:space="preserve">This column is needed by the formMule Add-on</t>
      </text>
    </comment>
    <comment authorId="0" ref="K5">
      <text>
        <t xml:space="preserve">+scya597@minerva.kgi.edu 
Can you please try to recheck/regrade your students? Nbgrader shows me a different scores. Larger than 0 (except Albin_Siriniqi which submitted empty notebook)
+aterrana@minerva.kgi.edu
_Assigned to Yu An Chan_
	-Juraj Vasek
Done. It seems like I graded too early when most students haven't submitted their notebook yet. I'll be aware of it next time. Thank you for letting me know!
	-Yu An Chan
_Marked as done_
	-Yu An Chan
_Re-opened_
I still see 0 points. Please do not forget to update it :)
	-Juraj Vasek
I thought you are saying score of week 6, and it turns out you are saying week 5. However, Nbgrader shows me 0 for all student in week 5(before and after manual grading).
	-Yu An Chan
Hmm interesting. Maybe it is bug on server? :D Can you send me a screenshot on Slack please, so we can try to debug for future SSS? I see this in Binder after autograding: http://snap.ashampoo.com/Tp8bt7A0iUuxed09IwNjQrFIMqo1y7dnncoBAObIEvbIYbicxVljirRUcAP29tIM
	-Juraj Vasek</t>
      </text>
    </comment>
  </commentList>
</comments>
</file>

<file path=xl/comments11.xml><?xml version="1.0" encoding="utf-8"?>
<comments xmlns:r="http://schemas.openxmlformats.org/officeDocument/2006/relationships" xmlns="http://schemas.openxmlformats.org/spreadsheetml/2006/main">
  <authors>
    <author/>
  </authors>
  <commentList>
    <comment authorId="0" ref="P1">
      <text>
        <t xml:space="preserve">This column is needed by the formMule Add-on</t>
      </text>
    </comment>
    <comment authorId="0" ref="Q1">
      <text>
        <t xml:space="preserve">This column is needed by the formMule Add-on</t>
      </text>
    </comment>
    <comment authorId="0" ref="L34">
      <text>
        <t xml:space="preserve">9
	-Svitlana Midianko</t>
      </text>
    </comment>
    <comment authorId="0" ref="L32">
      <text>
        <t xml:space="preserve">15
	-Svitlana Midianko</t>
      </text>
    </comment>
    <comment authorId="0" ref="L28">
      <text>
        <t xml:space="preserve">5
	-Svitlana Midianko</t>
      </text>
    </comment>
    <comment authorId="0" ref="L27">
      <text>
        <t xml:space="preserve">3
	-Svitlana Midianko</t>
      </text>
    </comment>
    <comment authorId="0" ref="L9">
      <text>
        <t xml:space="preserve">0s
	-Svitlana Midianko</t>
      </text>
    </comment>
    <comment authorId="0" ref="L6">
      <text>
        <t xml:space="preserve">0
	-Svitlana Midianko</t>
      </text>
    </comment>
    <comment authorId="0" ref="L5">
      <text>
        <t xml:space="preserve">0
	-Svitlana Midianko</t>
      </text>
    </comment>
    <comment authorId="0" ref="A43">
      <text>
        <t xml:space="preserve">+joram@minerva.kgi.edu Please fill in the attendance for all students. Add to the ALL ABSENCES tab if they were absent.
_Assigned to Joram Erbarth_
	-Alexandra Terrana</t>
      </text>
    </comment>
  </commentList>
</comments>
</file>

<file path=xl/comments12.xml><?xml version="1.0" encoding="utf-8"?>
<comments xmlns:r="http://schemas.openxmlformats.org/officeDocument/2006/relationships" xmlns="http://schemas.openxmlformats.org/spreadsheetml/2006/main">
  <authors>
    <author/>
  </authors>
  <commentList>
    <comment authorId="0" ref="O1">
      <text>
        <t xml:space="preserve">This column is needed by the formMule Add-on</t>
      </text>
    </comment>
    <comment authorId="0" ref="P1">
      <text>
        <t xml:space="preserve">This column is needed by the formMule Add-on</t>
      </text>
    </comment>
    <comment authorId="0" ref="A76">
      <text>
        <t xml:space="preserve">+ninahamidli@minerva.kgi.edu Hi Nina, please finish inputting the scores for weeks 2 and 3 today - thank you!
	-Alexandra Terrana</t>
      </text>
    </comment>
    <comment authorId="0" ref="A53">
      <text>
        <t xml:space="preserve">+gaurish@minerva.kgi.edu Hi Gaurish, please finish inputting the scores for weeks 2 and 3 today - thank you!
	-Alexandra Terrana</t>
      </text>
    </comment>
    <comment authorId="0" ref="A45">
      <text>
        <t xml:space="preserve">+markgacoka@minerva.kgi.edu Hi Gacoka, please finish inputting the scores for weeks 2 and 3 today - thank you!
	-Alexandra Terrana
I will. Thank you for the reminder.
	-Gacoka Mbui</t>
      </text>
    </comment>
    <comment authorId="0" ref="A21">
      <text>
        <t xml:space="preserve">+chikajinanwa@minerva.kgi.edu Hi Chika, please finish inputting the scores for weeks 2 and 3 today - thank you!
	-Alexandra Terrana
Hello Prof +aterrana@minerva.kgi.edu . I uploaded the scores for Week 2 over the weekend but didn’t upload the scores for week 3 because every student scored 0. I asked them to redo the work and upload so I could grade. Should I just upload the scores as they are now(0) or should I wait for their submissions?
Kind regards, 
Chika
	-CHIKA JINANWA
Ok, that's fine for now, thanks for the note!
	-Alexandra Terrana
I put "NA" for Tobias since I don't see any exercise submission from him
	-Alexandra Terrana</t>
      </text>
    </comment>
    <comment authorId="0" ref="N37">
      <text>
        <t xml:space="preserve">I heard about Meliane's situation this week and think it's ok if she wanted to attend another session. Glad to hear she was engaged and wanted to finish her work. Just an FYI for +felipehlvo@minerva.kgi.edu
	-Alexandra Terrana
She won't be marked as absent.
	-Alexandra Terrana</t>
      </text>
    </comment>
  </commentList>
</comments>
</file>

<file path=xl/comments13.xml><?xml version="1.0" encoding="utf-8"?>
<comments xmlns:r="http://schemas.openxmlformats.org/officeDocument/2006/relationships" xmlns="http://schemas.openxmlformats.org/spreadsheetml/2006/main">
  <authors>
    <author/>
  </authors>
  <commentList>
    <comment authorId="0" ref="P1">
      <text>
        <t xml:space="preserve">This column is needed by the formMule Add-on</t>
      </text>
    </comment>
    <comment authorId="0" ref="Q1">
      <text>
        <t xml:space="preserve">This column is needed by the formMule Add-on</t>
      </text>
    </comment>
    <comment authorId="0" ref="K92">
      <text>
        <t xml:space="preserve">none
	-Svitlana Midianko</t>
      </text>
    </comment>
    <comment authorId="0" ref="K80">
      <text>
        <t xml:space="preserve">10
	-Svitlana Midianko</t>
      </text>
    </comment>
    <comment authorId="0" ref="K78">
      <text>
        <t xml:space="preserve">10
	-Svitlana Midianko</t>
      </text>
    </comment>
    <comment authorId="0" ref="K76">
      <text>
        <t xml:space="preserve">10
	-Svitlana Midianko</t>
      </text>
    </comment>
    <comment authorId="0" ref="K75">
      <text>
        <t xml:space="preserve">na
	-Svitlana Midianko</t>
      </text>
    </comment>
    <comment authorId="0" ref="L42">
      <text>
        <t xml:space="preserve">none
	-Svitlana Midianko</t>
      </text>
    </comment>
    <comment authorId="0" ref="L15">
      <text>
        <t xml:space="preserve">9
	-Svitlana Midianko</t>
      </text>
    </comment>
    <comment authorId="0" ref="K15">
      <text>
        <t xml:space="preserve">6
	-Svitlana Midianko</t>
      </text>
    </comment>
    <comment authorId="0" ref="K13">
      <text>
        <t xml:space="preserve">0
	-Svitlana Midianko</t>
      </text>
    </comment>
    <comment authorId="0" ref="K11">
      <text>
        <t xml:space="preserve">5
	-Svitlana Midianko</t>
      </text>
    </comment>
    <comment authorId="0" ref="K9">
      <text>
        <t xml:space="preserve">5
	-Svitlana Midianko</t>
      </text>
    </comment>
    <comment authorId="0" ref="L9">
      <text>
        <t xml:space="preserve">10
	-Svitlana Midianko</t>
      </text>
    </comment>
    <comment authorId="0" ref="K7">
      <text>
        <t xml:space="preserve">5
	-Svitlana Midianko</t>
      </text>
    </comment>
    <comment authorId="0" ref="K6">
      <text>
        <t xml:space="preserve">5
	-Svitlana Midianko</t>
      </text>
    </comment>
    <comment authorId="0" ref="L6">
      <text>
        <t xml:space="preserve">6
	-Svitlana Midianko</t>
      </text>
    </comment>
    <comment authorId="0" ref="K5">
      <text>
        <t xml:space="preserve">5
	-Svitlana Midianko</t>
      </text>
    </comment>
    <comment authorId="0" ref="L5">
      <text>
        <t xml:space="preserve">4
	-Svitlana Midianko</t>
      </text>
    </comment>
    <comment authorId="0" ref="K71">
      <text>
        <t xml:space="preserve">5
	-Svitlana Midianko</t>
      </text>
    </comment>
    <comment authorId="0" ref="L71">
      <text>
        <t xml:space="preserve">2
	-Svitlana Midianko</t>
      </text>
    </comment>
    <comment authorId="0" ref="L70">
      <text>
        <t xml:space="preserve">6
	-Svitlana Midianko</t>
      </text>
    </comment>
    <comment authorId="0" ref="K70">
      <text>
        <t xml:space="preserve">5
	-Svitlana Midianko</t>
      </text>
    </comment>
    <comment authorId="0" ref="L69">
      <text>
        <t xml:space="preserve">10
	-Svitlana Midianko</t>
      </text>
    </comment>
    <comment authorId="0" ref="K69">
      <text>
        <t xml:space="preserve">5
	-Svitlana Midianko</t>
      </text>
    </comment>
    <comment authorId="0" ref="A12">
      <text>
        <t xml:space="preserve">+peleg@minerva.kgi.edu Still waiting for you to input the grades for week 2-3. Can you finish this today please?
_Assigned to Peleg Shilo_
	-Alexandra Terrana</t>
      </text>
    </comment>
    <comment authorId="0" ref="B72">
      <text>
        <t xml:space="preserve">+felipehlvo@minerva.kgi.edu Hi Felipe, was Tunu at the SSS yesterday? His attendance is not indicated. Thanks.
_Assigned to FELIPE OLIVEIRA_
	-Alexandra Terrana
Yes, she was there. She got there 10 minutes late, sorry that.
	-FELIPE OLIVEIRA
Sorry for that*
	-FELIPE OLIVEIRA</t>
      </text>
    </comment>
  </commentList>
</comments>
</file>

<file path=xl/comments14.xml><?xml version="1.0" encoding="utf-8"?>
<comments xmlns:r="http://schemas.openxmlformats.org/officeDocument/2006/relationships" xmlns="http://schemas.openxmlformats.org/spreadsheetml/2006/main">
  <authors>
    <author/>
  </authors>
  <commentList>
    <comment authorId="0" ref="M1">
      <text>
        <t xml:space="preserve">This column is needed by the formMule Add-on</t>
      </text>
    </comment>
    <comment authorId="0" ref="N1">
      <text>
        <t xml:space="preserve">This column is needed by the formMule Add-on</t>
      </text>
    </comment>
  </commentList>
</comments>
</file>

<file path=xl/comments15.xml><?xml version="1.0" encoding="utf-8"?>
<comments xmlns:r="http://schemas.openxmlformats.org/officeDocument/2006/relationships" xmlns="http://schemas.openxmlformats.org/spreadsheetml/2006/main">
  <authors>
    <author/>
  </authors>
  <commentList>
    <comment authorId="0" ref="E74">
      <text>
        <t xml:space="preserve">YES! Me and +atahan@minerva.kgi.edu strongly support this idea
	-Nigar Hamidli</t>
      </text>
    </comment>
  </commentList>
</comments>
</file>

<file path=xl/comments16.xml><?xml version="1.0" encoding="utf-8"?>
<comments xmlns:r="http://schemas.openxmlformats.org/officeDocument/2006/relationships" xmlns="http://schemas.openxmlformats.org/spreadsheetml/2006/main">
  <authors>
    <author/>
  </authors>
  <commentList>
    <comment authorId="0" ref="F1">
      <text>
        <t xml:space="preserve">This column is needed by the formMule Add-on</t>
      </text>
    </comment>
  </commentList>
</comments>
</file>

<file path=xl/comments2.xml><?xml version="1.0" encoding="utf-8"?>
<comments xmlns:r="http://schemas.openxmlformats.org/officeDocument/2006/relationships" xmlns="http://schemas.openxmlformats.org/spreadsheetml/2006/main">
  <authors>
    <author/>
  </authors>
  <commentList>
    <comment authorId="0" ref="D68">
      <text>
        <t xml:space="preserve">I did not see her there, and she only attempted to complete one of the exercises in the submitted notebook
	-FELIPE OLIVEIRA</t>
      </text>
    </comment>
  </commentList>
</comments>
</file>

<file path=xl/comments3.xml><?xml version="1.0" encoding="utf-8"?>
<comments xmlns:r="http://schemas.openxmlformats.org/officeDocument/2006/relationships" xmlns="http://schemas.openxmlformats.org/spreadsheetml/2006/main">
  <authors>
    <author/>
  </authors>
  <commentList>
    <comment authorId="0" ref="P1">
      <text>
        <t xml:space="preserve">This column is needed by the formMule Add-on</t>
      </text>
    </comment>
    <comment authorId="0" ref="Q1">
      <text>
        <t xml:space="preserve">This column is needed by the formMule Add-on</t>
      </text>
    </comment>
  </commentList>
</comments>
</file>

<file path=xl/comments4.xml><?xml version="1.0" encoding="utf-8"?>
<comments xmlns:r="http://schemas.openxmlformats.org/officeDocument/2006/relationships" xmlns="http://schemas.openxmlformats.org/spreadsheetml/2006/main">
  <authors>
    <author/>
  </authors>
  <commentList>
    <comment authorId="0" ref="P1">
      <text>
        <t xml:space="preserve">This column is needed by the formMule Add-on</t>
      </text>
    </comment>
    <comment authorId="0" ref="Q1">
      <text>
        <t xml:space="preserve">This column is needed by the formMule Add-on</t>
      </text>
    </comment>
  </commentList>
</comments>
</file>

<file path=xl/comments5.xml><?xml version="1.0" encoding="utf-8"?>
<comments xmlns:r="http://schemas.openxmlformats.org/officeDocument/2006/relationships" xmlns="http://schemas.openxmlformats.org/spreadsheetml/2006/main">
  <authors>
    <author/>
  </authors>
  <commentList>
    <comment authorId="0" ref="P1">
      <text>
        <t xml:space="preserve">This column is needed by the formMule Add-on</t>
      </text>
    </comment>
    <comment authorId="0" ref="Q1">
      <text>
        <t xml:space="preserve">This column is needed by the formMule Add-on</t>
      </text>
    </comment>
    <comment authorId="0" ref="L77">
      <text>
        <t xml:space="preserve">+atahan@minerva.kgi.edu +artem@minerva.kgi.edu +nikita.koloskov@minerva.kgi.edu +ninahamidli@minerva.kgi.edu 
Can you please try grade and fill these gaps? :) Thank you :)
	-Juraj Vasek</t>
      </text>
    </comment>
    <comment authorId="0" ref="K51">
      <text>
        <t xml:space="preserve">This student switched to Nina starting from SSS11. Her notebooks will not be downloaded with your group 2023GK, to score her SSS10 please use group 2023NH. +gaurish@minerva.kgi.edu
	-Juraj Vasek</t>
      </text>
    </comment>
    <comment authorId="0" ref="B98">
      <text>
        <t xml:space="preserve">+artem@minerva.kgi.edu Jargasulen says that she did not miss this session. Are you sure she was absent?!
_Assigned to Artem Kalyta_
	-Alexandra Terrana
I just talked to her and she said that she was late, maybe that's the reason why I did not see her when I took attendance. She says that she was 10 minutes late but I am unsure about that. +gaurish@minerva.kgi.edu , +favourokeke@minerva.kgi.edu  she said that you helped her, do you remember how late was she?
	-Artem Kalyta</t>
      </text>
    </comment>
  </commentList>
</comments>
</file>

<file path=xl/comments6.xml><?xml version="1.0" encoding="utf-8"?>
<comments xmlns:r="http://schemas.openxmlformats.org/officeDocument/2006/relationships" xmlns="http://schemas.openxmlformats.org/spreadsheetml/2006/main">
  <authors>
    <author/>
  </authors>
  <commentList>
    <comment authorId="0" ref="P1">
      <text>
        <t xml:space="preserve">This column is needed by the formMule Add-on</t>
      </text>
    </comment>
    <comment authorId="0" ref="Q1">
      <text>
        <t xml:space="preserve">This column is needed by the formMule Add-on</t>
      </text>
    </comment>
    <comment authorId="0" ref="K86">
      <text>
        <t xml:space="preserve">+chikajinanwa@minerva.kgi.edu hi Chika! Did Tobias submit any NBs that can be scored?
	-Svitlana Midianko
Yes, but he submitted late so I'll have to regrade. I'll do that right away.
	-CHIKA JINANWA</t>
      </text>
    </comment>
    <comment authorId="0" ref="O50">
      <text>
        <t xml:space="preserve">+gaurish@minerva.kgi.edu what kind of trouble? Can you try to be more specific so that we can help?
	-Alexandra Terrana</t>
      </text>
    </comment>
  </commentList>
</comments>
</file>

<file path=xl/comments7.xml><?xml version="1.0" encoding="utf-8"?>
<comments xmlns:r="http://schemas.openxmlformats.org/officeDocument/2006/relationships" xmlns="http://schemas.openxmlformats.org/spreadsheetml/2006/main">
  <authors>
    <author/>
  </authors>
  <commentList>
    <comment authorId="0" ref="P1">
      <text>
        <t xml:space="preserve">This column is needed by the formMule Add-on</t>
      </text>
    </comment>
    <comment authorId="0" ref="Q1">
      <text>
        <t xml:space="preserve">This column is needed by the formMule Add-on</t>
      </text>
    </comment>
    <comment authorId="0" ref="L17">
      <text>
        <t xml:space="preserve">na
	-Svitlana Midianko</t>
      </text>
    </comment>
    <comment authorId="0" ref="L16">
      <text>
        <t xml:space="preserve">NA
	-Svitlana Midianko</t>
      </text>
    </comment>
    <comment authorId="0" ref="L48">
      <text>
        <t xml:space="preserve">nb is missing.
	-Svitlana Midianko</t>
      </text>
    </comment>
    <comment authorId="0" ref="L12">
      <text>
        <t xml:space="preserve">+peleg@minerva.kgi.edu  are you sure that students got 0 for exercises? If so, could you write 1-sentence note in column O so we now what is happening. Thank you!
_Assigned to Peleg Shilo_
	-Svitlana Midianko
Will do
	-Peleg Shilo
Awesome!
	-Svitlana Midianko</t>
      </text>
    </comment>
    <comment authorId="0" ref="O91">
      <text>
        <t xml:space="preserve">Nitin's focus is lacking in class as well, so I presume this a widespread issue not isolated just to you.
	-Alexandra Terrana</t>
      </text>
    </comment>
    <comment authorId="0" ref="B88">
      <text>
        <t xml:space="preserve">Hi! +atahan@minerva.kgi.edu Was Ariane present at this week's session? This row is still blank.
	-Alexandra Terrana
So, as you know she was supposed to attend the 3rd or the 4th session this day. However I forgot to remind a peer tutor in those sessions to check if she is there or not, and I checked with her and apparently she didnt actually attend the session so she didnt tell anyone to mark her in either. Sorry for the late marking. I also updated the all absences tab.
	-Atahan Öztürk</t>
      </text>
    </comment>
  </commentList>
</comments>
</file>

<file path=xl/comments8.xml><?xml version="1.0" encoding="utf-8"?>
<comments xmlns:r="http://schemas.openxmlformats.org/officeDocument/2006/relationships" xmlns="http://schemas.openxmlformats.org/spreadsheetml/2006/main">
  <authors>
    <author/>
  </authors>
  <commentList>
    <comment authorId="0" ref="P1">
      <text>
        <t xml:space="preserve">This column is needed by the formMule Add-on</t>
      </text>
    </comment>
    <comment authorId="0" ref="Q1">
      <text>
        <t xml:space="preserve">This column is needed by the formMule Add-on</t>
      </text>
    </comment>
    <comment authorId="0" ref="O93">
      <text>
        <t xml:space="preserve">+aterrana@minerva.kgi.edu +atahan@minerva.kgi.edu Space for discusion: Should this count as not engaged? As mentioned in the comment the student is late and talks half of the class, + the score is very low for SSS7, SSS6, SSS5 ...
	-Juraj Vasek
He was marked as absent for being late twice.
	-Alexandra Terrana</t>
      </text>
    </comment>
    <comment authorId="0" ref="O37">
      <text>
        <t xml:space="preserve">+nikita.koloskov@minerva.kgi.edu If this student missed more than 15 minutes of the class, they should be marked as absent, and that should be reported in the ALL ABSENCES tab. If I'm interpreting your note here correctly, then please add Amanna to the end of the absences list.
_Assigned to Nikita Koloskov_
	-Alexandra Terrana</t>
      </text>
    </comment>
    <comment authorId="0" ref="O89">
      <text>
        <t xml:space="preserve">So happy to see this improvement with Maheem. She's in my FA section and I can tell she tries extremely hard. Glad that it seems to be paying off.
	-Alexandra Terrana</t>
      </text>
    </comment>
    <comment authorId="0" ref="B23">
      <text>
        <t xml:space="preserve">+favourokeke@minerva.kgi.edu Again, you forgot to copy the absence to the ALL ABSENCES tab. I've done it now, but please do it for all absent students next week. Thank you.
	-Alexandra Terrana
Dear Prof Terrana,
I am confused about how to fill the all absences tab. What I did was to increase the number of total absence in the all absences tab for each student that did not come to the SSS. Also, I was very confused that there some names appeared twice in different areas of the all absences tab.
Best regards,
Favour.
Sent from Mail for Windows 10
From: Alexandra Terrana (Google Sheets)
Sent: Saturday, October 26, 2019 9:55 AM
To: favourokeke@minerva.kgi.edu
Subject: F19 Coding SSS At... - +favourokeke@minerva.kgi.edu Again, y...
Alexandra Terrana mentioned you in a comment in the following document
F19 Coding SSS Attendance Tracker
FNU Eisha
Alexandra TerranaNew
+favourokeke@minerva.kgi.edu Again, you forgot to copy the absence to the ALL ABSENCES tab. I've done it now, but please do it for all absent students next week. Thank you.
Open
Google LLC, 1600 Amphitheatre Parkway, Mountain View, CA 94043, USA
You have received this email because you are mentioned in this thread.Change what Google Docs sends you.You can reply to this email to reply to the discussion.
	-Favour Okeke
I see. Please ask if you have questions! We want a different entry for every absence. Next time, just scroll to the bottom and add a new row. Thanks!
	-Alexandra Terrana
_Marked as resolved_
	-Alexandra Terrana
_Re-opened_
Dear Prof. Terrana,
Thanks for the clarification. I understand now.
Favour.
Sent from Mail for Windows 10
From: Alexandra Terrana (Google Sheets)
Sent: Saturday, October 26, 2019 10:55 AM
To: favourokeke@minerva.kgi.edu
Subject: F19 Coding SSS At... - +favourokeke@minerva.kgi.edu Again, y...
Alexandra Terrana replied to a comment in the following document
F19 Coding SSS Attendance Tracker
FNU Eisha
Alexandra Terrana
+favourokeke@minerva.kgi.edu Again, you forgot to copy the absence to the ALL ABSENCES tab. I've done it now, but please do it for all absent students next week. Thank you.
Favour Okeke
Dear Prof Terrana,
I am confused about how to fill the all absences tab. What I did was to increase the number of total absence in the all absences tab for each student that did not come to the SSS. Also, I was very confused that there some names appeared twice in different areas of the all absences tab.
Best regards,
Favour.
Sent from Mail for Windows 10
From: Alexandra Terrana (Google Sheets)
Sent: Saturday, October 26, 2019 9:55 AM
To: favourokeke@minerva.kgi.edu
Subject: F19 Coding SSS At... - +favourokeke@minerva.kgi.edu Again, y...
Alexandra Terrana mentioned you in a comment in the following document
F19 Coding SSS Attendance Tracker
FNU Eisha
Alexandra TerranaNew
+favourokeke@minerva.kgi.edu Again, you forgot to copy the absence to the ALL ABSENCES tab. I've done it now, but please do it for all absent students next week. Thank you.
Open
Google LLC, 1600 Amphitheatre Parkway, Mountain View, CA 94043, USA
You have received this email because you are mentioned in this thread.Change what Google Docs sends you.You can reply to this email to reply to the discussion.
Alexandra TerranaNew
I see. Please ask if you have questions! We want a different entry for every absence. Next time, just scroll to the bottom and add a new row. Thanks!
Alexandra TerranaNew
Marked as resolved
Open
Google LLC, 1600 Amphitheatre Parkway, Mountain View, CA 94043, USA
You h
	-Favour Okeke</t>
      </text>
    </comment>
    <comment authorId="0" ref="B47">
      <text>
        <t xml:space="preserve">+joram@minerva.kgi.edu There are some blank attendance entries this week. Were Helen, Brandon, and Olena present? Please put No rather than leave it blank. Thank you!
_Assigned to Joram Erbarth_
	-Alexandra Terrana
(and update ALL ABSENCES sheet too).
	-Alexandra Terrana
+gaurish@minerva.kgi.edu do you know if Helen and Olena were present? I still don't see any Yes or No from +joram@minerva.kgi.edu
	-Alexandra Terrana</t>
      </text>
    </comment>
  </commentList>
</comments>
</file>

<file path=xl/comments9.xml><?xml version="1.0" encoding="utf-8"?>
<comments xmlns:r="http://schemas.openxmlformats.org/officeDocument/2006/relationships" xmlns="http://schemas.openxmlformats.org/spreadsheetml/2006/main">
  <authors>
    <author/>
  </authors>
  <commentList>
    <comment authorId="0" ref="P1">
      <text>
        <t xml:space="preserve">This column is needed by the formMule Add-on</t>
      </text>
    </comment>
    <comment authorId="0" ref="Q1">
      <text>
        <t xml:space="preserve">This column is needed by the formMule Add-on</t>
      </text>
    </comment>
    <comment authorId="0" ref="K47">
      <text>
        <t xml:space="preserve">na
	-Svitlana Midianko</t>
      </text>
    </comment>
    <comment authorId="0" ref="L47">
      <text>
        <t xml:space="preserve">na
	-Svitlana Midianko</t>
      </text>
    </comment>
    <comment authorId="0" ref="L6">
      <text>
        <t xml:space="preserve">4
	-Svitlana Midianko</t>
      </text>
    </comment>
  </commentList>
</comments>
</file>

<file path=xl/sharedStrings.xml><?xml version="1.0" encoding="utf-8"?>
<sst xmlns="http://schemas.openxmlformats.org/spreadsheetml/2006/main" count="12203" uniqueCount="1099">
  <si>
    <t>To:</t>
  </si>
  <si>
    <t>&lt;--Required: Use a single email address or comma separated email addresses, or use email tokens from the list below.</t>
  </si>
  <si>
    <t>CC:</t>
  </si>
  <si>
    <t>&lt;--Optional: Use a single email address or comma separated email addresses, or use email tokens from the list below.</t>
  </si>
  <si>
    <t>BCC:</t>
  </si>
  <si>
    <t>Reply-to:</t>
  </si>
  <si>
    <t>&lt;--Optional: Use a single valid email or email token from the list below. Even when this is set, sender address will always appear as the installer of this script.</t>
  </si>
  <si>
    <t>Subject:</t>
  </si>
  <si>
    <t>&lt;--Use tokens below for dynamic values.</t>
  </si>
  <si>
    <t>Body:</t>
  </si>
  <si>
    <t>Translate code:</t>
  </si>
  <si>
    <t>&lt;--Optional: E.g. 'es' for Spanish. Use token for dynamic value. Value must be available in Google Translate: https://developers.google.com/translate/v2/using_rest#language-params</t>
  </si>
  <si>
    <t>Available tags:</t>
  </si>
  <si>
    <t>&lt;&lt;1. Fill in columns E, F, G, H ASAP during or after the session. 
2. Add absent students to the list on the "ALL ABSENCES" tab by Friday . 
3. Fill in the columns I, J, K before Monday's meeting. Make notes as needed.&gt;&gt;</t>
  </si>
  <si>
    <t>&lt;&lt;&gt;&gt;</t>
  </si>
  <si>
    <t>Student</t>
  </si>
  <si>
    <t>Email</t>
  </si>
  <si>
    <t>Date of absence (double click to select from calendar)</t>
  </si>
  <si>
    <t>How many absenses total (to date)?</t>
  </si>
  <si>
    <t>Type of absence</t>
  </si>
  <si>
    <t>Date of makeup work submission (only required for students who did not show up at all)</t>
  </si>
  <si>
    <t>Notes / Date of submission</t>
  </si>
  <si>
    <t>Eric Fairweather</t>
  </si>
  <si>
    <t>fairweather@minerva.kgi.edu</t>
  </si>
  <si>
    <t>did not attend</t>
  </si>
  <si>
    <t xml:space="preserve">Eric is taking class from Nairobi until September 22. On Sept 20, he says he is almost done with the makeup work and will submit soon. </t>
  </si>
  <si>
    <t>Jade Bowler</t>
  </si>
  <si>
    <t>jade@minerva.kgi.edu</t>
  </si>
  <si>
    <t>Jade will not arrive in SF until September 13.</t>
  </si>
  <si>
    <t>Amanna Marycynthia Adaobi</t>
  </si>
  <si>
    <t>adaobi@minerva.kgi.edu</t>
  </si>
  <si>
    <t>missed &gt; 15 min</t>
  </si>
  <si>
    <t>Late for 40 minutes; email reminder about makeup work sent on Sept 20</t>
  </si>
  <si>
    <t>Tuan Anh Nguyen</t>
  </si>
  <si>
    <t>nanhtuan.fly@minerva.kgi.edu</t>
  </si>
  <si>
    <t>Mohammed Badra</t>
  </si>
  <si>
    <t>mohammedbadra@minerva.kgi.edu</t>
  </si>
  <si>
    <t>No</t>
  </si>
  <si>
    <t>Email reminder about makeup work sent on Sept 20</t>
  </si>
  <si>
    <t>Checked 04/10</t>
  </si>
  <si>
    <t>Tried to contact</t>
  </si>
  <si>
    <t>Nayyera Askar</t>
  </si>
  <si>
    <t>nayyera@minerva.kgi.edu</t>
  </si>
  <si>
    <t>Jargalsuren Mandakh</t>
  </si>
  <si>
    <t>jargalsuren@minerva.kgi.edu</t>
  </si>
  <si>
    <r>
      <t xml:space="preserve">Submitted only exercises, </t>
    </r>
    <r>
      <rPr>
        <b/>
      </rPr>
      <t>no lab</t>
    </r>
    <r>
      <t>.; this student didn't arrive in SF until 9/22</t>
    </r>
  </si>
  <si>
    <t>Email reminder about makeup work sent on Sept 27</t>
  </si>
  <si>
    <t>EDITH WAYUA NGUNDI</t>
  </si>
  <si>
    <t>edith@minerva.kgi.edu</t>
  </si>
  <si>
    <t>Mahmoud Haroun Abouelfadl</t>
  </si>
  <si>
    <t>mahmoud.haroun@minerva.kgi.edu</t>
  </si>
  <si>
    <t>Email reminder about makeup work sent on Oct 5</t>
  </si>
  <si>
    <t xml:space="preserve">Both lab and exercises submitted. </t>
  </si>
  <si>
    <r>
      <t xml:space="preserve">Submitted only exercises, </t>
    </r>
    <r>
      <rPr>
        <b/>
      </rPr>
      <t>no lab</t>
    </r>
  </si>
  <si>
    <t>Daniel kalu</t>
  </si>
  <si>
    <t>daniel@minerva.kgi.edu</t>
  </si>
  <si>
    <r>
      <t xml:space="preserve">Submitted only lab, </t>
    </r>
    <r>
      <rPr>
        <b/>
      </rPr>
      <t>no exercises</t>
    </r>
  </si>
  <si>
    <t>Gabriela Martins de Oliveira</t>
  </si>
  <si>
    <t>gabriela.oliveira@minerva.kgi.edu</t>
  </si>
  <si>
    <t>Submitted both lab and exercises</t>
  </si>
  <si>
    <t>Aliia Zhakypova</t>
  </si>
  <si>
    <t>aliia.zhakypova@minerva.kgi.edu</t>
  </si>
  <si>
    <t>&lt;&lt;Student Email&gt;&gt;</t>
  </si>
  <si>
    <t>Trang Thuy Tran</t>
  </si>
  <si>
    <t>trang@minerva.kgi.edu</t>
  </si>
  <si>
    <t>aterrana@minervaproject.com</t>
  </si>
  <si>
    <t>sss_coding@minerva.kgi.edu</t>
  </si>
  <si>
    <t>Important Initial Announcements for the Programming Structured Study Sessions</t>
  </si>
  <si>
    <t>Dear &lt;&lt;Student Name &gt;&gt;,
If you are getting this email, it means that you are required to participate in the Structured Study Sessions (SSS) for programming. You should already be aware of this based on the feedback from your post-summer assessment. &lt;b&gt;Attendance is mandatory&lt;/b&gt;, just like class. Think of this as an extra support tool for you to develop the basic Python skills needed for the cornerstones. We want you all to succeed and build confidence in your ability. Plus, the sessions are actually quite fun!
Please note that the first sessions will be during week 1, &lt;b&gt;Thursday, Sept 12&lt;/b&gt;, after class. All the information that you need can be found in &lt;a href="https://docs.google.com/document/d/1M7plYY11ZzNDrmZaMUrsogQPY1b9ng61NgI66qBBADk/edit?usp=sharing"&gt;this guide&lt;/a&gt;, including the session &lt;a href="https://drive.google.com/open?id=1udmJ76oYXqStYYknCuzyDOcGVljyfB_XPIL54tdN3wc"&gt;schedule&lt;/a&gt; (be sure to scroll all the way left-right to find your time slot), and the &lt;a href="https://docs.google.com/document/d/1NVs48afn71QXYm4xY72AfbbBfl0V3sCnZwRbynXnA10/edit?usp=sharing"&gt;setup instructions&lt;/a&gt;. Watch the videos too! Please go through this material very carefully and follow all instructions &lt;b&gt;before your first session&lt;/b&gt;.
After each session, you will be asked to submit your work. This is important for our process of tracking your work and providing you with feedback. The submission will require you to insert a unique token at the end of the notebook. &lt;b&gt;Your unique token is&lt;/b&gt;: &lt;&lt;Token &gt;&gt;. Please keep this token handy.
Please reach out to sss_coding@minerva.kgi.edu if you have any questions. 
Best wishes for the start of your Minerva journey!
Prof Terrana and the SSS Team</t>
  </si>
  <si>
    <t>&lt;&lt;Student Name &gt;&gt;</t>
  </si>
  <si>
    <t>&lt;&lt;Token &gt;&gt;</t>
  </si>
  <si>
    <t>&lt;&lt;Peer Tutor&gt;&gt;</t>
  </si>
  <si>
    <t>&lt;&lt;Mandatory SSS?&gt;&gt;</t>
  </si>
  <si>
    <t>&lt;&lt;Email Text &gt;&gt;</t>
  </si>
  <si>
    <t>Anna Archakova</t>
  </si>
  <si>
    <t>anna.archakova@minerva.kgi.edu</t>
  </si>
  <si>
    <t>Brandon Plowman</t>
  </si>
  <si>
    <t>brandon@minerva.kgi.edu</t>
  </si>
  <si>
    <t>Full marks = 2,    Half marks = 1,    No marks = 0
"Pass": TOTAL &gt;= 6?</t>
  </si>
  <si>
    <t>Anar Omarova</t>
  </si>
  <si>
    <t>anar.omarova@minerva.kgi.edu</t>
  </si>
  <si>
    <t>Chaeyeon (Sherry) Lim</t>
  </si>
  <si>
    <t>sherrylim@minerva.kgi.edu</t>
  </si>
  <si>
    <t>Peer Tutor</t>
  </si>
  <si>
    <t>Arrival Time</t>
  </si>
  <si>
    <t>Finish Time</t>
  </si>
  <si>
    <t>Challenge 1</t>
  </si>
  <si>
    <t>Challenge 2</t>
  </si>
  <si>
    <t>Challenge 3</t>
  </si>
  <si>
    <t>Challenge 4</t>
  </si>
  <si>
    <t>Challenge 5</t>
  </si>
  <si>
    <t>TOTAL (MAX = 10)</t>
  </si>
  <si>
    <r>
      <t xml:space="preserve">1. Fill in columns F, G, H, I </t>
    </r>
    <r>
      <rPr>
        <b/>
      </rPr>
      <t>ASAP</t>
    </r>
    <r>
      <t xml:space="preserve"> during or after the session. 
2. Add absent students to the list on the "</t>
    </r>
    <r>
      <rPr>
        <b/>
        <color rgb="FFFF0000"/>
      </rPr>
      <t>ALL ABSENCES</t>
    </r>
    <r>
      <t>"</t>
    </r>
    <r>
      <rPr>
        <b/>
      </rPr>
      <t xml:space="preserve"> </t>
    </r>
    <r>
      <t xml:space="preserve">tab </t>
    </r>
    <r>
      <rPr>
        <b/>
      </rPr>
      <t xml:space="preserve">by Friday . 
</t>
    </r>
    <r>
      <t xml:space="preserve">3. Fill in the columns J, K, L, M, N </t>
    </r>
    <r>
      <rPr>
        <b/>
      </rPr>
      <t>before Monday's meeting.</t>
    </r>
    <r>
      <t xml:space="preserve"> Put </t>
    </r>
    <r>
      <rPr>
        <b/>
      </rPr>
      <t>NA</t>
    </r>
    <r>
      <t xml:space="preserve"> if notebook is missing. Make notes as needed.</t>
    </r>
  </si>
  <si>
    <t>Yu An Chan</t>
  </si>
  <si>
    <t>Camila Vanacor Lima</t>
  </si>
  <si>
    <t>camilavanacor@minerva.kgi.edu</t>
  </si>
  <si>
    <t>NA</t>
  </si>
  <si>
    <t>Stevedavies Ndegwa</t>
  </si>
  <si>
    <t>stevedaviesndegwa@minerva.kgi.edu</t>
  </si>
  <si>
    <t>Albin Siriniqi</t>
  </si>
  <si>
    <t>albin@minerva.kgi.edu</t>
  </si>
  <si>
    <t>Naveen Ali</t>
  </si>
  <si>
    <t>naveen@minerva.kgi.edu</t>
  </si>
  <si>
    <t>Gabriel da Silva</t>
  </si>
  <si>
    <t>gabrieldasilva@minerva.kgi.edu</t>
  </si>
  <si>
    <t>Snigdha Hirawat</t>
  </si>
  <si>
    <t>snigdha@minerva.kgi.edu</t>
  </si>
  <si>
    <r>
      <t xml:space="preserve">Submitted only exercises, </t>
    </r>
    <r>
      <rPr>
        <b/>
      </rPr>
      <t>no lab</t>
    </r>
    <r>
      <t>.</t>
    </r>
  </si>
  <si>
    <t>AVERAGE:;</t>
  </si>
  <si>
    <t>Gal Rubin</t>
  </si>
  <si>
    <t>galrubinc@minerva.kgi.edu</t>
  </si>
  <si>
    <t>Peleg Shilo</t>
  </si>
  <si>
    <t>Endrit Sylejmani</t>
  </si>
  <si>
    <t>endrit@minerva.kgi.edu</t>
  </si>
  <si>
    <t>Elton Emiliano Vargas Guerrero</t>
  </si>
  <si>
    <t>eltonvargas@minerva.kgi.edu</t>
  </si>
  <si>
    <t>Marta Zaremba</t>
  </si>
  <si>
    <t>marta.zaremba@minerva.kgi.edu</t>
  </si>
  <si>
    <t>Yiran Shu</t>
  </si>
  <si>
    <t>krystal.yr.shu@minerva.kgi.edu</t>
  </si>
  <si>
    <t>Zeineb Ouerghi</t>
  </si>
  <si>
    <t>zeineb@minerva.kgi.edu</t>
  </si>
  <si>
    <t>Okeke Favour Obiajulu</t>
  </si>
  <si>
    <t>Ulugbek Lucas</t>
  </si>
  <si>
    <t>ulugbek@minerva.kgi.edu</t>
  </si>
  <si>
    <t>Su Yan</t>
  </si>
  <si>
    <t>suy@minerva.kgi.edu</t>
  </si>
  <si>
    <t>Vladyslav Petrenko</t>
  </si>
  <si>
    <t>vladyslav@minerva.kgi.edu</t>
  </si>
  <si>
    <t>Liudmyla Serohina</t>
  </si>
  <si>
    <t>liuda@minerva.kgi.edu</t>
  </si>
  <si>
    <t>FNU Eisha</t>
  </si>
  <si>
    <t>eisha@minerva.kgi.edu</t>
  </si>
  <si>
    <t>Mateus Shields de Sousa</t>
  </si>
  <si>
    <t>mateus@minerva.kgi.edu</t>
  </si>
  <si>
    <t xml:space="preserve">Aayush </t>
  </si>
  <si>
    <t>aayush@minerva.kgi.edu</t>
  </si>
  <si>
    <t>Nina Hamidli</t>
  </si>
  <si>
    <t>Juliet Mwaniki</t>
  </si>
  <si>
    <t>julietmwaniki@minerva.kgi.edu</t>
  </si>
  <si>
    <t>Maryna Yankovska</t>
  </si>
  <si>
    <t>maryna@minerva.kgi.edu</t>
  </si>
  <si>
    <t>Email reminder about makeup work sent on Oct 12</t>
  </si>
  <si>
    <t>Calvin Magara</t>
  </si>
  <si>
    <t>calvinmagara@minerva.kgi.edu</t>
  </si>
  <si>
    <r>
      <t xml:space="preserve">Submitted only exercises, </t>
    </r>
    <r>
      <rPr>
        <b/>
      </rPr>
      <t>no lab</t>
    </r>
    <r>
      <t xml:space="preserve"> (email reminder sent on Oct 12)</t>
    </r>
  </si>
  <si>
    <t>Mariia Vysotska</t>
  </si>
  <si>
    <t>mariia.vysotska@minerva.kgi.edu</t>
  </si>
  <si>
    <t>I didn't see her in the lobby</t>
  </si>
  <si>
    <t>Submitted empty lab and exercises</t>
  </si>
  <si>
    <t>Francesca Amara</t>
  </si>
  <si>
    <t>amara@minerva.kgi.edu</t>
  </si>
  <si>
    <t>Karoline Olssøn Herrem</t>
  </si>
  <si>
    <t>kherrem@minerva.kgi.edu</t>
  </si>
  <si>
    <t>Viktoriia Adamova</t>
  </si>
  <si>
    <t>victoriaadamova@minerva.kgi.edu</t>
  </si>
  <si>
    <t>Amanda Passos Portugal</t>
  </si>
  <si>
    <t>amandaportugal@minerva.kgi.edu</t>
  </si>
  <si>
    <t>David Mikhael</t>
  </si>
  <si>
    <t>davidmikhael@minerva.kgi.edu</t>
  </si>
  <si>
    <t>Malia Bird</t>
  </si>
  <si>
    <t>malia@minerva.kgi.edu</t>
  </si>
  <si>
    <t>Aiko Ivy L. Kyono</t>
  </si>
  <si>
    <t>aiko@minerva.kgi.edu</t>
  </si>
  <si>
    <t>Both lab and exercises submitted</t>
  </si>
  <si>
    <t>Andriy Kashyrskyy</t>
  </si>
  <si>
    <t>andriy.kashyrskyy@minerva.kgi.edu</t>
  </si>
  <si>
    <t>Nikita Koloskov</t>
  </si>
  <si>
    <t>Ivana Vaseva</t>
  </si>
  <si>
    <t>ivana@minerva.kgi.edu</t>
  </si>
  <si>
    <t xml:space="preserve">Submitted lab and no exercises. </t>
  </si>
  <si>
    <t>Olena Nikitiuk</t>
  </si>
  <si>
    <t>olena.nikitiuk@minerva.kgi.edu</t>
  </si>
  <si>
    <t>Syed Muhammad Imad</t>
  </si>
  <si>
    <t>syed.imad@minerva.kgi.edu</t>
  </si>
  <si>
    <t>Submitted lab and exercises</t>
  </si>
  <si>
    <t>attended but did not engage</t>
  </si>
  <si>
    <t>Waiyego Maina</t>
  </si>
  <si>
    <t>waiyego@minerva.kgi.edu</t>
  </si>
  <si>
    <t>Lab submitted, empty exercises</t>
  </si>
  <si>
    <t>35 minutes late.</t>
  </si>
  <si>
    <t>Iroaganachi Udodirim Chigozirim</t>
  </si>
  <si>
    <t>udodirim@minerva.kgi.edu</t>
  </si>
  <si>
    <t>Laura Ruiz</t>
  </si>
  <si>
    <t>laura@minerva.kgi.edu</t>
  </si>
  <si>
    <t>Email reminder about makeup work sent on Oct 26</t>
  </si>
  <si>
    <t>Shreya Chari</t>
  </si>
  <si>
    <t>shreya.chari@minerva.kgi.edu</t>
  </si>
  <si>
    <t>Joram Erbarth</t>
  </si>
  <si>
    <t>Didn't complete most of the notebook</t>
  </si>
  <si>
    <t>Betemariam Asrat</t>
  </si>
  <si>
    <t>betemariam@minerva.kgi.edu</t>
  </si>
  <si>
    <t xml:space="preserve">No </t>
  </si>
  <si>
    <t>Submitted empty exercises; Email reminder about makeup work sent on Oct 26</t>
  </si>
  <si>
    <t>Meliane Hwang</t>
  </si>
  <si>
    <t>meliane@minerva.kgi.edu</t>
  </si>
  <si>
    <t>Romi Genosar</t>
  </si>
  <si>
    <t>romi@minerva.kgi.edu</t>
  </si>
  <si>
    <t>Helen van der Merwe</t>
  </si>
  <si>
    <t>helen@minerva.kgi.edu</t>
  </si>
  <si>
    <t>Gaurish Katlana</t>
  </si>
  <si>
    <t>Sean Petersen</t>
  </si>
  <si>
    <t>sean_p@minerva.kgi.edu</t>
  </si>
  <si>
    <t>Submitted an empty notebook</t>
  </si>
  <si>
    <t>Alina Kolpakova</t>
  </si>
  <si>
    <t>kolpakova@minerva.kgi.edu</t>
  </si>
  <si>
    <t>Submitted a relatively empty notebook</t>
  </si>
  <si>
    <t>Kaymin</t>
  </si>
  <si>
    <t>kaymin@minerva.kgi.edu</t>
  </si>
  <si>
    <t>Ana Padme Trujillo López</t>
  </si>
  <si>
    <t>padme.trujillo@minerva.kgi.edu</t>
  </si>
  <si>
    <t>Not needed</t>
  </si>
  <si>
    <t>Assel Rabatova</t>
  </si>
  <si>
    <t>assel@minerva.kgi.edu</t>
  </si>
  <si>
    <t>Lara Lowenthal</t>
  </si>
  <si>
    <t>lara.lowenthal@minerva.kgi.edu</t>
  </si>
  <si>
    <t>Elene Gogaladze</t>
  </si>
  <si>
    <t>elene.gogaladze@minerva.kgi.edu</t>
  </si>
  <si>
    <t>Annemarie Raab</t>
  </si>
  <si>
    <t>annemarie@minerva.kgi.edu</t>
  </si>
  <si>
    <t>absent</t>
  </si>
  <si>
    <t>Gacoka Mbui</t>
  </si>
  <si>
    <t>Gisele de Araujo</t>
  </si>
  <si>
    <t>gisele@minerva.kgi.edu</t>
  </si>
  <si>
    <t>Empty submission, Email reminder about makeup work sent on Oct 26</t>
  </si>
  <si>
    <t>Sarneet Saran</t>
  </si>
  <si>
    <t>sarneetsaran@minerva.kgi.edu</t>
  </si>
  <si>
    <t>50% complete</t>
  </si>
  <si>
    <t>Norika Narimatsu</t>
  </si>
  <si>
    <t>norika@minerva.kgi.edu</t>
  </si>
  <si>
    <t>Aarthi Varshini Valasubramanian</t>
  </si>
  <si>
    <t>aarthi.varshini@minerva.kgi.edu</t>
  </si>
  <si>
    <t>Maheem Jiwani</t>
  </si>
  <si>
    <t>maheem.jiwani@minerva.kgi.edu</t>
  </si>
  <si>
    <t>Oyunbileg Davaanyam</t>
  </si>
  <si>
    <t>oyunbileg@minerva.kgi.edu</t>
  </si>
  <si>
    <t>Michelle Zhang</t>
  </si>
  <si>
    <t>michellezhang@minerva.kgi.edu</t>
  </si>
  <si>
    <t>Samantha Washington</t>
  </si>
  <si>
    <t>sammgwashington@minerva.kgi.edu</t>
  </si>
  <si>
    <t>Submitted Oct 10</t>
  </si>
  <si>
    <t>Ruby Lenard</t>
  </si>
  <si>
    <t>ruby@minerva.kgi.edu</t>
  </si>
  <si>
    <t>Felipe Oliveira</t>
  </si>
  <si>
    <t>Phuong H Do</t>
  </si>
  <si>
    <t>dophuong@minerva.kgi.edu</t>
  </si>
  <si>
    <t>Sona Vardanyan</t>
  </si>
  <si>
    <t>sona@minerva.kgi.edu</t>
  </si>
  <si>
    <t>Ulugbek</t>
  </si>
  <si>
    <t>Minh-Duc Nguyen</t>
  </si>
  <si>
    <t>minhducnguyen2000@minerva.kgi.edu</t>
  </si>
  <si>
    <t>Doan Thi Thuy Trang</t>
  </si>
  <si>
    <t>doantrang982@minerva.kgi.edu</t>
  </si>
  <si>
    <t>Jiyeop Lim</t>
  </si>
  <si>
    <t>jiyeop@minerva.kgi.edu</t>
  </si>
  <si>
    <t>Ru-Yun Chiu</t>
  </si>
  <si>
    <t>ruyun@minerva.kgi.edu</t>
  </si>
  <si>
    <t>Tunu Wamai</t>
  </si>
  <si>
    <t>tunu@minerva.kgi.edu</t>
  </si>
  <si>
    <t>Krithik Ravindran</t>
  </si>
  <si>
    <t>rkrithik@minerva.kgi.edu</t>
  </si>
  <si>
    <t>Danylo Bredun</t>
  </si>
  <si>
    <t>Tiago Bernardo</t>
  </si>
  <si>
    <t>tiago.bernardo@minerva.kgi.edu</t>
  </si>
  <si>
    <t>Submitted lab; no exercises</t>
  </si>
  <si>
    <t>Mingyue Tang</t>
  </si>
  <si>
    <t>mingyue@minerva.kgi.edu</t>
  </si>
  <si>
    <t>Risa Bridge</t>
  </si>
  <si>
    <t>Only incomplete lab; Email reminder about makeup work sent on Oct 26</t>
  </si>
  <si>
    <t>risa@minerva.kgi.edu</t>
  </si>
  <si>
    <t>Ujeza Ademi</t>
  </si>
  <si>
    <t>ujeza@minerva.kgi.edu</t>
  </si>
  <si>
    <t>Submitted empty lab and notebook</t>
  </si>
  <si>
    <t>Naol Sileshi</t>
  </si>
  <si>
    <t>naol@minerva.kgi.edu</t>
  </si>
  <si>
    <t>Naol was sick but submitted both lab and excercise beforehand</t>
  </si>
  <si>
    <t>Moonsup Kim</t>
  </si>
  <si>
    <t>moonsup@minerva.kgi.edu</t>
  </si>
  <si>
    <t xml:space="preserve">Chika Jinanwa </t>
  </si>
  <si>
    <t>Makenzie Hanson</t>
  </si>
  <si>
    <t>makenzie@minerva.kgi.edu</t>
  </si>
  <si>
    <t>N/A</t>
  </si>
  <si>
    <t>Chika Jinanwa</t>
  </si>
  <si>
    <t>Submitted an empty lab- only 1 exercise completed</t>
  </si>
  <si>
    <t>Submitted empty lab and empty exercise</t>
  </si>
  <si>
    <t>Nahom Agize</t>
  </si>
  <si>
    <t>nahom@minerva.kgi.edu</t>
  </si>
  <si>
    <t>Tobias Martin</t>
  </si>
  <si>
    <t>tobias@minerva.kgi.edu</t>
  </si>
  <si>
    <t>Submitted lab and no exercises</t>
  </si>
  <si>
    <t>Nitin Mariserla</t>
  </si>
  <si>
    <t>nitinmariserla@minerva.kgi.edu</t>
  </si>
  <si>
    <t>two lates</t>
  </si>
  <si>
    <t>Atahan Öztürk</t>
  </si>
  <si>
    <t>Ariane DesRosiers</t>
  </si>
  <si>
    <t>arianedesrosiers@minerva.kgi.edu</t>
  </si>
  <si>
    <t>Did not engage with the lab and submitted empty exercises. Nayyera In addition to coming late, Nayyera did not even finish one lab exercize</t>
  </si>
  <si>
    <t>Nele Merholz</t>
  </si>
  <si>
    <t>nele.merholz@minerva.kgi.edu</t>
  </si>
  <si>
    <t>Did not submit lab, submitted empty exercises</t>
  </si>
  <si>
    <t>Submitted lab, no exercises</t>
  </si>
  <si>
    <t>Both lab and exercise submitted</t>
  </si>
  <si>
    <t>Ukaegbu Precious Kosisochukwu</t>
  </si>
  <si>
    <t>precious1@minerva.kgi.edu</t>
  </si>
  <si>
    <t>Submitted empty lab and no exercises</t>
  </si>
  <si>
    <t>Marina Berdikhanova</t>
  </si>
  <si>
    <t>marina@minerva.kgi.edu</t>
  </si>
  <si>
    <t>Both submitted</t>
  </si>
  <si>
    <t>Artem Kalyta</t>
  </si>
  <si>
    <t>Anais Chen</t>
  </si>
  <si>
    <t>anais.chen@minerva.kgi.edu</t>
  </si>
  <si>
    <t>Jargasulen Mandakh</t>
  </si>
  <si>
    <t>Erin Ray</t>
  </si>
  <si>
    <t>erin.ray@minerva.kgi.edu</t>
  </si>
  <si>
    <t>Hovhannes Alekyan</t>
  </si>
  <si>
    <t>hovhannes.alekyan@minerva.kgi.edu</t>
  </si>
  <si>
    <t>People who passed</t>
  </si>
  <si>
    <t>People who came:</t>
  </si>
  <si>
    <t>&lt; average</t>
  </si>
  <si>
    <t>Token</t>
  </si>
  <si>
    <t>Session and Group</t>
  </si>
  <si>
    <t>Present at the session</t>
  </si>
  <si>
    <t xml:space="preserve">Time of arrival </t>
  </si>
  <si>
    <t>Minutes Late</t>
  </si>
  <si>
    <t>Engaged</t>
  </si>
  <si>
    <t>Lab finished before SSS?</t>
  </si>
  <si>
    <t>Lab Score</t>
  </si>
  <si>
    <t>Exercises Score</t>
  </si>
  <si>
    <t xml:space="preserve">Total Score </t>
  </si>
  <si>
    <t>Percentage Score</t>
  </si>
  <si>
    <t>Notes</t>
  </si>
  <si>
    <t>Submitted empty exercises, no lab</t>
  </si>
  <si>
    <t>Submitted incomplete lab, no exercises</t>
  </si>
  <si>
    <t>Both</t>
  </si>
  <si>
    <t>Submitted incomplete lab and empty exercises</t>
  </si>
  <si>
    <t>Submitted exercises, empty lab</t>
  </si>
  <si>
    <t>Nayyera emailed with with medical documentation to confirm that she was ill</t>
  </si>
  <si>
    <t>Submitted empty  lab and exercises</t>
  </si>
  <si>
    <t>submitted an empty lab, no exercises</t>
  </si>
  <si>
    <t>Submitted empty  lab and no exercises</t>
  </si>
  <si>
    <r>
      <t xml:space="preserve">1. Fill in columns F, G, H, I </t>
    </r>
    <r>
      <rPr>
        <b/>
      </rPr>
      <t>ASAP</t>
    </r>
    <r>
      <t xml:space="preserve"> during or after the session. 
2. Add absent students to the list on the "</t>
    </r>
    <r>
      <rPr>
        <b/>
        <color rgb="FFFF0000"/>
      </rPr>
      <t>ALL ABSENCES</t>
    </r>
    <r>
      <t>"</t>
    </r>
    <r>
      <rPr>
        <b/>
      </rPr>
      <t xml:space="preserve"> </t>
    </r>
    <r>
      <t xml:space="preserve">tab </t>
    </r>
    <r>
      <rPr>
        <b/>
      </rPr>
      <t xml:space="preserve">by Friday . 
</t>
    </r>
    <r>
      <t xml:space="preserve">3. Fill in the columns J, K, L, M, N </t>
    </r>
    <r>
      <rPr>
        <b/>
      </rPr>
      <t>before Monday's meeting.</t>
    </r>
    <r>
      <t xml:space="preserve"> Put </t>
    </r>
    <r>
      <rPr>
        <b/>
      </rPr>
      <t>NA</t>
    </r>
    <r>
      <t xml:space="preserve"> if notebook is missing. Make notes as needed.</t>
    </r>
  </si>
  <si>
    <t>Submitted empty lab, no exercises</t>
  </si>
  <si>
    <t>Submitted empty lab and empty exercises</t>
  </si>
  <si>
    <t>EDHZNpnBd94e9y5Tt3Ga</t>
  </si>
  <si>
    <t>1C</t>
  </si>
  <si>
    <t>Kz6j9EMqmDVRcP25rPJx</t>
  </si>
  <si>
    <t>Yes</t>
  </si>
  <si>
    <t>23ZSuTCRbcUt9AeAyMP7</t>
  </si>
  <si>
    <t>k7T2R9rCF28cGv56LjLm</t>
  </si>
  <si>
    <t>SxA8k5NT9wqRs2dbBd5Y</t>
  </si>
  <si>
    <t>2A</t>
  </si>
  <si>
    <t>MCc2vkyrmqFFUEhj4tNL</t>
  </si>
  <si>
    <t>dh7HrXm9Q36usTFBEJRd</t>
  </si>
  <si>
    <t>Sent via email on Dec 11</t>
  </si>
  <si>
    <t>S52TRYDpZE49skezw4tV</t>
  </si>
  <si>
    <t>3B</t>
  </si>
  <si>
    <t>8hEKtRcf4SKFeAugBH73</t>
  </si>
  <si>
    <t>8ygV5DUBeHQKGDb32zPF</t>
  </si>
  <si>
    <t>Submitted empty lab</t>
  </si>
  <si>
    <t>N6tmpZSePaAXwBL6aBQc</t>
  </si>
  <si>
    <t>Hut3d79DscCLEY2GBmfU</t>
  </si>
  <si>
    <t>4C</t>
  </si>
  <si>
    <t>S8HUeVXsCkJxH6pB3zQ5</t>
  </si>
  <si>
    <t>mSFGXgAz4b5xBhhTk8c2</t>
  </si>
  <si>
    <t>tUBecxDDp6ns8jFQgNd5</t>
  </si>
  <si>
    <t>3C</t>
  </si>
  <si>
    <t>T94QkPMWSYr3mE3epxDX</t>
  </si>
  <si>
    <t>JRr4NwabUKfV4Eyp9kGd</t>
  </si>
  <si>
    <t>W2QFZ4rBgVBbH5wmF7sN</t>
  </si>
  <si>
    <t>daSGfDrxbh8wXs76m5G4</t>
  </si>
  <si>
    <t>4B</t>
  </si>
  <si>
    <t>MdHytAZBTJDr5ubg7f84</t>
  </si>
  <si>
    <t>7UfbU5XFYrwAVDSaMKgc</t>
  </si>
  <si>
    <t>nxDPqwhDHQkL9pJsrgM9</t>
  </si>
  <si>
    <t>1B</t>
  </si>
  <si>
    <t>aJ3APd77KARq6Qypytez</t>
  </si>
  <si>
    <t>cT7BAJ8LmaEDpZVsKkUz</t>
  </si>
  <si>
    <t>sdNSjVv3empgTLPFRy38</t>
  </si>
  <si>
    <t>She arrived at 3:40 session (Artem)</t>
  </si>
  <si>
    <t>WdYN7nvQz68ATwkKJ3sh</t>
  </si>
  <si>
    <t>2C</t>
  </si>
  <si>
    <t>6fnX76R4sY9h2cm8Fykc</t>
  </si>
  <si>
    <t>hbdY5ksdQJuLE5maq2wx</t>
  </si>
  <si>
    <t>Sgr4WKZ5GVXuLhe3AJTM</t>
  </si>
  <si>
    <t>w5eKJDNucEndxvEL69Bw</t>
  </si>
  <si>
    <t>Moved up to Nina's session</t>
  </si>
  <si>
    <t>fVLNDkrg3jAMh4at49nD</t>
  </si>
  <si>
    <t>j3KYySKr6PD7CnQxEmDq</t>
  </si>
  <si>
    <t>h6Y8zteuDjPC79MKNHrc</t>
  </si>
  <si>
    <t>kdWSgKAeQMnrYdmD8R44</t>
  </si>
  <si>
    <t>bDsWfu4ztPcVkE2MED7K</t>
  </si>
  <si>
    <t>t4BFCycs6LDx5YkDXzmW</t>
  </si>
  <si>
    <t>UWkACmBtGeNwy73M9bE5</t>
  </si>
  <si>
    <t>XmL257jn7STPEJuqfpWk</t>
  </si>
  <si>
    <t>3TgyjEG8PXVWvU9rkuC5</t>
  </si>
  <si>
    <t>3A</t>
  </si>
  <si>
    <t>bkDS8SZyCtKPjQM3vV7X</t>
  </si>
  <si>
    <t>ufpBCDtVyJVQT33AddXx</t>
  </si>
  <si>
    <t>na</t>
  </si>
  <si>
    <t>3W7Ehd4JcAkPXDtufHQw</t>
  </si>
  <si>
    <t>RM6maV42Y8DjEsKbGQ5F</t>
  </si>
  <si>
    <t>4A</t>
  </si>
  <si>
    <t>dX45N6aUtn2Fky9HEJCg</t>
  </si>
  <si>
    <t>SwKWNhxbz6kQdu87V79T</t>
  </si>
  <si>
    <t>2JW3AfZFuQhN4DErx5Rj</t>
  </si>
  <si>
    <t>d5G36JHNRXesx7Eq4fZK</t>
  </si>
  <si>
    <t>Following up for notebooks</t>
  </si>
  <si>
    <t>dEPBWv992hAbcrZsUNgC</t>
  </si>
  <si>
    <t>4xmgwQDkG28Gh374aMds</t>
  </si>
  <si>
    <t>W79yktjNgcFNDJMGpTEa</t>
  </si>
  <si>
    <t>I didn't got her notebooks</t>
  </si>
  <si>
    <t>MKnL7FU7QcqdvEDJJBwA</t>
  </si>
  <si>
    <t>Facing difficulty whille coding/ basics are unclear</t>
  </si>
  <si>
    <t>8SGd9BAQsr7Kun3aCtXX</t>
  </si>
  <si>
    <t>2LAuQrwE8cjd8STBVhNR</t>
  </si>
  <si>
    <t>HhaFdtCD2FDnd9RzXG2W</t>
  </si>
  <si>
    <t>kWypD6zs8jJNCJY5ddH4</t>
  </si>
  <si>
    <t>kd4CD6qdhLaX5vgKJMPT</t>
  </si>
  <si>
    <t>2B</t>
  </si>
  <si>
    <t>JADSCTBcsbd9hXd2MD3f</t>
  </si>
  <si>
    <t>qQ8kTYBw7am23pHdF6f5</t>
  </si>
  <si>
    <t>9D3Fb596AacGdqCMPYUK</t>
  </si>
  <si>
    <t>KDZ5nEhWf2xUcEdSXXyL</t>
  </si>
  <si>
    <t>UdPsvZAjFD6a5CcTd7fh</t>
  </si>
  <si>
    <t>MucSGmHrPc95F7knxsAD</t>
  </si>
  <si>
    <t>Y7RQjrZ7pS94Hh5UDfbh</t>
  </si>
  <si>
    <t>4b3CR56zde8MGK4ky2GA</t>
  </si>
  <si>
    <t>NSN7m7wKnBrtsTLfbP3J</t>
  </si>
  <si>
    <t>mR3G4L9gnYPcTtEw2aCK</t>
  </si>
  <si>
    <t>spSjTqRgXfEM2N53Dwnz</t>
  </si>
  <si>
    <t>DE5kH8ZkNyM9AG2PcPJT</t>
  </si>
  <si>
    <t>pAyjTUR5zD4V6CL5X7Dk</t>
  </si>
  <si>
    <t>FyEbBnJk8dYSeUsCdGz8</t>
  </si>
  <si>
    <t>TCqJaxYzf9rUtVwa2DTD</t>
  </si>
  <si>
    <t>6qdXrGQXz9aUEuMB7xSc</t>
  </si>
  <si>
    <t>MGqeFSfdzE9cu24yVKWQ</t>
  </si>
  <si>
    <t>GPDh8N2DcQRjVZAqb4zJ</t>
  </si>
  <si>
    <t>Actively participated and solved the sticky note problem</t>
  </si>
  <si>
    <t>BfDtaU83u7NgyXDH2mq9</t>
  </si>
  <si>
    <t>Jc4973txTtfkDG6VRpZQ</t>
  </si>
  <si>
    <t>1A</t>
  </si>
  <si>
    <t>XT8Y9nRxtCe6ghyQmDBu</t>
  </si>
  <si>
    <t>AUwYDvpdTzjnK5bRu844</t>
  </si>
  <si>
    <t>4eKmePNDwTGSpaF2MHR3</t>
  </si>
  <si>
    <t>Actively participated and solved the sticky note problem + executed in the actual notebook</t>
  </si>
  <si>
    <t>xqdUT4F9heeXrNnmD7HB</t>
  </si>
  <si>
    <t>cHNAMxsbB77SdCDHWa5y</t>
  </si>
  <si>
    <t>DKCkgVLwp6B8jnbA2ZJa</t>
  </si>
  <si>
    <t>pAmjDdzGfFHxS6PnHh8Q</t>
  </si>
  <si>
    <t>W7H2UH45LAjEK6dMQPS9</t>
  </si>
  <si>
    <t>KgKnBGcawTEF934Q6d9J</t>
  </si>
  <si>
    <t>She said she will come to the second session today</t>
  </si>
  <si>
    <t>zL8J3FZhVcrbNnqmg579</t>
  </si>
  <si>
    <t>WpYv9PuNmfqMfzCK892V</t>
  </si>
  <si>
    <t>ZtUGvC3mzyHb6rXn82Dc</t>
  </si>
  <si>
    <t>4hnKQZZd2pT4qfRu6GDN</t>
  </si>
  <si>
    <t>Ujeza is recovering from an accident and cannot complete the sss13 notebooks</t>
  </si>
  <si>
    <t>6bBqQdVTKC2N5TGWRF98</t>
  </si>
  <si>
    <t>HF6aRMb4T9WydjP2vDdk</t>
  </si>
  <si>
    <t>Tfvt3d4BjL5QVmcGC6hW</t>
  </si>
  <si>
    <t>PuzfwYC4DbRmpW6CgqSC</t>
  </si>
  <si>
    <t>FLmCzV6Rb2DBegH5YWxS</t>
  </si>
  <si>
    <t>Told Gaurish to change the session beforehand</t>
  </si>
  <si>
    <r>
      <t xml:space="preserve">1. Fill in columns F, G, H, I </t>
    </r>
    <r>
      <rPr>
        <b/>
      </rPr>
      <t>ASAP</t>
    </r>
    <r>
      <t xml:space="preserve"> during or after the session. 
2. Add absent students to the list on the "</t>
    </r>
    <r>
      <rPr>
        <b/>
        <color rgb="FFFF0000"/>
      </rPr>
      <t>ALL ABSENCES</t>
    </r>
    <r>
      <t>"</t>
    </r>
    <r>
      <rPr>
        <b/>
      </rPr>
      <t xml:space="preserve"> </t>
    </r>
    <r>
      <t xml:space="preserve">tab </t>
    </r>
    <r>
      <rPr>
        <b/>
      </rPr>
      <t xml:space="preserve">by Friday . 
</t>
    </r>
    <r>
      <t xml:space="preserve">3. Fill in the columns J, K, L, M, N </t>
    </r>
    <r>
      <rPr>
        <b/>
      </rPr>
      <t>before Monday's meeting.</t>
    </r>
    <r>
      <t xml:space="preserve"> Put </t>
    </r>
    <r>
      <rPr>
        <b/>
      </rPr>
      <t>NA</t>
    </r>
    <r>
      <t xml:space="preserve"> if notebook is missing. Make notes as needed.</t>
    </r>
  </si>
  <si>
    <t>6RPdEx3fQKDeu5kthBVA</t>
  </si>
  <si>
    <t>h7beZ3QE52D9zZvQsXnr</t>
  </si>
  <si>
    <t>Q6tKdCSfW742q6pbua3E</t>
  </si>
  <si>
    <t>9RDVBNu8j6YDsF5Kkv7m</t>
  </si>
  <si>
    <t>SUW7kDAMdFpYDLCe83t6</t>
  </si>
  <si>
    <t>S; checked,  no NB submitted</t>
  </si>
  <si>
    <r>
      <t xml:space="preserve">1. Fill in columns F, G, H, I </t>
    </r>
    <r>
      <rPr>
        <b/>
      </rPr>
      <t>ASAP</t>
    </r>
    <r>
      <t xml:space="preserve"> during or after the session. 
2. Add absent students to the list on the "</t>
    </r>
    <r>
      <rPr>
        <b/>
        <color rgb="FFFF0000"/>
      </rPr>
      <t>ALL ABSENCES</t>
    </r>
    <r>
      <t>"</t>
    </r>
    <r>
      <rPr>
        <b/>
      </rPr>
      <t xml:space="preserve"> </t>
    </r>
    <r>
      <t xml:space="preserve">tab </t>
    </r>
    <r>
      <rPr>
        <b/>
      </rPr>
      <t xml:space="preserve">by Friday . 
</t>
    </r>
    <r>
      <t xml:space="preserve">3. Fill in the columns J, K, L, M, N </t>
    </r>
    <r>
      <rPr>
        <b/>
      </rPr>
      <t>before Monday's meeting.</t>
    </r>
    <r>
      <t xml:space="preserve"> Put </t>
    </r>
    <r>
      <rPr>
        <b/>
      </rPr>
      <t>NA</t>
    </r>
    <r>
      <t xml:space="preserve"> if notebook is missing. Make notes as needed.</t>
    </r>
  </si>
  <si>
    <t xml:space="preserve">S: checked. All good. </t>
  </si>
  <si>
    <t>S: checked. All good. Did all the work by himself</t>
  </si>
  <si>
    <t>Stayed after the session but was doing other work</t>
  </si>
  <si>
    <t>Struggled with some logical errors</t>
  </si>
  <si>
    <t>was working on her AH assignment for a while</t>
  </si>
  <si>
    <t xml:space="preserve">Sean found the exercise long </t>
  </si>
  <si>
    <t>Submitted empty lab, didn't ask any questions during session/ maybe she was doing her asssignment sent a follow up message/ invited her to office hours</t>
  </si>
  <si>
    <t>Trouble with MIUPLOAD</t>
  </si>
  <si>
    <t>Absent due to personal reasons/thanks Wolu Chukwu for filling in all absences tab</t>
  </si>
  <si>
    <t>Completed last week's lab and exercise during SSS</t>
  </si>
  <si>
    <t>There is some confusion about her attendance</t>
  </si>
  <si>
    <t>`</t>
  </si>
  <si>
    <t>S: checked. All good.</t>
  </si>
  <si>
    <t>S: checked. No NB submitted.</t>
  </si>
  <si>
    <t>Nobody did the lab beforehand so no exercises were finished</t>
  </si>
  <si>
    <t>S: cheked. Poorly done, 0s.</t>
  </si>
  <si>
    <t>Calvin couldn't submit his lab, so he sent it to me via email</t>
  </si>
  <si>
    <t>Ariane did a good job as usual</t>
  </si>
  <si>
    <t xml:space="preserve">Ruby is also improving a lot. </t>
  </si>
  <si>
    <t>Nele is doing okay</t>
  </si>
  <si>
    <t>---</t>
  </si>
  <si>
    <t>Not bad</t>
  </si>
  <si>
    <t>She still seems to be stuggling. I am kind of curious about her FA grades. I wonder If there is a correlation between SSS scores and FA grades</t>
  </si>
  <si>
    <t>Assel seems to have picked up the pace</t>
  </si>
  <si>
    <t>Skipping SSS because of other work...</t>
  </si>
  <si>
    <t>Na</t>
  </si>
  <si>
    <r>
      <t xml:space="preserve">1. Fill in columns F, G, H, I </t>
    </r>
    <r>
      <rPr>
        <b/>
      </rPr>
      <t>ASAP</t>
    </r>
    <r>
      <t xml:space="preserve"> during or after the session. 
2. Add absent students to the list on the "</t>
    </r>
    <r>
      <rPr>
        <b/>
        <color rgb="FFFF0000"/>
      </rPr>
      <t>ALL ABSENCES</t>
    </r>
    <r>
      <t>"</t>
    </r>
    <r>
      <rPr>
        <b/>
      </rPr>
      <t xml:space="preserve"> </t>
    </r>
    <r>
      <t xml:space="preserve">tab </t>
    </r>
    <r>
      <rPr>
        <b/>
      </rPr>
      <t xml:space="preserve">by Friday . 
</t>
    </r>
    <r>
      <t xml:space="preserve">3. Fill in the columns J, K, L, M, N </t>
    </r>
    <r>
      <rPr>
        <b/>
      </rPr>
      <t>before Monday's meeting.</t>
    </r>
    <r>
      <t xml:space="preserve"> Put </t>
    </r>
    <r>
      <rPr>
        <b/>
      </rPr>
      <t>NA</t>
    </r>
    <r>
      <t xml:space="preserve"> if notebook is missing. Make notes as needed.</t>
    </r>
  </si>
  <si>
    <t>S: in the system the Ex NB is missing.\\ Was busy with assignment but completed the work later</t>
  </si>
  <si>
    <t>Hey solved all the problems without any help</t>
  </si>
  <si>
    <t>Didn't did the labs because there were no office hours/ stayed in the second session</t>
  </si>
  <si>
    <t>Did her work</t>
  </si>
  <si>
    <t xml:space="preserve">Always energentic </t>
  </si>
  <si>
    <t>She was having trouble in labs/ due to some cells were not working</t>
  </si>
  <si>
    <r>
      <t xml:space="preserve">1. Fill in columns F, G, H, I </t>
    </r>
    <r>
      <rPr>
        <b/>
      </rPr>
      <t>ASAP</t>
    </r>
    <r>
      <t xml:space="preserve"> during or after the session. 
2. Add absent students to the list on the "</t>
    </r>
    <r>
      <rPr>
        <b/>
        <color rgb="FFFF0000"/>
      </rPr>
      <t>ALL ABSENCES</t>
    </r>
    <r>
      <t>"</t>
    </r>
    <r>
      <rPr>
        <b/>
      </rPr>
      <t xml:space="preserve"> </t>
    </r>
    <r>
      <t xml:space="preserve">tab </t>
    </r>
    <r>
      <rPr>
        <b/>
      </rPr>
      <t xml:space="preserve">by Friday . 
</t>
    </r>
    <r>
      <t xml:space="preserve">3. Fill in the columns J, K, L, M, N </t>
    </r>
    <r>
      <rPr>
        <b/>
      </rPr>
      <t>before Monday's meeting.</t>
    </r>
    <r>
      <t xml:space="preserve"> Put </t>
    </r>
    <r>
      <rPr>
        <b/>
      </rPr>
      <t>NA</t>
    </r>
    <r>
      <t xml:space="preserve"> if notebook is missing. Make notes as needed.</t>
    </r>
  </si>
  <si>
    <t>AVERAGE:</t>
  </si>
  <si>
    <t>53mcy5QDHG7HaBSNYvhR</t>
  </si>
  <si>
    <t>S: checked poorly done</t>
  </si>
  <si>
    <t>She came to the class, but she was used to go to hospital after 20 minutes of the class. The lab was submitted in advance</t>
  </si>
  <si>
    <t>Although Ariane didn't come to the lessons, she did complete all of the lab, however she didn't complete the exercises like the rest of the people</t>
  </si>
  <si>
    <t>Ruby was very good and happy in this lesson.</t>
  </si>
  <si>
    <t>Nele was good similarly.</t>
  </si>
  <si>
    <t>I don't have anything to say. Maybe he will be more motivated with another peer tutor? We just dont match</t>
  </si>
  <si>
    <t xml:space="preserve">Padme also managed to do a lot in this lesson. At least for the Lab section. </t>
  </si>
  <si>
    <t>Was in Nikita's session</t>
  </si>
  <si>
    <t xml:space="preserve">I just hope she comes to OHs. </t>
  </si>
  <si>
    <t>Similar progress to rest of the students. She also had lots of problems with the data importing processing things, and she didn't ask me anything, leaving those parts empty.</t>
  </si>
  <si>
    <t>Like the other weeks she just skips the lab to do the exercises, however she is progressing fine.</t>
  </si>
  <si>
    <t>BpZvdjwK8zmHCWmb378D</t>
  </si>
  <si>
    <t>Got his lab on tuesday(problem with miupload)</t>
  </si>
  <si>
    <t>Was in Nikita's session today</t>
  </si>
  <si>
    <t xml:space="preserve">
</t>
  </si>
  <si>
    <t>S; no submisiion</t>
  </si>
  <si>
    <t>As always is very hardworking and pays 100% attention</t>
  </si>
  <si>
    <t>She is struglling with some problems I will ask her to come to OH</t>
  </si>
  <si>
    <t>MIUPLOAD not working for him submitted through email</t>
  </si>
  <si>
    <t>People did not submit much because we had a bunch of assignements.</t>
  </si>
  <si>
    <t>Sherry is not in San Francisco but she will be uploading her notebooks soon</t>
  </si>
  <si>
    <t>Naol was sick, but did both the lab and excercises beforehand</t>
  </si>
  <si>
    <t>Maheem has improved significantly, perfect score last week and 74% this week :)</t>
  </si>
  <si>
    <t>She is working quite fast and efficiently, asking questions when she needs.</t>
  </si>
  <si>
    <t>Ruby was very happy this week because she was able to most tasks without much help from us tutors. She is still a student that is a joy to be a tutor to.</t>
  </si>
  <si>
    <t xml:space="preserve">Nele was also able to most of the tasks without much help this week. </t>
  </si>
  <si>
    <t>Nitin pretty much talked half of the SSS, I tried to keep him from talking, but apparently my efforts werent enough to make him actually do the task. He was also angry about the fact that I logged that he was late... So I dont know how do I actually motivate him, my earlier trys didnt really work, he just doesn't care/priorites other stuff over SSS.</t>
  </si>
  <si>
    <r>
      <t xml:space="preserve">1. Fill in columns F, G, H, I </t>
    </r>
    <r>
      <rPr>
        <b/>
      </rPr>
      <t>ASAP</t>
    </r>
    <r>
      <t xml:space="preserve"> during or after the session. 
2. Add absent students to the list on the "</t>
    </r>
    <r>
      <rPr>
        <b/>
        <color rgb="FFFF0000"/>
      </rPr>
      <t>ALL ABSENCES</t>
    </r>
    <r>
      <t>"</t>
    </r>
    <r>
      <rPr>
        <b/>
      </rPr>
      <t xml:space="preserve"> </t>
    </r>
    <r>
      <t xml:space="preserve">tab </t>
    </r>
    <r>
      <rPr>
        <b/>
      </rPr>
      <t xml:space="preserve">by Friday . 
</t>
    </r>
    <r>
      <t xml:space="preserve">3. Fill in the columns J, K, L, M, N </t>
    </r>
    <r>
      <rPr>
        <b/>
      </rPr>
      <t>before Monday's meeting.</t>
    </r>
    <r>
      <t xml:space="preserve"> Put </t>
    </r>
    <r>
      <rPr>
        <b/>
      </rPr>
      <t>NA</t>
    </r>
    <r>
      <t xml:space="preserve"> if notebook is missing. Make notes as needed.</t>
    </r>
  </si>
  <si>
    <t>From her notebook I see that she still have hard time with some of the basic stuff. But she didn't ask any questions at all during the SSS, and she looked fine when  I checked her screen discreetly but apparently she was just skipping the tasks without doing them correctly.... Dont know what to do at this point.</t>
  </si>
  <si>
    <t>Similar to Padme, she just doesnt ask for help. She also stopped coming to OHs unlike how she did previously. Lack of motivation or other priorities?</t>
  </si>
  <si>
    <t>I didn't check how Assel was doing this session but apparently she wasn't doing much. However at least she do know the core concepts by now, so I dont think she will have that much problems.</t>
  </si>
  <si>
    <t>She is definitelly trying hard</t>
  </si>
  <si>
    <t>I checked with her and apparently she had problems uploading, will update later, In the SSS she was did her work</t>
  </si>
  <si>
    <t>she will be coming to the session 2 today</t>
  </si>
  <si>
    <t>he will be coming to the session 3 or 4</t>
  </si>
  <si>
    <t>She is working slowly and not asking anything, I dont know why she didnt submit anything though, maybe there was an error? I will ask her</t>
  </si>
  <si>
    <t>She is also working slowly and isolating herself. I hope she comes to OHs</t>
  </si>
  <si>
    <t>She came for the session 3</t>
  </si>
  <si>
    <t>Coding started before SSS?</t>
  </si>
  <si>
    <t>Juraj: Previous score 0</t>
  </si>
  <si>
    <r>
      <t xml:space="preserve">1. Fill in columns F, G, H, I </t>
    </r>
    <r>
      <rPr>
        <b/>
      </rPr>
      <t>ASAP</t>
    </r>
    <r>
      <t xml:space="preserve"> during or after the session. 
2. Add absent students to the list on the "</t>
    </r>
    <r>
      <rPr>
        <b/>
        <color rgb="FFFF0000"/>
      </rPr>
      <t>ALL ABSENCES</t>
    </r>
    <r>
      <t>"</t>
    </r>
    <r>
      <rPr>
        <b/>
      </rPr>
      <t xml:space="preserve"> </t>
    </r>
    <r>
      <t xml:space="preserve">tab </t>
    </r>
    <r>
      <rPr>
        <b/>
      </rPr>
      <t xml:space="preserve">by Friday . 
</t>
    </r>
    <r>
      <t xml:space="preserve">3. Fill in the columns J, K, L, M </t>
    </r>
    <r>
      <rPr>
        <b/>
      </rPr>
      <t>before Monday's meeting.</t>
    </r>
    <r>
      <t xml:space="preserve"> Make notes as needed.</t>
    </r>
  </si>
  <si>
    <r>
      <t xml:space="preserve">1. Fill in columns F, G, H, I </t>
    </r>
    <r>
      <rPr>
        <b/>
      </rPr>
      <t>ASAP</t>
    </r>
    <r>
      <t xml:space="preserve"> during or after the session. 
2. Add absent students to the list on the "</t>
    </r>
    <r>
      <rPr>
        <b/>
        <color rgb="FFFF0000"/>
      </rPr>
      <t>ALL ABSENCES</t>
    </r>
    <r>
      <t>"</t>
    </r>
    <r>
      <rPr>
        <b/>
      </rPr>
      <t xml:space="preserve"> </t>
    </r>
    <r>
      <t xml:space="preserve">tab </t>
    </r>
    <r>
      <rPr>
        <b/>
      </rPr>
      <t xml:space="preserve">by Friday . 
</t>
    </r>
    <r>
      <t xml:space="preserve">3. Fill in the columns J, K, L, M, N </t>
    </r>
    <r>
      <rPr>
        <b/>
      </rPr>
      <t>before Monday's meeting.</t>
    </r>
    <r>
      <t xml:space="preserve"> Put </t>
    </r>
    <r>
      <rPr>
        <b/>
      </rPr>
      <t>NA</t>
    </r>
    <r>
      <t xml:space="preserve"> if notebook is missing. Make notes as needed.</t>
    </r>
  </si>
  <si>
    <t>Lab done before SSS?</t>
  </si>
  <si>
    <t xml:space="preserve">Lab Score </t>
  </si>
  <si>
    <t>Ex Score</t>
  </si>
  <si>
    <t>Juraj: Previous score 6</t>
  </si>
  <si>
    <t>Camila requested to attend the 2nd hour today.</t>
  </si>
  <si>
    <t>S: no NB submitted</t>
  </si>
  <si>
    <t>Very engaged, often asks questions, tries to think about the problem in his own way Juraj: Previous score 10</t>
  </si>
  <si>
    <t>Juraj: Previous score 15</t>
  </si>
  <si>
    <t>Didnt finish Ex3, she is always focused in the SSSs</t>
  </si>
  <si>
    <t>Didnt finish Ex3, but she is trying. She is also always really active in the SSS and helping others</t>
  </si>
  <si>
    <t>She is doing quite good. One of the few who managed to do the Ex3</t>
  </si>
  <si>
    <t>He didnt manage to even finish the lab in the SSS. He still didnt finish the last weeks Ex either. I will reach out to him to strongly encourage him to come to OHs to not fall behind.</t>
  </si>
  <si>
    <t>Same as Nitin, she didnt manage to finish the lab in the SSS or the last week's Ex. I will reach out to her too.</t>
  </si>
  <si>
    <t>She also didnt finish Lab, but she did finish the last week's Ex. She is motivated and working hard to learn. I will still encourage her a little but I think she will be okay. Juraj: Previous score NA</t>
  </si>
  <si>
    <t>Same as Precious, She didnt finish the lab or Exercises. She is also attending the OHs so I think she will be fine</t>
  </si>
  <si>
    <t>Juraj: Previous score NA</t>
  </si>
  <si>
    <t>My other student who managed to do the Ex3. She is also really good with coding</t>
  </si>
  <si>
    <t>Her interest in coding and skills have improved. However, most of her questions were based on confusions with functions. I recommended that she reviews SSS2 over the weekend to clear her doubts on using functions</t>
  </si>
  <si>
    <t>Repeatedly does not even finish the lab and plays with her phone half the time</t>
  </si>
  <si>
    <t>Makenzie is always engaged and tries her best to come up with a solution. She always asks questions when in doubt</t>
  </si>
  <si>
    <t>Ulugbek Kadyrbekov</t>
  </si>
  <si>
    <t>Arrived late because of personal motive. Stayed after class to finish exercises. Very engaged. Asked if could change to session at 14:35</t>
  </si>
  <si>
    <t>Very engaged, asked many questions, but was impacient, wanted answers straight away</t>
  </si>
  <si>
    <t>Usually tries to work alone, doesn't ask many questions, but demonstrates sufficient knowledge of the content in class</t>
  </si>
  <si>
    <t>Juraj: Previous score 13</t>
  </si>
  <si>
    <t>Facing problem uploading MIUPLOAD will email it soon</t>
  </si>
  <si>
    <t>Aayush Singh</t>
  </si>
  <si>
    <t>Very engaged, tries to understand every question</t>
  </si>
  <si>
    <t>Left at 2pm to attend his coaching session. Stopped at Problem 3 of the exercises section</t>
  </si>
  <si>
    <t>Kaymin Martin-Burnett</t>
  </si>
  <si>
    <t>Engaged but python not importing miupload on Gocalc and anaconda</t>
  </si>
  <si>
    <t>Finished work early and left</t>
  </si>
  <si>
    <t>:</t>
  </si>
  <si>
    <t xml:space="preserve"> </t>
  </si>
  <si>
    <t>aliia is sick and has a doctors note for leave</t>
  </si>
  <si>
    <t>Did not submit makeup work yet.</t>
  </si>
  <si>
    <t>I approved my sympathy to her thinking process about programming. She tries to ask very concrete and specific questions, and solve tasks in extraordinary way.</t>
  </si>
  <si>
    <t>Did lab in advance, finished up earlier and helped Francesca with her tasks.</t>
  </si>
  <si>
    <t>Anna mentioned to Prof T that she is attending a conference and will be absent.</t>
  </si>
  <si>
    <t>Juraj: Previous score 7</t>
  </si>
  <si>
    <t>Note from Nikita: She is in Stanford in come kind of conference of Ukrainians (Artem is absent today for the same reason)</t>
  </si>
  <si>
    <t>Gabriel Manoel da Silva</t>
  </si>
  <si>
    <t>She is doing pretty good</t>
  </si>
  <si>
    <r>
      <t xml:space="preserve">1. Fill in columns F, G, H, I </t>
    </r>
    <r>
      <rPr>
        <b/>
      </rPr>
      <t>ASAP</t>
    </r>
    <r>
      <t xml:space="preserve"> during or after the session. 
2. Add absent students to the list on the "</t>
    </r>
    <r>
      <rPr>
        <b/>
        <color rgb="FFFF0000"/>
      </rPr>
      <t>ALL ABSENCES</t>
    </r>
    <r>
      <t>"</t>
    </r>
    <r>
      <rPr>
        <b/>
      </rPr>
      <t xml:space="preserve"> </t>
    </r>
    <r>
      <t xml:space="preserve">tab </t>
    </r>
    <r>
      <rPr>
        <b/>
      </rPr>
      <t xml:space="preserve">by Friday . 
</t>
    </r>
    <r>
      <t xml:space="preserve">3. Fill in the columns J, K, L, M, N </t>
    </r>
    <r>
      <rPr>
        <b/>
      </rPr>
      <t>before Monday's meeting.</t>
    </r>
    <r>
      <t xml:space="preserve"> Put </t>
    </r>
    <r>
      <rPr>
        <b/>
      </rPr>
      <t>NA</t>
    </r>
    <r>
      <t xml:space="preserve"> if notebook is missing. Make notes as needed.</t>
    </r>
  </si>
  <si>
    <t>She is doing okay</t>
  </si>
  <si>
    <r>
      <t xml:space="preserve">He is still having difficulties. He didn't attend any of my OHs, or any other person's OH as far as I know, and he didn't even finish the lab </t>
    </r>
    <r>
      <rPr>
        <i/>
      </rPr>
      <t>again</t>
    </r>
    <r>
      <t>. I did reach out to him through text last week and highly encouraged him, I will try to approach him directly in person this time, however I am open to ideas.</t>
    </r>
  </si>
  <si>
    <t>I couldn't follow her this week (lots of people asking questions), however I see that she finished the lab and tried some exercises! So I think she is back on track now.</t>
  </si>
  <si>
    <t>Like the other weeks she is working slowly on her own pace, trying to really understand before moving on. Although she falls back on the SSS she makes it up later in before the next SSS</t>
  </si>
  <si>
    <t>Note from Nikita: the whole lab was not completed, but she started and completed at least part of it</t>
  </si>
  <si>
    <t>Note from Nikita: Albin had problems with his laptop (network adaptors and some other drivers disappeared), therefore he could not do anything, neither using his local anaconda environment nor binder. We tried to fix, but it seemed impossible on that time. Therefore, I told him to complete the notebook ASAP after he resolves the problems with his laptop, and I will keep track on it.</t>
  </si>
  <si>
    <t>Svitlana: no lab submitted.</t>
  </si>
  <si>
    <t>Ana has requested to attend the first time slot today.</t>
  </si>
  <si>
    <t>Does everything in advance, not very interested but quite skilled.</t>
  </si>
  <si>
    <t>He is very concentrated on learning how to code, spends much time trying to come up with solution to challenging problems.</t>
  </si>
  <si>
    <t>She is passionate about learnign (coding in particular), tries to understand new concepts and spend much time trying to code.</t>
  </si>
  <si>
    <t>svitlana: no NB sumbitted</t>
  </si>
  <si>
    <t>svitlana: cannot find a nb</t>
  </si>
  <si>
    <r>
      <t xml:space="preserve">1. Fill in columns F, G, H, I </t>
    </r>
    <r>
      <rPr>
        <b/>
      </rPr>
      <t>ASAP</t>
    </r>
    <r>
      <t xml:space="preserve"> during or after the session. 
2. Add absent students to the list on the "</t>
    </r>
    <r>
      <rPr>
        <b/>
        <color rgb="FFFF0000"/>
      </rPr>
      <t>ALL ABSENCES</t>
    </r>
    <r>
      <t>"</t>
    </r>
    <r>
      <rPr>
        <b/>
      </rPr>
      <t xml:space="preserve"> </t>
    </r>
    <r>
      <t xml:space="preserve">tab </t>
    </r>
    <r>
      <rPr>
        <b/>
      </rPr>
      <t xml:space="preserve">by Friday . 
</t>
    </r>
    <r>
      <t xml:space="preserve">3. Fill in the columns J, K, L </t>
    </r>
    <r>
      <rPr>
        <b/>
      </rPr>
      <t>before Monday's meeting.</t>
    </r>
    <r>
      <t xml:space="preserve"> Make notes as needed.</t>
    </r>
  </si>
  <si>
    <t>Name</t>
  </si>
  <si>
    <t xml:space="preserve">Email </t>
  </si>
  <si>
    <t xml:space="preserve">Group variable </t>
  </si>
  <si>
    <t>Chika Favour Jinanwa</t>
  </si>
  <si>
    <t>chikajinanwa@minerva.kgi.edu</t>
  </si>
  <si>
    <t>6PjqzECZmbtufTWUdhw29RNgvndJkG</t>
  </si>
  <si>
    <t>2023PTC</t>
  </si>
  <si>
    <t>atahan@minerva.kgi.edu</t>
  </si>
  <si>
    <t>zVDbHF9y4aTPn8RLcd7C93pWmBv2YU</t>
  </si>
  <si>
    <t>2023PT</t>
  </si>
  <si>
    <t>ninahamidli@minerva.kgi.edu</t>
  </si>
  <si>
    <t>JPg2n8VbYUhr9tfHQRsLSGDq4p2KxE</t>
  </si>
  <si>
    <t>felipehlvo@minerva.kgi.edu</t>
  </si>
  <si>
    <t>fn6mxXt3hsFu8TvY9JwQ4eGZvRBr5a</t>
  </si>
  <si>
    <t>markgacoka@minerva.kgi.edu</t>
  </si>
  <si>
    <t>Qm8CkGTNDR3tJSBKe3F2vhrY4jCdwm</t>
  </si>
  <si>
    <t>nikita.koloskov@minerva.kgi.edu</t>
  </si>
  <si>
    <t>kj2MmDgLdNzhBeW5xQCyDEcfd5UHX6</t>
  </si>
  <si>
    <t>scya597@minerva.kgi.edu</t>
  </si>
  <si>
    <t>gGJ9cLfHL3qA64euNhUaPYd6sX9Dzw</t>
  </si>
  <si>
    <t>bredun@minerva.kgi.edu</t>
  </si>
  <si>
    <t>C8nRA2ggstJW8XSmQY6F5vxZqDf3Ba</t>
  </si>
  <si>
    <t>artem@minerva.kgi.edu</t>
  </si>
  <si>
    <t>D3y95pYt6q6WANnuFw4Pprec7B8RDh</t>
  </si>
  <si>
    <t>Present for Session?</t>
  </si>
  <si>
    <t>gaurish@minerva.kgi.edu</t>
  </si>
  <si>
    <t>Time of Arrival</t>
  </si>
  <si>
    <t>UV2D563cP45EdDvXJsCaMKRmkqWQg7</t>
  </si>
  <si>
    <t>Engaged?</t>
  </si>
  <si>
    <t>Notebook Score</t>
  </si>
  <si>
    <t>peleg@minerva.kgi.edu</t>
  </si>
  <si>
    <t>ZFKzwcd3t4fY9MqRxVjegQCXuCTc9W</t>
  </si>
  <si>
    <t>joram@minerva.kgi.edu</t>
  </si>
  <si>
    <t>esj5xCDXwDT9dztvJfauFP64FZrgm8</t>
  </si>
  <si>
    <t>favourokeke@minerva.kgi.edu</t>
  </si>
  <si>
    <t>ebFGCNgy2uYph8jVtczLQbZATBED39</t>
  </si>
  <si>
    <t>S: lab is missing?</t>
  </si>
  <si>
    <t>Ivana's work makes me happy</t>
  </si>
  <si>
    <t>Week</t>
  </si>
  <si>
    <r>
      <t xml:space="preserve">Time needed to complete notebook (minutes)
It is not a contest. This data is needed for further improvement of the SSS (specifically, the length of the notebook).  </t>
    </r>
    <r>
      <rPr>
        <i/>
      </rPr>
      <t>_integer/float numbers only_</t>
    </r>
  </si>
  <si>
    <t>comments regarding time</t>
  </si>
  <si>
    <t>Note from Nikita: I sent the token to Waiyego, but she did not receive the mail by the end of the class. I asked her to do it until evening, and I will ask her about it today.</t>
  </si>
  <si>
    <r>
      <t xml:space="preserve">Bigger picture comments or suggestions
</t>
    </r>
    <r>
      <rPr>
        <i/>
      </rPr>
      <t xml:space="preserve">Please try to be as precise as possible on what you think was too hard/confusing/not well-explained in the notebook. Do you have other ideas to improve this week's notebook? This may be helpful for </t>
    </r>
    <r>
      <rPr>
        <i/>
      </rPr>
      <t>future</t>
    </r>
    <r>
      <rPr>
        <i/>
      </rPr>
      <t xml:space="preserve"> improvements to the sessions. For things that need to be immediately addressed (questions, bugs, typos), post in Slack.</t>
    </r>
  </si>
  <si>
    <t>His work speed is rather slow. He does not ask a lot of questions, therefore I am not sure about how well he understands the material. However, even though his speed is not that great, he goes through notebooks constantly on the classes, and the questions he asks are meaningful.</t>
  </si>
  <si>
    <t>(including miupload error fixes)</t>
  </si>
  <si>
    <t>Has difficulties understanding why the thighs are as they are in coding, however she puts really much effort on trying to learn that stuff. Last time she spent an extra hour near the room continuing processing the notebook, perhaps she did it today as well.</t>
  </si>
  <si>
    <r>
      <rPr>
        <b/>
      </rPr>
      <t>Appeared problem</t>
    </r>
    <r>
      <t>: import statement for miupload did not work inside the notebook. I created new env for tutoring stuff, and initially it doesn't have installed jupyter package. However, jupyter can still be run (as far as I understand, it is run from base env). MiUpload installation command inside the notebook still works, and is installed inside the used env. However, when "import miupload" statement is run, jupyter tries to find this package in base env, and as there is no such package in base env, import statement does not work. Solution: install jupyter inside the newly created env. I know, that is wierd.</t>
    </r>
  </si>
  <si>
    <t>Hates programming :D However, even though she does not understand everything perfectly, she has a clear understanding why the code might not work as it is supposed to. She often doesn't know what concretely should be changed in order to make the code work, but I was impressed how she thinks in right direction. She definitely can make huge progress in programming if she puts more effort.</t>
  </si>
  <si>
    <t xml:space="preserve">Favour Okeke </t>
  </si>
  <si>
    <t>Has deep interest in learning programming, sometimes tries to do and ask some extra questions.</t>
  </si>
  <si>
    <t>50 lab 40 ex</t>
  </si>
  <si>
    <t xml:space="preserve">1. It seems like lists section in the lab doesn't really show what lists do and rather focuses on basic memorization of synatxis, so can we add more practical way of showing lists? Like instead of asking just for uncommenting, there could be another similar example which they need to write from scratch 
2. The shortcut for uncomment should be displayed before first time it is required to be used(in Lists section)
3. NotImplementedError is trhown in the lab before explaining what is it which will be very confusing for students. Either eliminate exception (raise NotImplementedError()) or explain explicitly what it means before 3.2. Also, it would be better if you wrote more explicitly that students should rewrite provided code with the range in the next line( where the exception is thrown). </t>
  </si>
  <si>
    <t>Did not attend the SSS session</t>
  </si>
  <si>
    <t>-</t>
  </si>
  <si>
    <t xml:space="preserve">Eric is taking class from Nairobi until September 22. </t>
  </si>
  <si>
    <t>30 lab 25 ex</t>
  </si>
  <si>
    <t>-There are no list exercises! maybe we can make exercise 2 use a list of promises instead of just one promise? 
-In some lab code we are iterating through lists using for loops without actually doing anything with the list elements, this could confuse people about the actual reason we use lists, definitely not for just keeping a number.  eg:
for list_item in ['a','b','c','d','e']:
  print("hello") # not this
  print("my list item is " + list_item) # but this
-in lab "elif" is mentioned just before the explanation in 2.2. The whole cell could be moved to the end of 2.2 to avoid confusion</t>
  </si>
  <si>
    <t>1.25 pm</t>
  </si>
  <si>
    <t>I had the same problem as Nikita had.</t>
  </si>
  <si>
    <t>Felipe Horta</t>
  </si>
  <si>
    <t>This new notebook looks great, apart from the things that were already said. I believe no one will finish it in time, but it has a nice scalable difficulty, so it doesn't matter that much. Congrats!</t>
  </si>
  <si>
    <t>2.10p.m.</t>
  </si>
  <si>
    <t>Late for 40 minutes</t>
  </si>
  <si>
    <t>There are a few problems with checkers in the excercise part. First, if a student runs a successful checking cell more than one time, the score will still be added and can mislead the student. Also, there are a few minor gramatical mistakes in checkers' outputs like "Did you counted all numbers?"</t>
  </si>
  <si>
    <t>40 lab 30 ex</t>
  </si>
  <si>
    <t>1) Lab is not that hard, but it took me quite a lot of time to figure out how to make an exercise with letters correctly. However, I still consider it either not explained properly (my implementation with for x in range(5) and chr(97+x) is quite hard to understanding for people who are not familiar with programming).
2) Submission failure :(</t>
  </si>
  <si>
    <t>Extra marks for using good techniques and helping other while peer tutors were not available</t>
  </si>
  <si>
    <t>(tried to figure out why submission failed before I understood that there was a bug xD)</t>
  </si>
  <si>
    <t>Very nice lab, clear and useful. Although it seems to me like some exercises there are "Data Camp" type, students will just blindly follow instruction and then forget about it. Other than that, everything worked fine after submission was fixed. Thank you :)</t>
  </si>
  <si>
    <t>The notebook is well written and emphasis on critical thinking. Some problems might be challenging, I would recommend adding more clear language in lab section question 2a and emphasis on fact that one loop should be used. Also If possible we could add a hint that will only appear if the student has failed the task three or more times to give them the right direction.</t>
  </si>
  <si>
    <t>40 lab 35 ex</t>
  </si>
  <si>
    <t xml:space="preserve">Everything is fine with the lab. </t>
  </si>
  <si>
    <t>20 lab 50 ex</t>
  </si>
  <si>
    <t>The lab section is good but I feel the exercises might be more challenging than they can handle at the moment</t>
  </si>
  <si>
    <t>Lab:
1. under "2.1 functions" &gt; "lets have a deeper look" its stated that you can indent with 4 spaces, I think it should be more like "should be indented with 4 spaces OR one tab, just pick one and use only that!", or If we want it to be easier to understand we can only mention tab, I didnt see anyone using 4 spaces in our SSS sessions
2. It seems we are building up to "range()" being a function in 2.1, but its not mentioned in the end? was this #intentional to not get the students confused?
Exercise:
4. "Exercise 1. Markdown" seems incomplete
5. in most of the exercises there is no easy way for the student to quickly check if their code is correct or not. Maybe we can add a "hint" in the beginning to tell the students that they can write print statements etc. to check their code themselves?
7. OPINION HERE: (referencing "Ex 6: Strange Booleans") Also im still perplexed by the insistence of trying to teach weird python quirks. like how python would happily execute "R and S" if R is false and S is undefined (for reference this wouldnt work in most other languages I know, the compiler wont let you use unset variables!). And also stuff like "print("hello" or 0)" which doesnt really make sense at all. I think we are teaching people bad habits! in any normal usage people shouldnt even use code like this, use numbers as bools, or try to to something like "print("hello" or "goodbye")". A better usage case would be "if number != 0" or "if len(string) &gt; 0".</t>
  </si>
  <si>
    <t>50 lab ex 25</t>
  </si>
  <si>
    <t>A recurring theme I saw in notebooks is touching on subjects the students don't know about, often without enough explanation. For example this week had inputting functions as arguments, Latex and HTML. These can be confusing for students, so please be aware of them and either add more explanations or get rid of them if they're not necessary.</t>
  </si>
  <si>
    <t xml:space="preserve">40 lab ex </t>
  </si>
  <si>
    <t>Ex4 asks to create a function which  takes end_point as an argument and returns a list containing every second element up to this argument. What list are we looking at/are we considering?</t>
  </si>
  <si>
    <t>15 lab 45 ex</t>
  </si>
  <si>
    <t>I have concernes about how the algorithm for lazy boolean functions works in python. I think that they check left part for "NOT FALSE" rather than for "TRUE". It matters, because any value that is not 0 in python is not false, if you explicitly convert it to boolean - it will give you true, however if you write for ex. 'hello' == True, it will give you false.</t>
  </si>
  <si>
    <t>45 lab 35 ex</t>
  </si>
  <si>
    <t>30 lab 60 ex</t>
  </si>
  <si>
    <t>LAB:
1. in the beginning under 1.1 when asking the students to remember how to add stuff to a list maybe we should encourage them to go look at google if they dont remember. That would be a helpful habit. (lol it was explained just afterwards. but yeah still i will keep this point.)
3. In the  list methods table, instead of putting parameters in another column maybe writing them like '.insert(_index, item_) would be more helpful
5. Are we ever going to teach them '+='? Is it intentionally left out?
EX
1. Ex 3 looks too hard, pretty much no one was able to do the SSS2 Ex 3, and this one is a similar one to that. People dont really know algorithmic thinking yet. Maybe we should give them the basic idea of how it should work and let them do the implementation? Maybe add it after the ex and say sth like 'try to come up with something yourself or check the hint below!' but honestly I dont know, maybe putting these hard stuff will work nicely with Minervans. Also people who stuck on SSS2 Ex 3 said they will be coming to OHs to do it, so it is a good thing? Is this #intentional? Still having a hint there would make our life easier in the SSS because we had to explain the same 'hints' to everyone, and they still didnt manage to do it in SSS time.
2. Ex 4 explanation can be more clear.
3. Ex 5 is even harder! same comments apply
4. in Ex 6 function declaration you have 'last2' instead of 'lst2'
5. And we dont have the checks for the Ex yet</t>
  </si>
  <si>
    <t>40 lab ex 50</t>
  </si>
  <si>
    <t xml:space="preserve">
Lab:
1.1.        It would be good to do an example for each of the methods instead of a table. The part about using tab for completion is very useful and should have been introduced earlier, preferably with a “Using the environment” unit in the first or second week
1.5. I would like to see some explanation about primitive types vs objects that will explain and generalize this behavior
2. We already used this pattern last week. Also, they weren’t yet introduced to += and -= and this is a good time to do it (if not earlier).
3. Direct the students to the conversion guide right away. No use in them trying and failing or finding a bad solution. Also, The HTML in my pdf was not translated. Is that ok?
Exercise:
General notes:
1. Would like to see bigger, more integrative exercises in the future, even if they take the whole SSS.
2. Providing checks for the functions they should write can be a good idea.
3. We should really have learned len() by now
Exercise specific:
2.        We already used the pattern last week in an easier example, this is too easy. I think the best solution is to move the tautology/contingent/contradiction checking function to this week (for the next classes)
5. Very hard and even harder without knowledge of len(), enumerate(), or while which I feel they should know for this.
6. Again I feel like a key piece is missing which is the “in” operator
Checks: Not implemented yet
Reflection: There is no cell for that
</t>
  </si>
  <si>
    <t>all+FA</t>
  </si>
  <si>
    <t xml:space="preserve">People have big confusions with delegates both in FA classes/assignments and in SSS notebooks. The level of programming is not that hard in FA, and in both cases the usage of delegates is beautiful and correct in terms of nice code, but unnecessary and can be replaced by simply calling the function. </t>
  </si>
  <si>
    <t>RU-YUN CHIU</t>
  </si>
  <si>
    <t>I think we should put more effort on commenting the code. The week 4 has an assignment deadline, and assignment requires comments. However, the only moment where we emphasized on the comments was during one of the previous weeks. I believe that it would be useful to emphasize on comments at least before each assignment.</t>
  </si>
  <si>
    <t xml:space="preserve">I like the idea of doing a recap. Good job
There’s an error in exercise 2: 
Replace: new_index = (alphabet.index(letter)+13)//26
With: new_index = (alphabet.index(letter)+13)%26
Also, please provide the alphabet list, it will take the students too much time to do it themselves
</t>
  </si>
  <si>
    <t xml:space="preserve">This is my review for SSS5 Ex:
1). The notebook is long. All the exercise would take around 45 minutes. 
2). This is a nice change of pace, the exercise feels previously done but are slightly different.
3). The challenge section is very well crafted but, generating alphabet list uses order function for string, this could cause trouble. I would suggest adding already set up alphabet list.
</t>
  </si>
  <si>
    <t xml:space="preserve">Week 1
On week 1 checks Fahrenheit checker there is an extra paranthesis giving a syntax error.
Week 2
on exercise 1 you should tell what the function name should be for the check to work properly, not many people will name it 'my_decision' randomly on their own! Also write what the 'tiredness' value can be equal to. Also you are not asking them to return anything, but the check wants a return! Define input-output more clearly!
Also on checks I dont know what the second one is checking but it gives me an error too "Exercise 1 (test2): Wrong value returned"
Week 4
on exercise 6 the function still has the parameter 'last2' instead of 'lst2'
also checks gave me a score of 12 out of 10
New exercises:
on 2. secret message 'if the letter is not in our alphabet variable' line should be 'if the letter is in our alphabet list'
</t>
  </si>
  <si>
    <t>35 lab ex 40</t>
  </si>
  <si>
    <t xml:space="preserve">Lab:
1.        Turtle doesn’t draw anything for me.
2.        When are we going to learn dictionaries? I felt like dataframes are easier to explain with them.
Exercises:
1.        In exercise 3, there is a typo in printing lenght instead of length
2.        Can you provide tests for the functions? Is there a reason you require students to write them themselves?
</t>
  </si>
  <si>
    <t>45 lab 60 ex</t>
  </si>
  <si>
    <t>• For me, turtle freezes the kernel to the point where it needs to be killed from the task manager
• In exercise 4, the 'correct' mean and median values are off by 2 for 'ages' and by 100 for 'icecream' from the actual values. For example, for 'ages' it says that the stats should be (18.0, 17.5, 2.646) when in fact they are (20.0, 19.5, 2.646), For 'icecream' it says  (376.0, 380.0, 30.094), but should be  (276.0, 280.0, 30.094).</t>
  </si>
  <si>
    <t>Review of SSS Notebooks Week 6:Ex 4 - Text provides correct answers to the calculations using the list that was altered in the Lab, while in the exercises we import the unaltered list.Ex 7 - instructions should say "Set the bars in the histogram you created for exercise 6"</t>
  </si>
  <si>
    <t>A bit weak in for loops and understanding how functions work</t>
  </si>
  <si>
    <t>30 lab 20 ex</t>
  </si>
  <si>
    <t>I dont have anything to add this week other than stuff about googling and turtle should have been introduced earlier.</t>
  </si>
  <si>
    <t>Note from Nikita: Sherry had some problems with miupload (it didn't work at all, the cell just started to be executed and nothing happens). Sherry's Jupyter looks rather strange, and I was unable to solve that by the time. I need to have some deeper look on it.</t>
  </si>
  <si>
    <t>20 lab, 30 ex</t>
  </si>
  <si>
    <t>Turtle module is very interesting but everything crashes on launch. I tried to work with this module separately in Spyder 
but it also crashed. I am not sure what is the problem, but it seems that the module is outdated and not compatible with newer 
software versions. Other than that the exercises and lab are great - easily understandable and clear. I would insert some links 
about general use of NumPy, matplotlib and pandas so the students can get some more information about it. I like how you
made them google everything, really teaches them how the programming works xD.</t>
  </si>
  <si>
    <t>20 lab, 25 ex</t>
  </si>
  <si>
    <t>Lab:
Say that the CodeLens is in the website Python Tutor so they know how to access it later without your HTML magic
Ex:
in the ex2 we are not importing random library, maybe add a comment line with TODO to import it?
Exercise 4, you should loop while the number is greater than zero, and stop when it is equal to 0...
Ex 6: I think the second num_special_numbers1 should be numbered 2
Ex 7: I think this ex maybe a bit challenging but i dunno
I think this week is good overall</t>
  </si>
  <si>
    <t xml:space="preserve"> 20 lab, 30 ex</t>
  </si>
  <si>
    <t>Besides points previously mentioned, no issues were found.</t>
  </si>
  <si>
    <t>20 lab, 30ex</t>
  </si>
  <si>
    <t xml:space="preserve">1.        Excuse me for the question but why are we learning pseudocode? It’s kind of a niche thing. Will it be needed in assignments?
2.        Cool implementation of Python tutor!
3.        Why are we doing nested loops again? They should be pretty adept with them by now.
4.        I think the explanation for while loops is a bit off. If we want just to use a counter, we will rather use for I in range(n). while loops are supposed to work until a certain condition holds, one that cannot be predetermined. A better example is the falling leaves, because you don’t know how many times you need to iterate beforehand. I think it’s important to explain which you would use where.
Exercises:
1.        Exercise 4 will not actually show the final day. This is a common occurrence with while loops and I think it will be good to discuss and show it.
</t>
  </si>
  <si>
    <t>Engaging and not afraid to ask questions when in need</t>
  </si>
  <si>
    <t>25 lab, 35 ex</t>
  </si>
  <si>
    <t>35 lab, 25 ex</t>
  </si>
  <si>
    <t xml:space="preserve">  Lab:
1. It would be convenient to add steps numeration to pseudocode example
Exercises:
1. Ex. 3 will be tough
2. Ex. 8 - quite easy, but probably we will have bunch of questions about it
</t>
  </si>
  <si>
    <t>30 lab ex 30</t>
  </si>
  <si>
    <t xml:space="preserve">Lab: 
1. Can we add an optional challenge – create the guest list with only one line of code (hint: google python list comprehension)
2. Not sure what this cell does but it causes an error: df["weight"].mean()
</t>
  </si>
  <si>
    <t>20 lab 35 ex</t>
  </si>
  <si>
    <t>LAB
2.1 I dont think many students will understand what we are doing by trying to remove the dollar signs, removing the comma, and trying convert the variables in the list. Maybe put all these into different steps to show the errors generated before using complicated list and replace stuff?
like "so we have this variable that is &lt;number = "$10,000.00"&gt; lets use &lt;float(number)&gt;! oh no it doesnt work! lets do this this and this, etc.
I would even also want to remind them of the "lets encrypt our message!" exercise to try to at least get them to see what happens behind the scenes when we use .replace()
However all this can make that part longer, sooo i dunno
2.2.1 There is a random scipy thingy without any explanation?
EX
3 maybe add a codelens so people can understand better what is happening here instead of randomly picking one of the options and achieving success?
5 &amp; 3, maybe choose 1.1% chance instead so we get the answer 9 seasons instead of 13? (the actual show has 9 seasons :P) or change the average dates per season to 14 to get the same answer (lol Im like half way through HIMYM so dont judge me if im missing a joke here)</t>
  </si>
  <si>
    <t>Engaged but slow to code. just needs some more practice overall</t>
  </si>
  <si>
    <t>35 min, 35</t>
  </si>
  <si>
    <r>
      <t xml:space="preserve">LAB: </t>
    </r>
    <r>
      <rPr>
        <b/>
      </rPr>
      <t>Suggestion:</t>
    </r>
    <r>
      <t xml:space="preserve"> Most student don't know the error types and will be confused by the errors they see. We should provide them with list of common errors and maybe even devote a part of SSS for identifying those errors and correcting them. Otherwise, from experience in previous SSS, the students will be just stuck as they can't comprehend error messages.
1.1 Putting actual link to the CodeLens  would be more beneficial as student can see the whole code and play with it more freely than in the notebook. 
1.2 I feel like this ex is too copy/paste style but at the same time because of the description being ambiguos students can get confused even with copy/pasting. I would suggest making the descriptions more concise and giving them different examples from what they actually need to do(so, the example and the actual cell they work on are different tasks).
2.1 love the pandas :3 But why there is  df['weight'].mean() cell???? 
In converting the list to float, the name of list in the comments is written wrong (mid_med[i]), it should be mid_med_list[i]. This could potentially mislead students.
</t>
    </r>
  </si>
  <si>
    <t>35, 45</t>
  </si>
  <si>
    <t xml:space="preserve">No errors found besides the ones already pointed out. The only comment is that I think the exercise part is a bit too long and repetitive (too many similar simulation). Instead, I would merge them into only one more complex one, with multiple steps. </t>
  </si>
  <si>
    <t xml:space="preserve">Average but afraid of the technicalities of functions. Somewhat distracted by stories. </t>
  </si>
  <si>
    <t>30, 40</t>
  </si>
  <si>
    <t>30, 50</t>
  </si>
  <si>
    <t>40, 30</t>
  </si>
  <si>
    <t xml:space="preserve">Lab:
1.        Can we get equal_check to do (1- x/y) &lt; .01 and (1- x/y) &gt; .01 ? The function doesn’t really make sense here. It will input true if your function outputs 0, e-10 or e-1000.
2.        You write that the error is “due to precision and rounding issues with floating point numbers”. Students don’t know what floats are. Either explain or avoid terminology and just say something like “rounding errors”
3.        In 1.2, the mean is not printed
Exercise:
1.        The first two exercises are bit too similar the labs. Can you spice them up?
2.        Exercise 4 – You should use the binomial distribution, not the geometric like the hint suggests
</t>
  </si>
  <si>
    <t>80, 60</t>
  </si>
  <si>
    <t>This one has some lengthy comments... sorry, as teaching all this to my peers was a huge portion of my last year, i couldnt help myself. Also this assumes not everyone will perfectly learn the class material during the FA classes, which may or may not be a good assumption... What is the success rate of the brain surgery? :dancing_penguin:
Lab:
lol not even the lab thinks the students will do the lab prior to coming to SSS anymore.
1.1: some people may get confused about how to do it in one line? maybe write something like "try to convert the above equation into something python can understand. You can do this even in one line!'
and actually doing it in one line is quite confusing too, soo many easy ways to just misplace a parenthesis
I agree with Peleg on the float rounding error thing, we need to either explain it properly (floats are used by computers to do quick and dirty calculations so they are imprecise and may show small errors etc, there can be a whole paragraph explaining this) or just brush it over. Also introducing a method like math.isclose(a, b, rel_tol=1e-2) in addition to the example equal_check given can be helpful too.
It may be nice to point out that the adding up of binom.pmf is what binom.cdf does, and the second thing can be replaced by "stats.binom.cdf(110,120,0.9) - stats.binom.cdf(69,120,0.9)"
1.2 this shouldnt really start with a 'however'. Just start with sth like "another way of calculating binom dists are by approximating them using normal distribution! Also np is 108, so obviously over 10, is this really the thing we are looking for? I didnt really understand the &gt; 10 thing
adding a graph of the binom dist we have and a approximated normal dist on top here would help a lot for students to visualize what we are trying to achieve
Also why are we doing this exactly? we've just shown students that python makes calculating binoms easy, and now we are talking about how hard it is to do by hand again... it doesnt make sense, as if any of us will calculate any of this by hand at any point in our lives. Talking about the real positives and listing them like 'normal distributions makes life a lot easier because of this this and this (ie more straightforward methods, sd calculation, etc) is the way to go I think (I dont know if this is touched in the FA classes). making a bullet list would also catch people's attention. there arent many visual things in this SSS.
On that point maybe we should add graphs of all of the distributions to the SSS? I havent checked the pre class work yet, but still having the graphs in the SSS would help with visualization. (sorry this is kind of extra workload for you guys but would help students a lot I think, as im also quite sure not everyone will understand these perfectly during class [or im totally wrong and Minerva education will magically make everyone understand all of these hard concepts, still a little help wont hurt right?])
"Fill in the code below to approximate the probability that between 70 and 110 customers will show up. Hint: it may be helpful to draw a distribution first and shade in the relevant area under the curve. You should get a result around 0.73." Im lost. Why and how are we 'approximating'? why not just calculate? do we somehow draw the dist on a napkin (FA LBA be like) and and guess the area? maybe Im just missing something we will do later in class, but I feel like what this is trying to say is: "try to use the z score as shown above to calculate the prob between 110 and 70, hint you may subtract something from something!" In addition to that point, one hardest thing I kept teaching my peers in highschool literally before each exam was the z score, and I dont think this short section is doing justice to it. Again maybe i am totally wrong and everyone will come to this SSS perfectly knowing the z score and will do these in a breeze. (on a side note, we dont even need the z value, we can use "stats.norm.cdf(100,loc=mean,scale=sd)", If we are going to do it the hard way, at least show the easy way later?)
2. Another general thing, I feel like having an ongoing "cheat sheet" of everything we've learned so far may be helpful? like all the numpy functions and all that kind of stuff. maybe we should encourage students to take notes instead... 
Ex:
2. you are telling us to calculate the SD but forgot to change some of the names in the code! 'this_mean' should be 'this_sd' 
4. isnt this exercise a bit hard to simulate? the chance of the napkins randomly being right is 1/10!, so the mean we would get is 10!, right?  even doing 10 trials takes 10s of minutes as the average length is 3628800 and random.random (or worse yet, random.shuffle) takes ages... Reducing the napkin count to something more like 5 would help a lot. Maybe you assumed this as I see no napkin count is given in the question. Also I didnt use either of the distribution functions and just used the mean of Geometric distribution, which is 1/p, which gives me the same answer as the simulations so its correct! the hint is kind of misleading and it took me way to long to figure it out :P
Also another general thing, a lot of the students are complaining that the labs and the exercises arent related at all, and that it is really hard to do the labs on their own, so they just dont do it before the SSS. something to think about...</t>
  </si>
  <si>
    <t>Fairly engaged but sometimes seems disinterested</t>
  </si>
  <si>
    <t>30,40</t>
  </si>
  <si>
    <t>LAB 2. Add plt.show() to plot histograms and incentivize students to change the amount of bins to see the normal distribution better.EXcomments and names of variables in ex 2 need to be changed. Also, in Ex 4 the probability is so low that most of the times the simulation just returns 0</t>
  </si>
  <si>
    <t>30, 45</t>
  </si>
  <si>
    <t xml:space="preserve">Fairly conversant with coding. </t>
  </si>
  <si>
    <t>Lab:35, Ex: 40</t>
  </si>
  <si>
    <t>45, 30</t>
  </si>
  <si>
    <t>Lab:
1 for the expected value question, maybe putting the formula E(X) = ∑X * P(X) above can be helpful
possible_values = [], why do we store these in a list when we can just call r(k)... its just extra steps
2.1 what does: "sample mean to differ from the true mean by less than or equal to 1 session?" mean? why do we want this "|sample mean−true mean|&lt;=1" value to be less than one?
Object `np.random.choice # try it yourself` not found. "nuff said. (put the comment on a different line!)
wow with the sample_procedure thing and later we are using lots of lists and taking variables out of lists one step after the creation of the said list... I dont know if this will help or confuse students but it definitively doesnt feel like good practice... so many redundant for loops and functions. but just using the lists in place may confuse students, so I will leave this as a consideration for furthers SSS, after getting some feedback from students. (FEEDBACK: It confused them)
In general love the simplicity and clarity of this SSS! Also good thing to mention "ask the peer tutors" a lot, maybe this will make the shy students more likely to ask.
3.2 I downloaded the SSS10 from the drive folder 1h-ish ago and it still had "median salary and mid-career salary"
Exercise:
2 if students go back to the lab to edit that part, how are we going to grade it?
3 fancy graph!
5 interesting last question...</t>
  </si>
  <si>
    <t>45, 25</t>
  </si>
  <si>
    <t>SSS101) LAB. I really like how the problem lab gradually evolved into one complex solution to a very real problem. I feel like that is what was missing, small steps that build up to something the is useful out there. Congrats guys! 2) Ex 4. when you plot the expected value without changing the range, it just seems like a direct relationship, which could be confusing and misleading. Maybe remind in the prompt that one should increase the length of the x-axis. 3) Ex 2. Remind them to copy all the defined functions from the lab, not only the one in the last cell, which depends on the others.</t>
  </si>
  <si>
    <t>30, 60</t>
  </si>
  <si>
    <t xml:space="preserve">Lab:
1.        Can we get rid of creating the first function? I don’t see a need to do a function that just subtracts 100 then runs another function
2.        The description for the last part of 3.2 still mention the variables from SSS8 instead of the new variables
3.        Can you add an example for the last function? Maybe test it on depends_times (and probably add an outlier because I don’t think there’s one.
Excersize:
1.        In exercise 1, you want to create new lists, so naming the input and return values the same is misleading
2.        Exercise 1:  The distribution is not normal so actually most of the data points are outliers. This is confusing. Can we do a different dataset
</t>
  </si>
  <si>
    <t>40, 20</t>
  </si>
  <si>
    <t xml:space="preserve">Lab:
1.        Range is an object and not a function yet it is treated here as a function
2.        I really feel like we cannot talk about arrays without touching on the difference between lists and arrays – that is immutable versus mutable and performance. The things you can do with arrays are easily achievable with list comprehension, but the reason data scientists use arrays is because of superior performance
</t>
  </si>
  <si>
    <t>25,10</t>
  </si>
  <si>
    <t>This wil either leave students confused, or give them a breather from algorithms with datascience stuff that is just memorization</t>
  </si>
  <si>
    <t>40, 25</t>
  </si>
  <si>
    <t>SSS11 LAB
3.3. The text says "Recalling how we turned a range to a list earlier this session",  is it referring to the linspace function? If yes, how is that related to converting df to list?
EX
1. Maybe import the arrays instead of making the student copy and paste three different cells.
3. "Note: This dataset contains about customers purchases during the Black Friday" should be changed to "Note: This dataset contains information about customers purchases during the Black Friday"
It would be good if the lab showed how to query with two conditions, such as this exercise requires.</t>
  </si>
  <si>
    <t>35,37</t>
  </si>
  <si>
    <t>LAB:
Grammar on the opening text before warm up: "tips and tricks that can uses while debugging" &gt;&gt;&gt; "tips and tricks that you can use while debugging"
We cant see the warmup score in executed cell itself! so sad!
1.2, 1.3, 1.4: Cant edit the cells
1.5: Maybe touch on camelCase, PascalCase (I had to look this one up lol), and snake_case a bit? just a short paragraph like this will suffice I think:
As you might have noticed, we cant use spaces in variable names, so programmers have come up with creative ways to make their names still readible without spaces. These are mainly the 'camelCase' (and its brother 'PascalCase') and the 'snake_case'. As you might have noticed, we mainly used the 'snake_case' in Python, but this is not the case for other languages. For example, C# uses 'camelCase' for variable names and 'PascalCase' for method names. Its good to follow the standards of the language you are using. However, as long as you stick to one convention throughout your code, the style you follow doesn't matter!
Right after that, there is an sssSSSsss tips box asking a question! This breaks the conventions :( I suggest putting the name case info above in the snake tip box and putting that question below (also add a 'ANSWER HERE' cell too ?)
2.2: nice mentioning the print method of debugging lol, reminds me of times where i had 20 different print statements named 'yay' 'yay1' 'yay2' etc. in different places of the code trying to catch one bug...
Nice and short lab. 
EX:
nice recap and nice exercises :) I hope people actually complete the old exercises because they were the kinda boring but necessary copy-paste ones.
2.Add an sssSSSsss tip here: 'You can check the SSS11_Lab to find out how to complete these exercises if you haven't completed them already! If you have completed these before, you can skip them.'</t>
  </si>
  <si>
    <t>Juraj Vasek</t>
  </si>
  <si>
    <t>ALLL</t>
  </si>
  <si>
    <t>None</t>
  </si>
  <si>
    <t>Idea for the next year, send a performance repot to students every two weeks about their performance during the SSS (grades and percentage)</t>
  </si>
  <si>
    <t>35, 40</t>
  </si>
  <si>
    <t>its 'SSSsss-tip' not 'Pssss tip'!
Challenge 1: 'minerva' is not a person... why would it be in a list of 'good kids'? It doesnt make sense. (lol i didnt even understand we where checking if they were in the list before looking at the solution) Maybe do sth like 'how many people in the minerva list is in the good people list?' or if we are going for the same difficulty, 'is person named X is in the list?' or 'is for some reason these school names are in the list?'
and also lets not put Harvard into the list, only Minerva can be good XD
Challenge 2, 3: make the test case in the second cell letter 'A' (and B and C) so that its easy to just look at the test cases
Challenge 3: maybe hint at the fact that they can use the previous function here?
Chalenge 4: list the rules instead of putting a paragraph.
index the gifts 0,1,2,3 ! or 'name' them instead of indexing them? Same problem in C5 too.
histogram the expected kids instead of plotting them, it doesnt make sense to plot EV anyways.
I think this SSS is quite nice and short. (replying to Peleg) Although I also finished it quite fast, im sure some will still struggle a lot and will take at least 1h30 to finish. And given that it is a really hard week, it should stay short. Especially the C4 and C5 will be difficult for some given the algorithmic complexity.
Challenge 5 is not marked optional in the actual SSS, 
Also i didnt implement the C4 in the 'easy way' because its not that apparent to stop at just 2 as the easy way, so C5 and C4 were about the same difficulty for me. I dont know how students will think but maybe C4 rules can be simplified to make it an obviously easier problem than 5 &gt;&gt;&gt; The kids will only accept gift 2 if its of a higher index, if not Santa leaves the poor kid with no gift, find expected amount of kids getting a gift (C4 can be renamed 'risky kids' to reflect the change lol)</t>
  </si>
  <si>
    <t>Svitlana: no NB submitted.</t>
  </si>
  <si>
    <t>S: lab is missing</t>
  </si>
  <si>
    <t>Very engaged and committed to leaming</t>
  </si>
  <si>
    <t>Engaged the material with geniune interest</t>
  </si>
  <si>
    <t>Interest in coding has substantially improved from last week. Very engaged in work</t>
  </si>
  <si>
    <t>Always trying to improve and learn. Good working spirit</t>
  </si>
  <si>
    <t>Somewhat engaged but I felt he could have accomplished more if he wasn't distracted by Aarthi</t>
  </si>
  <si>
    <t>Punctual, enthusiastic ,very engaged, very happy to code. Excellent spirit</t>
  </si>
  <si>
    <t>Very engaged, appears to be good at coding.Doesn't need much assistance. Happy countenance and easy to work with</t>
  </si>
  <si>
    <t>Appears to understand the basics but seems to forget the syntax. I recommend more practice with basic syntax</t>
  </si>
  <si>
    <t xml:space="preserve">Risa sat with the wrong group (with Peleg/Gaurish) so we aren't sure about arrival time </t>
  </si>
  <si>
    <t>he did engage in sss time but he is on the lookout to do less work and isnt willing to do lab work before lessons at all</t>
  </si>
  <si>
    <t>She had some problems understanding the concept of how list &amp; range &amp; for loop work together, and a bit with the ifs. I did encourage her to come to OHs but I will also check her next week and decide on what to do then.</t>
  </si>
  <si>
    <t>she had a difficult time understanding it so she needs to work on it after class too</t>
  </si>
  <si>
    <t>Could not attend class at 4pm so came early</t>
  </si>
  <si>
    <t xml:space="preserve">Student Name </t>
  </si>
  <si>
    <t>Student Email</t>
  </si>
  <si>
    <t xml:space="preserve">Token </t>
  </si>
  <si>
    <t>Mandatory SSS?</t>
  </si>
  <si>
    <t>1st Email to SSS Participants - Send Status</t>
  </si>
  <si>
    <t>2023CJ</t>
  </si>
  <si>
    <t>9/6/2019 7:33:00, email sent from aterrana@minerva.kgi.edu to makenzie@minerva.kgi.edu, cc'd to aterrana@minervaproject.com</t>
  </si>
  <si>
    <t>9/6/2019 7:33:00, email sent from aterrana@minerva.kgi.edu to elene.gogaladze@minerva.kgi.edu, cc'd to aterrana@minervaproject.com</t>
  </si>
  <si>
    <t>9/6/2019 7:33:01, email sent from aterrana@minerva.kgi.edu to mingyue@minerva.kgi.edu, cc'd to aterrana@minervaproject.com</t>
  </si>
  <si>
    <t>9/6/2019 7:33:01, email sent from aterrana@minerva.kgi.edu to sona@minerva.kgi.edu, cc'd to aterrana@minervaproject.com</t>
  </si>
  <si>
    <t>2023AO</t>
  </si>
  <si>
    <t>9/6/2019 7:33:02, email sent from aterrana@minerva.kgi.edu to arianedesrosiers@minerva.kgi.edu, cc'd to aterrana@minervaproject.com</t>
  </si>
  <si>
    <t>9/6/2019 7:33:02, email sent from aterrana@minerva.kgi.edu to ruby@minerva.kgi.edu, cc'd to aterrana@minervaproject.com</t>
  </si>
  <si>
    <t>9/6/2019 7:33:03, email sent from aterrana@minerva.kgi.edu to nele.merholz@minerva.kgi.edu, cc'd to aterrana@minervaproject.com</t>
  </si>
  <si>
    <t>9/6/2019 7:33:03, email sent from aterrana@minerva.kgi.edu to nitinmariserla@minerva.kgi.edu, cc'd to aterrana@minervaproject.com</t>
  </si>
  <si>
    <t>2023NH</t>
  </si>
  <si>
    <t>9/6/2019 7:33:04, email sent from aterrana@minerva.kgi.edu to julietmwaniki@minerva.kgi.edu, cc'd to aterrana@minervaproject.com</t>
  </si>
  <si>
    <t>9/6/2019 7:33:05, email sent from aterrana@minerva.kgi.edu to maryna@minerva.kgi.edu, cc'd to aterrana@minervaproject.com</t>
  </si>
  <si>
    <t>9/6/2019 7:33:05, email sent from aterrana@minerva.kgi.edu to calvinmagara@minerva.kgi.edu, cc'd to aterrana@minervaproject.com</t>
  </si>
  <si>
    <t>9/6/2019 7:33:06, email sent from aterrana@minerva.kgi.edu to mariia.vysotska@minerva.kgi.edu, cc'd to aterrana@minervaproject.com</t>
  </si>
  <si>
    <t>2023FO</t>
  </si>
  <si>
    <t>9/6/2019 7:33:06, email sent from aterrana@minerva.kgi.edu to meliane@minerva.kgi.edu, cc'd to aterrana@minervaproject.com</t>
  </si>
  <si>
    <t>9/6/2019 7:33:07, email sent from aterrana@minerva.kgi.edu to victoriaadamova@minerva.kgi.edu, cc'd to aterrana@minervaproject.com</t>
  </si>
  <si>
    <t>9/6/2019 7:33:07, email sent from aterrana@minerva.kgi.edu to minhducnguyen2000@minerva.kgi.edu, cc'd to aterrana@minervaproject.com</t>
  </si>
  <si>
    <t>9/6/2019 7:33:07, email sent from aterrana@minerva.kgi.edu to doantrang982@minerva.kgi.edu, cc'd to aterrana@minervaproject.com</t>
  </si>
  <si>
    <t>2023GM</t>
  </si>
  <si>
    <t>9/6/2019 7:33:08, email sent from aterrana@minerva.kgi.edu to nanhtuan.fly@minerva.kgi.edu, cc'd to aterrana@minervaproject.com</t>
  </si>
  <si>
    <t>9/6/2019 7:33:08, email sent from aterrana@minerva.kgi.edu to fairweather@minerva.kgi.edu, cc'd to aterrana@minervaproject.com</t>
  </si>
  <si>
    <t>9/6/2019 7:33:09, email sent from aterrana@minerva.kgi.edu to sherrylim@minerva.kgi.edu, cc'd to aterrana@minervaproject.com</t>
  </si>
  <si>
    <t>9/6/2019 7:33:09, email sent from aterrana@minerva.kgi.edu to sarneetsaran@minerva.kgi.edu, cc'd to aterrana@minervaproject.com</t>
  </si>
  <si>
    <t>2023NK</t>
  </si>
  <si>
    <t>9/6/2019 7:33:10, email sent from aterrana@minerva.kgi.edu to ivana@minerva.kgi.edu, cc'd to aterrana@minervaproject.com</t>
  </si>
  <si>
    <t>9/6/2019 7:33:10, email sent from aterrana@minerva.kgi.edu to syed.imad@minerva.kgi.edu, cc'd to aterrana@minervaproject.com</t>
  </si>
  <si>
    <t>9/6/2019 7:33:11, email sent from aterrana@minerva.kgi.edu to adaobi@minerva.kgi.edu, cc'd to aterrana@minervaproject.com</t>
  </si>
  <si>
    <t>9/6/2019 7:33:11, email sent from aterrana@minerva.kgi.edu to waiyego@minerva.kgi.edu, cc'd to aterrana@minervaproject.com</t>
  </si>
  <si>
    <t>2023YC</t>
  </si>
  <si>
    <t>9/6/2019 7:33:11, email sent from aterrana@minerva.kgi.edu to camilavanacor@minerva.kgi.edu, cc'd to aterrana@minervaproject.com</t>
  </si>
  <si>
    <t>9/6/2019 7:33:12, email sent from aterrana@minerva.kgi.edu to stevedaviesndegwa@minerva.kgi.edu, cc'd to aterrana@minervaproject.com</t>
  </si>
  <si>
    <t>9/6/2019 7:33:12, email sent from aterrana@minerva.kgi.edu to albin@minerva.kgi.edu, cc'd to aterrana@minervaproject.com</t>
  </si>
  <si>
    <t>9/6/2019 7:33:13, email sent from aterrana@minerva.kgi.edu to naveen@minerva.kgi.edu, cc'd to aterrana@minervaproject.com</t>
  </si>
  <si>
    <t>9/6/2019 7:33:13, email sent from aterrana@minerva.kgi.edu to jiyeop@minerva.kgi.edu, cc'd to aterrana@minervaproject.com</t>
  </si>
  <si>
    <t>9/6/2019 7:33:14, email sent from aterrana@minerva.kgi.edu to ruyun@minerva.kgi.edu, cc'd to aterrana@minervaproject.com</t>
  </si>
  <si>
    <t>9/6/2019 7:33:14, email sent from aterrana@minerva.kgi.edu to tunu@minerva.kgi.edu, cc'd to aterrana@minervaproject.com</t>
  </si>
  <si>
    <t>9/6/2019 7:33:15, email sent from aterrana@minerva.kgi.edu to rkrithik@minerva.kgi.edu, cc'd to aterrana@minervaproject.com</t>
  </si>
  <si>
    <t>9/6/2019 7:33:15, email sent from aterrana@minerva.kgi.edu to gabrieldasilva@minerva.kgi.edu, cc'd to aterrana@minervaproject.com</t>
  </si>
  <si>
    <t>9/6/2019 7:33:15, email sent from aterrana@minerva.kgi.edu to snigdha@minerva.kgi.edu, cc'd to aterrana@minervaproject.com</t>
  </si>
  <si>
    <t>9/6/2019 7:33:16, email sent from aterrana@minerva.kgi.edu to galrubinc@minerva.kgi.edu, cc'd to aterrana@minervaproject.com</t>
  </si>
  <si>
    <t>9/6/2019 7:33:16, email sent from aterrana@minerva.kgi.edu to nahom@minerva.kgi.edu, cc'd to aterrana@minervaproject.com</t>
  </si>
  <si>
    <t>9/6/2019 7:33:17, email sent from aterrana@minerva.kgi.edu to ujeza@minerva.kgi.edu, cc'd to aterrana@minervaproject.com</t>
  </si>
  <si>
    <t>9/6/2019 7:33:17, email sent from aterrana@minerva.kgi.edu to tobias@minerva.kgi.edu, cc'd to aterrana@minervaproject.com</t>
  </si>
  <si>
    <t>9/6/2019 7:33:18, email sent from aterrana@minerva.kgi.edu to maheem.jiwani@minerva.kgi.edu, cc'd to aterrana@minervaproject.com</t>
  </si>
  <si>
    <t>9/6/2019 7:33:18, email sent from aterrana@minerva.kgi.edu to norika@minerva.kgi.edu, cc'd to aterrana@minervaproject.com</t>
  </si>
  <si>
    <t>9/6/2019 7:33:19, email sent from aterrana@minerva.kgi.edu to aarthi.varshini@minerva.kgi.edu, cc'd to aterrana@minervaproject.com</t>
  </si>
  <si>
    <t>9/6/2019 7:33:19, email sent from aterrana@minerva.kgi.edu to oyunbileg@minerva.kgi.edu, cc'd to aterrana@minervaproject.com</t>
  </si>
  <si>
    <t>9/6/2019 7:33:19, email sent from aterrana@minerva.kgi.edu to sammgwashington@minerva.kgi.edu, cc'd to aterrana@minervaproject.com</t>
  </si>
  <si>
    <t>9/6/2019 7:33:20, email sent from aterrana@minerva.kgi.edu to padme.trujillo@minerva.kgi.edu, cc'd to aterrana@minervaproject.com</t>
  </si>
  <si>
    <t>9/6/2019 7:33:21, email sent from aterrana@minerva.kgi.edu to precious1@minerva.kgi.edu, cc'd to aterrana@minervaproject.com</t>
  </si>
  <si>
    <t>9/6/2019 7:33:21, email sent from aterrana@minerva.kgi.edu to assel@minerva.kgi.edu, cc'd to aterrana@minervaproject.com</t>
  </si>
  <si>
    <t>9/6/2019 7:33:21, email sent from aterrana@minerva.kgi.edu to marina@minerva.kgi.edu, cc'd to aterrana@minervaproject.com</t>
  </si>
  <si>
    <t>9/6/2019 7:33:22, email sent from aterrana@minerva.kgi.edu to amara@minerva.kgi.edu, cc'd to aterrana@minervaproject.com</t>
  </si>
  <si>
    <t>9/6/2019 7:33:22, email sent from aterrana@minerva.kgi.edu to kherrem@minerva.kgi.edu, cc'd to aterrana@minervaproject.com</t>
  </si>
  <si>
    <t>9/6/2019 7:33:23, email sent from aterrana@minerva.kgi.edu to amandaportugal@minerva.kgi.edu, cc'd to aterrana@minervaproject.com</t>
  </si>
  <si>
    <t>9/6/2019 7:33:23, email sent from aterrana@minerva.kgi.edu to malia@minerva.kgi.edu, cc'd to aterrana@minervaproject.com</t>
  </si>
  <si>
    <t>9/6/2019 7:33:23, email sent from aterrana@minerva.kgi.edu to daniel@minerva.kgi.edu, cc'd to aterrana@minervaproject.com</t>
  </si>
  <si>
    <t>9/6/2019 7:33:24, email sent from aterrana@minerva.kgi.edu to udodirim@minerva.kgi.edu, cc'd to aterrana@minervaproject.com</t>
  </si>
  <si>
    <t>9/6/2019 7:33:25, email sent from aterrana@minerva.kgi.edu to laura@minerva.kgi.edu, cc'd to aterrana@minervaproject.com</t>
  </si>
  <si>
    <t>9/6/2019 7:33:25, email sent from aterrana@minerva.kgi.edu to shreya.chari@minerva.kgi.edu, cc'd to aterrana@minervaproject.com</t>
  </si>
  <si>
    <t>2023JE</t>
  </si>
  <si>
    <t>9/6/2019 7:33:26, email sent from aterrana@minerva.kgi.edu to andriy.kashyrskyy@minerva.kgi.edu, cc'd to aterrana@minervaproject.com</t>
  </si>
  <si>
    <t>9/6/2019 7:33:26, email sent from aterrana@minerva.kgi.edu to betemariam@minerva.kgi.edu, cc'd to aterrana@minervaproject.com</t>
  </si>
  <si>
    <t>9/6/2019 7:33:26, email sent from aterrana@minerva.kgi.edu to dophuong@minerva.kgi.edu, cc'd to aterrana@minervaproject.com</t>
  </si>
  <si>
    <t>9/6/2019 7:33:27, email sent from aterrana@minerva.kgi.edu to romi@minerva.kgi.edu, cc'd to aterrana@minervaproject.com</t>
  </si>
  <si>
    <t>2023AK</t>
  </si>
  <si>
    <t>9/6/2019 7:33:27, email sent from aterrana@minerva.kgi.edu to anais.chen@minerva.kgi.edu, cc'd to aterrana@minervaproject.com</t>
  </si>
  <si>
    <t>9/6/2019 7:33:28, email sent from aterrana@minerva.kgi.edu to gisele@minerva.kgi.edu, cc'd to aterrana@minervaproject.com</t>
  </si>
  <si>
    <t>9/6/2019 7:33:28, email sent from aterrana@minerva.kgi.edu to jargalsuren@minerva.kgi.edu, cc'd to aterrana@minervaproject.com</t>
  </si>
  <si>
    <t>9/6/2019 7:33:29, email sent from aterrana@minerva.kgi.edu to trang@minerva.kgi.edu, cc'd to aterrana@minervaproject.com</t>
  </si>
  <si>
    <t>2023GK</t>
  </si>
  <si>
    <t>9/6/2019 7:33:29, email sent from aterrana@minerva.kgi.edu to sean_p@minerva.kgi.edu, cc'd to aterrana@minervaproject.com</t>
  </si>
  <si>
    <t>9/6/2019 7:33:30, email sent from aterrana@minerva.kgi.edu to anna.archakova@minerva.kgi.edu, cc'd to aterrana@minervaproject.com</t>
  </si>
  <si>
    <t>9/6/2019 7:33:30, email sent from aterrana@minerva.kgi.edu to kaymin@minerva.kgi.edu, cc'd to aterrana@minervaproject.com</t>
  </si>
  <si>
    <t>9/6/2019 7:33:30, email sent from aterrana@minerva.kgi.edu to aiko@minerva.kgi.edu, cc'd to aterrana@minervaproject.com</t>
  </si>
  <si>
    <t>2023PS</t>
  </si>
  <si>
    <t>9/6/2019 7:33:31, email sent from aterrana@minerva.kgi.edu to mahmoud.haroun@minerva.kgi.edu, cc'd to aterrana@minervaproject.com</t>
  </si>
  <si>
    <t>9/6/2019 7:33:31, email sent from aterrana@minerva.kgi.edu to endrit@minerva.kgi.edu, cc'd to aterrana@minervaproject.com</t>
  </si>
  <si>
    <t>9/6/2019 7:33:32, email sent from aterrana@minerva.kgi.edu to eltonvargas@minerva.kgi.edu, cc'd to aterrana@minervaproject.com</t>
  </si>
  <si>
    <t>9/6/2019 7:33:32, email sent from aterrana@minerva.kgi.edu to marta.zaremba@minerva.kgi.edu, cc'd to aterrana@minervaproject.com</t>
  </si>
  <si>
    <t>2023DB</t>
  </si>
  <si>
    <t>9/6/2019 7:33:33, email sent from aterrana@minerva.kgi.edu to tiago.bernardo@minerva.kgi.edu, cc'd to aterrana@minervaproject.com</t>
  </si>
  <si>
    <t>9/6/2019 7:33:33, email sent from aterrana@minerva.kgi.edu to edith@minerva.kgi.edu, cc'd to aterrana@minervaproject.com</t>
  </si>
  <si>
    <t>9/6/2019 7:33:34, email sent from aterrana@minerva.kgi.edu to gabriela.oliveira@minerva.kgi.edu, cc'd to aterrana@minervaproject.com</t>
  </si>
  <si>
    <t>9/6/2019 7:33:34, email sent from aterrana@minerva.kgi.edu to risa@minerva.kgi.edu, cc'd to aterrana@minervaproject.com</t>
  </si>
  <si>
    <t>2023OF</t>
  </si>
  <si>
    <t>9/6/2019 7:33:34, email sent from aterrana@minerva.kgi.edu to ulugbek@minerva.kgi.edu, cc'd to aterrana@minervaproject.com</t>
  </si>
  <si>
    <t>9/6/2019 7:33:35, email sent from aterrana@minerva.kgi.edu to suy@minerva.kgi.edu, cc'd to aterrana@minervaproject.com</t>
  </si>
  <si>
    <t>9/6/2019 7:33:35, email sent from aterrana@minerva.kgi.edu to vladyslav@minerva.kgi.edu, cc'd to aterrana@minervaproject.com</t>
  </si>
  <si>
    <t>9/6/2019 7:33:36, email sent from aterrana@minerva.kgi.edu to liuda@minerva.kgi.edu, cc'd to aterrana@minervaproject.com</t>
  </si>
  <si>
    <t>9/6/2019 7:33:36, email sent from aterrana@minerva.kgi.edu to kolpakova@minerva.kgi.edu, cc'd to aterrana@minervaproject.com</t>
  </si>
  <si>
    <t>9/6/2019 7:33:37, email sent from aterrana@minerva.kgi.edu to lara.lowenthal@minerva.kgi.edu, cc'd to aterrana@minervaproject.com</t>
  </si>
  <si>
    <t>9/6/2019 7:33:37, email sent from aterrana@minerva.kgi.edu to annemarie@minerva.kgi.edu, cc'd to aterrana@minervaproject.com</t>
  </si>
  <si>
    <t>9/6/2019 7:33:38, email sent from aterrana@minerva.kgi.edu to aliia.zhakypova@minerva.kgi.edu, cc'd to aterrana@minervaproject.com</t>
  </si>
  <si>
    <t>9/6/2019 7:33:38, email sent from aterrana@minerva.kgi.edu to helen@minerva.kgi.edu, cc'd to aterrana@minervaproject.com</t>
  </si>
  <si>
    <t>9/6/2019 7:33:38, email sent from aterrana@minerva.kgi.edu to brandon@minerva.kgi.edu, cc'd to aterrana@minervaproject.com</t>
  </si>
  <si>
    <t>9/6/2019 7:33:39, email sent from aterrana@minerva.kgi.edu to olena.nikitiuk@minerva.kgi.edu, cc'd to aterrana@minervaproject.com</t>
  </si>
  <si>
    <t>9/6/2019 7:33:39, email sent from aterrana@minerva.kgi.edu to eisha@minerva.kgi.edu, cc'd to aterrana@minervaproject.com</t>
  </si>
  <si>
    <t>9/6/2019 7:33:40, email sent from aterrana@minerva.kgi.edu to mateus@minerva.kgi.edu, cc'd to aterrana@minervaproject.com</t>
  </si>
  <si>
    <t>9/6/2019 7:33:40, email sent from aterrana@minerva.kgi.edu to aayush@minerva.kgi.edu, cc'd to aterrana@minervaproject.com</t>
  </si>
  <si>
    <t>9/6/2019 7:33:41, email sent from aterrana@minerva.kgi.edu to anar.omarova@minerva.kgi.edu, cc'd to aterrana@minervaproject.com</t>
  </si>
  <si>
    <t>9/6/2019 7:33:41, email sent from aterrana@minerva.kgi.edu to davidmikhael@minerva.kgi.edu, cc'd to aterrana@minervaproject.com</t>
  </si>
  <si>
    <t>9/6/2019 7:33:41, email sent from aterrana@minerva.kgi.edu to erin.ray@minerva.kgi.edu, cc'd to aterrana@minervaproject.com</t>
  </si>
  <si>
    <t>9/6/2019 7:33:42, email sent from aterrana@minerva.kgi.edu to hovhannes.alekyan@minerva.kgi.edu, cc'd to aterrana@minervaproject.com</t>
  </si>
  <si>
    <t>9/6/2019 7:33:42, email sent from aterrana@minerva.kgi.edu to jade@minerva.kgi.edu, cc'd to aterrana@minervaproject.com</t>
  </si>
  <si>
    <t>9/6/2019 7:33:43, email sent from aterrana@minerva.kgi.edu to michellezhang@minerva.kgi.edu, cc'd to aterrana@minervaproject.com</t>
  </si>
  <si>
    <t>9/6/2019 7:33:43, email sent from aterrana@minerva.kgi.edu to mohammedbadra@minerva.kgi.edu, cc'd to aterrana@minervaproject.com</t>
  </si>
  <si>
    <t>9/6/2019 7:33:44, email sent from aterrana@minerva.kgi.edu to moonsup@minerva.kgi.edu, cc'd to aterrana@minervaproject.com</t>
  </si>
  <si>
    <t>9/6/2019 7:33:44, email sent from aterrana@minerva.kgi.edu to naol@minerva.kgi.edu, cc'd to aterrana@minervaproject.com</t>
  </si>
  <si>
    <t>9/6/2019 7:33:45, email sent from aterrana@minerva.kgi.edu to nayyera@minerva.kgi.edu, cc'd to aterrana@minervaproject.com</t>
  </si>
  <si>
    <t>9/6/2019 7:33:45, email sent from aterrana@minerva.kgi.edu to krystal.yr.shu@minerva.kgi.edu, cc'd to aterrana@minervaproject.com</t>
  </si>
  <si>
    <t>9/6/2019 7:33:46, email sent from aterrana@minerva.kgi.edu to zeineb@minerva.kgi.edu, cc'd to aterrana@minervaproject.com</t>
  </si>
  <si>
    <t>AjU6GDn7wVP4Js2gvZNH</t>
  </si>
  <si>
    <t>4d4Aue6dv8E9VQRb2BqT</t>
  </si>
  <si>
    <t>9/6/2019 7:33:46, email sent from aterrana@minerva.kgi.edu to shari.ahmad@minerva.kgi.edu, cc'd to aterrana@minervaproject.com</t>
  </si>
  <si>
    <t>cWD78RjCgqU3ZkPLnJGu</t>
  </si>
  <si>
    <t>9/6/2019 7:33:46, email sent from aterrana@minerva.kgi.edu to bingnan.silas.yu@minerva.kgi.edu, cc'd to aterrana@minervaproject.com</t>
  </si>
  <si>
    <t>pCNFDShDsMQXJfKk4tAW</t>
  </si>
  <si>
    <t>9/6/2019 7:33:47, email sent from aterrana@minerva.kgi.edu to farazhabib@minerva.kgi.edu, cc'd to aterrana@minervaproject.com</t>
  </si>
  <si>
    <t>G8Kg4pRAJPUFZPhxcfdD</t>
  </si>
  <si>
    <t>PSRCe8gH2xfXLEkWwp5b</t>
  </si>
  <si>
    <t>ctQWvS5E8fkNqMZ4y8xT</t>
  </si>
  <si>
    <t>PXXD6yvBDS4GhpCt3VLf</t>
  </si>
  <si>
    <t>NP5VLW6YdDFJ9pFC36rz</t>
  </si>
  <si>
    <t>bRGFBN2M4EnhddAmFeV6</t>
  </si>
  <si>
    <t>7dXgM7faBH3AEpRbN2c6</t>
  </si>
  <si>
    <t>5KK6d2D9VK9HYFcumGtr</t>
  </si>
  <si>
    <t>zRnydPYbhjGQVqL5E3KL</t>
  </si>
  <si>
    <t>5rdjWWu2K4wYbhRLPVc9</t>
  </si>
  <si>
    <t>3HfcxXYP68tmJBq74njK</t>
  </si>
  <si>
    <t>kL4v8G2zVZuRMrt4F6pV</t>
  </si>
  <si>
    <t>7MDCGTRcBE7JWefSSsmu</t>
  </si>
  <si>
    <t>D6re3n8BTn5GpCZ7Xcyf</t>
  </si>
  <si>
    <t>JSy3BjqPS4SHunwE2CzD</t>
  </si>
  <si>
    <t>WnjGk5NhQR8MuzFrZC9s</t>
  </si>
  <si>
    <t>eLUBsYJ3f84Frb7RvnBT</t>
  </si>
  <si>
    <t>K7j25eYUmNP68zcbxfuB</t>
  </si>
  <si>
    <t>7DXgvTeL3k3HbnP5rpGt</t>
  </si>
  <si>
    <t>kXE5nWPXBezqGFhLJDSm</t>
  </si>
  <si>
    <t>fPc6XFnPvHqtEuN5kd9K</t>
  </si>
  <si>
    <t>Xe22DcSKJT6BJAZ3E7qa</t>
  </si>
  <si>
    <t>HKJ7EANy23VRP4geAmQr</t>
  </si>
  <si>
    <t>zFW3p2H95Ar66dCu9v4G</t>
  </si>
  <si>
    <t>rwJGMZ7DQtd43LEnfBb4</t>
  </si>
  <si>
    <t>wGePXW5zTCJHUgc9Lv6B</t>
  </si>
  <si>
    <t>nJWDP2aDNzmHdEe55tyC</t>
  </si>
  <si>
    <t>LsSe2mkRBd2QKpMUuH7M</t>
  </si>
  <si>
    <t>z4NDfcyM9eCK8mHhBEJT</t>
  </si>
  <si>
    <t>ps6qn2ZNrjSkgVKUx8tD</t>
  </si>
  <si>
    <t>kCh3nexx7DtwaqvbLBXD</t>
  </si>
  <si>
    <t>G387dVeQwDZkB4KF2axD</t>
  </si>
  <si>
    <t>a4kS2Sjm5FrRhYvxgUKL</t>
  </si>
  <si>
    <t>vtpYzfDHM6QP8aGKwnN3</t>
  </si>
  <si>
    <t>qunp4FKL9y2dgMmxsmUj</t>
  </si>
  <si>
    <t>LCPVYnpZv4ucXej3BaG4</t>
  </si>
  <si>
    <t>33SpKkYgCLXqZGdufked</t>
  </si>
  <si>
    <t>2zZyKw9BFUtQsCbm6j5r</t>
  </si>
  <si>
    <t>bHuZjFzm9PrkyJxsDhPT</t>
  </si>
  <si>
    <t>EWAe3MPgz29aVhUZLDf5</t>
  </si>
  <si>
    <t>rbqEh2TtzV7PDjAe8sgd</t>
  </si>
  <si>
    <t>QAWWdKhRpUXSD3s9HBwS</t>
  </si>
  <si>
    <t>Za3GnVtLzsMQdg92FDrV</t>
  </si>
  <si>
    <t>dkDG9Z82BLVqcSdhxDEH</t>
  </si>
  <si>
    <t>2dECYjKf5pS6RxThqaZy</t>
  </si>
  <si>
    <t>dAhNYB857g9SFKGmMecD</t>
  </si>
  <si>
    <t>DHMdEbaARWszC22cRD7Q</t>
  </si>
  <si>
    <t>9Jhc4AyheDgYxrvV2BKP</t>
  </si>
  <si>
    <t>dFhDbnvkBNrg9EmpYKRM</t>
  </si>
  <si>
    <t>WmZjYHdh8EEe8QK5Qy69</t>
  </si>
  <si>
    <t>L8GU4Eg8njSmVvKsp7H3</t>
  </si>
  <si>
    <t>e2sXfAJyzbNRMxud2hQd</t>
  </si>
  <si>
    <t>C2TfYmv7n46gL6EbSFQZ</t>
  </si>
  <si>
    <t>GKGyYSd5F7UERmZ56EC3</t>
  </si>
  <si>
    <t>9D5RjdpeVZHaK42DWrUv</t>
  </si>
  <si>
    <t>dv6LUTVApFXj54PZaDpY</t>
  </si>
  <si>
    <t>mNFJh7aABb3LXyurM4fK</t>
  </si>
  <si>
    <t>xFpfd5QAykugDM3MBYcd</t>
  </si>
  <si>
    <t>7bSKhKmc8CxqDwCWAr5B</t>
  </si>
  <si>
    <t>m3S5FYeZKhMy5qbrGTrQ</t>
  </si>
  <si>
    <t>6TEbVq7zjyw5QPPp79DU</t>
  </si>
  <si>
    <t>WDCn9zpVvgmQXE37d3tU</t>
  </si>
  <si>
    <t>HnZX7USfxKrFgBYJW28v</t>
  </si>
  <si>
    <t>jDJyU2WaAw7XwHvLDsNM</t>
  </si>
  <si>
    <t>6HgGs8CKnmWukSC9D5Ez</t>
  </si>
  <si>
    <t>ZC3bwJ4gGUGDSVX56NfQ</t>
  </si>
  <si>
    <t>fD5r2b2sXJ3RWQ6Gd5tP</t>
  </si>
  <si>
    <t>23YAKwSyMVbm7pxzBae5</t>
  </si>
  <si>
    <t>JEc5Cb8fU34VyeBkvQ7u</t>
  </si>
  <si>
    <t>37Stm6xK6Ngc8YZbGywD</t>
  </si>
  <si>
    <t>sMS4TyGVhwqYZ6Xf4BeZ</t>
  </si>
  <si>
    <t>9jhT42A7GFXbzycVmN3S</t>
  </si>
  <si>
    <t>KZMaXnrhuRmN7pdGFxj2</t>
  </si>
  <si>
    <t>3tWT6JBSHPVjA9eXGCUG</t>
  </si>
  <si>
    <t>vbqHzMejtMBDCvy6XnQ2</t>
  </si>
  <si>
    <t>k3BVCzGA68exNP5X2WcA</t>
  </si>
  <si>
    <t>6FpSnhEE4MjKfXvHcAd3</t>
  </si>
  <si>
    <t>VMR3ukNbTBZxGUCP5vgt</t>
  </si>
  <si>
    <t>85Pw65eUJQAXmEbgMZYU</t>
  </si>
  <si>
    <t>Y8rsGbNMDLEdCNRved5V</t>
  </si>
  <si>
    <t>umKXPMVDCTtfR9yWqSpj</t>
  </si>
  <si>
    <t>TD26eefh5C7TJGQVp8Ld</t>
  </si>
  <si>
    <t>F4EQGkhZnpdBbK6ruNgq</t>
  </si>
  <si>
    <t>tLXQGCznuVFqd9WCr6Pa</t>
  </si>
  <si>
    <t>ESbQHjWXWDfKYUq4z5nT</t>
  </si>
  <si>
    <t>RzF7J4r2xMCPUZ7qXpV6</t>
  </si>
  <si>
    <t>8YGPcH7LT2eBsFvj44fM</t>
  </si>
  <si>
    <t>q3CBZGdL8RX8YS6PAf9v</t>
  </si>
  <si>
    <t>ZL57GeqWr8un7DPZMd3U</t>
  </si>
  <si>
    <t>pME6Y6WU7Dt5NeBzPGXG</t>
  </si>
  <si>
    <t>w3uKdEDbW876VA5GjfCs</t>
  </si>
  <si>
    <t>Z73cqpRQhAFAxDTCESPa</t>
  </si>
  <si>
    <t>dBSsQTF6am6ZRDKABEbX</t>
  </si>
  <si>
    <t>jPkJjucmyKQS2bBvfY8N</t>
  </si>
  <si>
    <t>3aAXnc4vy8QhLmM62A85</t>
  </si>
  <si>
    <t>yDG7SELHn2QAYNTzxw5Z</t>
  </si>
  <si>
    <t>UnKuxS6f4Wzq8hD7CYbr</t>
  </si>
  <si>
    <t>2uBAk7X9rxKnsCzCVmEe</t>
  </si>
  <si>
    <t>HZESa4P7TuvWD8VmdY9X</t>
  </si>
  <si>
    <t>vSNHKvgXaQ5yHnUDk9f3</t>
  </si>
  <si>
    <t>DwUHTqdJ2ZyCR6suP8d3</t>
  </si>
  <si>
    <t>3E3UWZBkcJPKY9FNR7JH</t>
  </si>
  <si>
    <t>SPCD3QfJq2hSH7rT8dpu</t>
  </si>
  <si>
    <t>bU65DhTtTAV7d2GFXKuv</t>
  </si>
  <si>
    <t>res25LytbwcSBMY4vd6c</t>
  </si>
  <si>
    <t>TdY4rtVLHBRFvDjynQbw</t>
  </si>
  <si>
    <t>DyCXWJDPYjkbLs4H2N35</t>
  </si>
  <si>
    <t>dPxwbXWmpy8UTVgeF9jz</t>
  </si>
  <si>
    <t>RPzjsGcLy8x4WMt7PnEA</t>
  </si>
  <si>
    <t>6PZpsUVmYRvx7FZ32njM</t>
  </si>
  <si>
    <t>pAg9M6CbAw5Fz3Wa8rdu</t>
  </si>
  <si>
    <t>SW5pedXXtgFHBL6G9MPv</t>
  </si>
  <si>
    <t>umfsQ2zyP6aKp6RAwR3c</t>
  </si>
  <si>
    <t>9WmEDjhKddtapTzfrFJD</t>
  </si>
  <si>
    <t>Gmc7Bd6sVDZN3K8qTwk7</t>
  </si>
  <si>
    <t>54gGsxSyfZeu96jJddPv</t>
  </si>
  <si>
    <t>GfQbYB2C3vjSMUp6NcBK</t>
  </si>
  <si>
    <t>Jjp987QL4CbT5Aeay6KQ</t>
  </si>
  <si>
    <t>7k9sUUyR264nPmA8FKYG</t>
  </si>
  <si>
    <t>Zw5cpDTd9kFtAv4MMRBe</t>
  </si>
  <si>
    <t>9BDR6SfVdvbfperKLLwh</t>
  </si>
  <si>
    <t>2xV5LzYr7djsdDGRJUn8</t>
  </si>
  <si>
    <t>E3nFQjAKGaHP74WJ2Mke</t>
  </si>
  <si>
    <t>7b3V9m5uFzYS2tCcUanf</t>
  </si>
  <si>
    <t>hRKXDm8NMSev7qjxurD9</t>
  </si>
  <si>
    <t>WYHDjsvuxJ8d4aQf2Bh7</t>
  </si>
  <si>
    <t>YgH8SsxFWXrUT5APaLdN</t>
  </si>
  <si>
    <t>R3dbwAgG5DVPzWMh5Lrd</t>
  </si>
  <si>
    <t>Vr8QwPYtXD5mTDB8B9Ae</t>
  </si>
  <si>
    <t>BELhDu2aLFAdJTrcgs9q</t>
  </si>
  <si>
    <t>hPZE69L28Q39rGRc5dHu</t>
  </si>
  <si>
    <t>8zQSmdvV7YXLxMfc4Hp9</t>
  </si>
  <si>
    <t>H9FfUeYNtnrvwb2Sgjpc</t>
  </si>
  <si>
    <t>B9dUMQCSKtTkJYEf8yVn</t>
  </si>
  <si>
    <t>aJQSU6bdjYyWAHV4EHz6</t>
  </si>
  <si>
    <t>chHRSA8zgfJa73Mb9BZd</t>
  </si>
  <si>
    <t>yC2WHEwXbtrSpTFdQLJc</t>
  </si>
  <si>
    <t>D7XwNjCZp2v8axDfGMRc</t>
  </si>
  <si>
    <t>d8SpHKqJ2RwfG7DgzVjV</t>
  </si>
  <si>
    <t>8xeUXbMJAL77WXsRP9Ec</t>
  </si>
  <si>
    <t>WGCFDJNs3TXSg59B8v9U</t>
  </si>
  <si>
    <t>cDJTtB4NsaFyDEYZR3cU</t>
  </si>
  <si>
    <t>nVZ35TXkJUFHR2jJxpgQ</t>
  </si>
  <si>
    <t>C5kDYLbUQJEu3freN2DV</t>
  </si>
  <si>
    <t>Ng4JH39s6emYWxNB4vhw</t>
  </si>
  <si>
    <t>nvqdPbKFGEr7H2YQG3XZ</t>
  </si>
  <si>
    <t>BEJXnGhKxt3sSe5uRckz</t>
  </si>
  <si>
    <t>UjgnNmLy9KSvkUa3ZwRM</t>
  </si>
  <si>
    <t>JL794d6E5pN85gDbYHXv</t>
  </si>
  <si>
    <t>24MUWSe2BdzD3PAsNECb</t>
  </si>
  <si>
    <t>NDr8VsnTeh3jMfLnQd9Q</t>
  </si>
  <si>
    <t>VreWXNmXgv5TUfwWxJaQ</t>
  </si>
  <si>
    <t>58L4gSE9wBN6THpm8dKJ</t>
  </si>
  <si>
    <t>wBnpuYDKjm8UXdxF9GkM</t>
  </si>
  <si>
    <t>3pMEkAY75GYUd8uPZRzp</t>
  </si>
  <si>
    <t>h7VZFEbwt3d5PyAHp9JC</t>
  </si>
  <si>
    <t>UH64VXx6cK29AWtDLsrd</t>
  </si>
  <si>
    <t>xS6MWqMJH3hDVe45ubmU</t>
  </si>
  <si>
    <t>vGPyTUNDxBFuZ8kK3gV9</t>
  </si>
  <si>
    <t>vH64bc2d3uLCDMpaNJ9W</t>
  </si>
  <si>
    <t>kNCF3Q4P7TYTwamXQUV9</t>
  </si>
  <si>
    <t>4BNVJXsMxbC88qd7ZRQH</t>
  </si>
  <si>
    <t>2Pg3sVqJkTbYD7HREf4X</t>
  </si>
  <si>
    <t>VrgWDecBYB6XpUnPYm3d</t>
  </si>
  <si>
    <t>GfGCnQbkCezD3P8yTjX9</t>
  </si>
  <si>
    <t>6JpA6wDANu7fPDWbeURs</t>
  </si>
  <si>
    <t>PEmsbjJ8E7uRaZ5t4MSB</t>
  </si>
  <si>
    <t>24QhnKaHzF4d85PAgGY4</t>
  </si>
  <si>
    <t>VQpRNkHT6dZDj44SsjMu</t>
  </si>
  <si>
    <t>57YDGQrwuBpxeFNqcKzZ</t>
  </si>
  <si>
    <t>bQeHx7ndky85U9afrCcZ</t>
  </si>
  <si>
    <t>KReVAr6nXwu98hqdjR7s</t>
  </si>
  <si>
    <t>FPcRCTzn7Dx9hbJ27tHg</t>
  </si>
  <si>
    <t>SheF539TWEjgd8Bkfs3G</t>
  </si>
  <si>
    <t>gd7XYh2dvHFJRQLPucmw</t>
  </si>
  <si>
    <t>PG83hKLDtMndzqcfjR3K</t>
  </si>
  <si>
    <t>WDGbMF98UcA3fVdXehqw</t>
  </si>
  <si>
    <t>syTqBavfmSdGMnK2j5E2</t>
  </si>
  <si>
    <t>rQbk282EH675ehcHYgpK</t>
  </si>
  <si>
    <t>47XjkPCGETgtZNSfw5Hs</t>
  </si>
  <si>
    <t>nzusE9DEJUNd4TMdvWHV</t>
  </si>
  <si>
    <t>F6yDmUnRDq8eWHJSLTHY</t>
  </si>
  <si>
    <t>dVzm8Z9qfGt3X76WJsKj</t>
  </si>
  <si>
    <t>dsNjp5JuVq93dXJrDnME</t>
  </si>
  <si>
    <t>jpcFC82mEPvuD3dbhGV9</t>
  </si>
  <si>
    <t>TmUw5ZtM73FS6HsMV9jp</t>
  </si>
  <si>
    <t>D2sdD4MA3G6updV7Umbc</t>
  </si>
  <si>
    <t>4Hz7uNq9j8h5ZyvmdbY6</t>
  </si>
  <si>
    <t>34j9Pk8CvMR5Q6DnKVJn</t>
  </si>
  <si>
    <t>z3E86SkYFXxgdRV57v9e</t>
  </si>
  <si>
    <t>pdXDJ6rENRWhyHc8uW79</t>
  </si>
  <si>
    <t>fmKAQc4dpDah6HDujCzt</t>
  </si>
  <si>
    <t>SvFwkyxdK3BQVXZYfND9</t>
  </si>
  <si>
    <t>K9gdwPrfa68zQvhn7F4E</t>
  </si>
  <si>
    <t>Xp6TtGyN58dEjsaBFQkq</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</si>
</sst>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d/yyyy"/>
    <numFmt numFmtId="165" formatCode="mmm&quot; &quot;d&quot;, &quot;yyyy"/>
    <numFmt numFmtId="166" formatCode="yyyy-mm-dd h:mm:ss"/>
    <numFmt numFmtId="167" formatCode="h&quot;:&quot;mm&quot; &quot;am/pm"/>
    <numFmt numFmtId="168" formatCode="m/d/yyyy h:mm:ss"/>
    <numFmt numFmtId="169" formatCode="h:mm am/pm"/>
    <numFmt numFmtId="170" formatCode="&quot;$&quot;#,##0.00"/>
  </numFmts>
  <fonts count="30">
    <font>
      <sz val="10.0"/>
      <color rgb="FF000000"/>
      <name val="Arial"/>
    </font>
    <font/>
    <font>
      <b/>
      <name val="Arial"/>
    </font>
    <font>
      <name val="Arial"/>
    </font>
    <font>
      <color rgb="FF202124"/>
      <name val="Roboto"/>
    </font>
    <font>
      <color rgb="FF000000"/>
      <name val="Arial"/>
    </font>
    <font>
      <color rgb="FF4F5155"/>
      <name val="Arial"/>
    </font>
    <font>
      <b/>
      <u/>
      <sz val="10.0"/>
      <color rgb="FF1155CC"/>
      <name val="Arial"/>
    </font>
    <font>
      <b/>
    </font>
    <font>
      <b/>
      <color rgb="FF000000"/>
      <name val="Arial"/>
    </font>
    <font>
      <b/>
      <u/>
      <color rgb="FF1155CC"/>
      <name val="Arial"/>
    </font>
    <font>
      <b/>
      <color rgb="FFFFFFFF"/>
      <name val="Arial"/>
    </font>
    <font>
      <color rgb="FFFFFFFF"/>
      <name val="Arial"/>
    </font>
    <font>
      <b/>
      <u/>
      <color rgb="FF1155CC"/>
      <name val="Arial"/>
    </font>
    <font>
      <b/>
      <sz val="11.0"/>
      <color rgb="FFCC0000"/>
      <name val="Inconsolata"/>
    </font>
    <font>
      <b/>
      <color rgb="FFFF0000"/>
    </font>
    <font>
      <color rgb="FF000000"/>
      <name val="Roboto"/>
    </font>
    <font>
      <name val="Roboto"/>
    </font>
    <font>
      <sz val="11.0"/>
      <color rgb="FF000000"/>
      <name val="Arial"/>
    </font>
    <font>
      <sz val="11.0"/>
      <color rgb="FF000000"/>
      <name val="Inconsolata"/>
    </font>
    <font>
      <color rgb="FFCC0000"/>
      <name val="Arial"/>
    </font>
    <font>
      <color rgb="FFFF0000"/>
      <name val="Arial"/>
    </font>
    <font>
      <color rgb="FF151B26"/>
      <name val="Arial"/>
    </font>
    <font>
      <sz val="11.0"/>
      <color rgb="FF1D1C1D"/>
      <name val="Slack-Lato"/>
    </font>
    <font>
      <color rgb="FF151B26"/>
      <name val="-apple-system"/>
    </font>
    <font>
      <sz val="11.0"/>
      <color rgb="FF1D1C1D"/>
      <name val="Arial"/>
    </font>
    <font>
      <sz val="11.0"/>
      <name val="Arial"/>
    </font>
    <font>
      <sz val="11.0"/>
      <name val="Slack-Lato"/>
    </font>
    <font>
      <b/>
      <color rgb="FFFFFFFF"/>
    </font>
    <font>
      <color rgb="FF000000"/>
    </font>
  </fonts>
  <fills count="1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EBFFD9"/>
        <bgColor rgb="FFEBFFD9"/>
      </patternFill>
    </fill>
    <fill>
      <patternFill patternType="solid">
        <fgColor rgb="FFFFEBCF"/>
        <bgColor rgb="FFFFEBCF"/>
      </patternFill>
    </fill>
    <fill>
      <patternFill patternType="solid">
        <fgColor rgb="FFEA9999"/>
        <bgColor rgb="FFEA9999"/>
      </patternFill>
    </fill>
    <fill>
      <patternFill patternType="solid">
        <fgColor rgb="FFFFF2CC"/>
        <bgColor rgb="FFFFF2CC"/>
      </patternFill>
    </fill>
    <fill>
      <patternFill patternType="solid">
        <fgColor rgb="FFFFFEE7"/>
        <bgColor rgb="FFFFFEE7"/>
      </patternFill>
    </fill>
    <fill>
      <patternFill patternType="solid">
        <fgColor rgb="FFFCE5CD"/>
        <bgColor rgb="FFFCE5CD"/>
      </patternFill>
    </fill>
    <fill>
      <patternFill patternType="solid">
        <fgColor rgb="FFE8F9FC"/>
        <bgColor rgb="FFE8F9FC"/>
      </patternFill>
    </fill>
    <fill>
      <patternFill patternType="solid">
        <fgColor rgb="FFFF0000"/>
        <bgColor rgb="FFFF0000"/>
      </patternFill>
    </fill>
    <fill>
      <patternFill patternType="solid">
        <fgColor rgb="FFC9DAF8"/>
        <bgColor rgb="FFC9DAF8"/>
      </patternFill>
    </fill>
    <fill>
      <patternFill patternType="solid">
        <fgColor rgb="FFF8F8F8"/>
        <bgColor rgb="FFF8F8F8"/>
      </patternFill>
    </fill>
    <fill>
      <patternFill patternType="solid">
        <fgColor rgb="FF000000"/>
        <bgColor rgb="FF000000"/>
      </patternFill>
    </fill>
  </fills>
  <borders count="5">
    <border/>
    <border>
      <bottom style="thin">
        <color rgb="FF000000"/>
      </bottom>
    </border>
    <border>
      <top style="thin">
        <color rgb="FF000000"/>
      </top>
      <bottom style="thin">
        <color rgb="FF000000"/>
      </bottom>
    </border>
    <border>
      <top style="thin">
        <color rgb="FF000000"/>
      </top>
    </border>
    <border>
      <right style="thin">
        <color rgb="FF000000"/>
      </right>
    </border>
  </borders>
  <cellStyleXfs count="1">
    <xf borderId="0" fillId="0" fontId="0" numFmtId="0" applyAlignment="1" applyFont="1"/>
  </cellStyleXfs>
  <cellXfs count="188">
    <xf borderId="0" fillId="0" fontId="0" numFmtId="0" xfId="0" applyAlignment="1" applyFont="1">
      <alignment readingOrder="0" shrinkToFit="0" vertical="bottom" wrapText="0"/>
    </xf>
    <xf borderId="0" fillId="2" fontId="1" numFmtId="0" xfId="0" applyAlignment="1" applyFill="1" applyFont="1">
      <alignment horizontal="right" readingOrder="0" shrinkToFit="0" vertical="top" wrapText="1"/>
    </xf>
    <xf borderId="0" fillId="0" fontId="1" numFmtId="0" xfId="0" applyAlignment="1" applyFont="1">
      <alignment shrinkToFit="0" vertical="top" wrapText="1"/>
    </xf>
    <xf borderId="0" fillId="0" fontId="1" numFmtId="0" xfId="0" applyAlignment="1" applyFont="1">
      <alignment readingOrder="0" shrinkToFit="0" wrapText="1"/>
    </xf>
    <xf borderId="0" fillId="0" fontId="1" numFmtId="0" xfId="0" applyAlignment="1" applyFont="1">
      <alignment readingOrder="0"/>
    </xf>
    <xf borderId="0" fillId="0" fontId="2" numFmtId="0" xfId="0" applyAlignment="1" applyFont="1">
      <alignment shrinkToFit="0" vertical="bottom" wrapText="0"/>
    </xf>
    <xf borderId="0" fillId="0" fontId="2" numFmtId="164" xfId="0" applyAlignment="1" applyFont="1" applyNumberFormat="1">
      <alignment shrinkToFit="0" vertical="bottom" wrapText="1"/>
    </xf>
    <xf borderId="0" fillId="0" fontId="2" numFmtId="0" xfId="0" applyAlignment="1" applyFont="1">
      <alignment readingOrder="0" shrinkToFit="0" vertical="bottom" wrapText="1"/>
    </xf>
    <xf borderId="0" fillId="0" fontId="2" numFmtId="0" xfId="0" applyAlignment="1" applyFont="1">
      <alignment shrinkToFit="0" vertical="bottom" wrapText="1"/>
    </xf>
    <xf borderId="0" fillId="0" fontId="3" numFmtId="0" xfId="0" applyAlignment="1" applyFont="1">
      <alignment readingOrder="0" shrinkToFit="0" vertical="bottom" wrapText="0"/>
    </xf>
    <xf borderId="0" fillId="3" fontId="4" numFmtId="0" xfId="0" applyAlignment="1" applyFill="1" applyFont="1">
      <alignment readingOrder="0" shrinkToFit="0" vertical="bottom" wrapText="0"/>
    </xf>
    <xf borderId="0" fillId="0" fontId="3" numFmtId="165" xfId="0" applyAlignment="1" applyFont="1" applyNumberFormat="1">
      <alignment horizontal="right" readingOrder="0" vertical="bottom"/>
    </xf>
    <xf borderId="0" fillId="4" fontId="3" numFmtId="0" xfId="0" applyAlignment="1" applyFill="1" applyFont="1">
      <alignment horizontal="right" readingOrder="0" vertical="bottom"/>
    </xf>
    <xf borderId="0" fillId="5" fontId="5" numFmtId="0" xfId="0" applyAlignment="1" applyFill="1" applyFont="1">
      <alignment readingOrder="0" vertical="bottom"/>
    </xf>
    <xf borderId="0" fillId="3" fontId="6" numFmtId="166" xfId="0" applyAlignment="1" applyFont="1" applyNumberFormat="1">
      <alignment readingOrder="0"/>
    </xf>
    <xf borderId="0" fillId="0" fontId="3" numFmtId="0" xfId="0" applyAlignment="1" applyFont="1">
      <alignment readingOrder="0"/>
    </xf>
    <xf borderId="0" fillId="0" fontId="3" numFmtId="0" xfId="0" applyAlignment="1" applyFont="1">
      <alignment horizontal="right" readingOrder="0" vertical="bottom"/>
    </xf>
    <xf borderId="0" fillId="0" fontId="3" numFmtId="0" xfId="0" applyAlignment="1" applyFont="1">
      <alignment readingOrder="0" vertical="bottom"/>
    </xf>
    <xf borderId="0" fillId="0" fontId="3" numFmtId="0" xfId="0" applyAlignment="1" applyFont="1">
      <alignment readingOrder="0" vertical="bottom"/>
    </xf>
    <xf borderId="0" fillId="3" fontId="5" numFmtId="0" xfId="0" applyAlignment="1" applyFont="1">
      <alignment readingOrder="0" vertical="bottom"/>
    </xf>
    <xf borderId="0" fillId="0" fontId="3" numFmtId="0" xfId="0" applyAlignment="1" applyFont="1">
      <alignment vertical="bottom"/>
    </xf>
    <xf borderId="0" fillId="0" fontId="5" numFmtId="0" xfId="0" applyAlignment="1" applyFont="1">
      <alignment vertical="bottom"/>
    </xf>
    <xf borderId="0" fillId="0" fontId="5" numFmtId="0" xfId="0" applyAlignment="1" applyFont="1">
      <alignment readingOrder="0" vertical="bottom"/>
    </xf>
    <xf borderId="0" fillId="3" fontId="3" numFmtId="0" xfId="0" applyAlignment="1" applyFont="1">
      <alignment readingOrder="0"/>
    </xf>
    <xf borderId="0" fillId="3" fontId="3" numFmtId="165" xfId="0" applyAlignment="1" applyFont="1" applyNumberFormat="1">
      <alignment horizontal="right" readingOrder="0" vertical="bottom"/>
    </xf>
    <xf borderId="0" fillId="3" fontId="3" numFmtId="0" xfId="0" applyAlignment="1" applyFont="1">
      <alignment horizontal="right" readingOrder="0" vertical="bottom"/>
    </xf>
    <xf borderId="0" fillId="3" fontId="5" numFmtId="0" xfId="0" applyAlignment="1" applyFont="1">
      <alignment readingOrder="0" vertical="bottom"/>
    </xf>
    <xf borderId="0" fillId="3" fontId="3" numFmtId="0" xfId="0" applyAlignment="1" applyFont="1">
      <alignment readingOrder="0" vertical="bottom"/>
    </xf>
    <xf borderId="0" fillId="3" fontId="1" numFmtId="0" xfId="0" applyAlignment="1" applyFont="1">
      <alignment readingOrder="0"/>
    </xf>
    <xf borderId="0" fillId="3" fontId="1" numFmtId="0" xfId="0" applyFont="1"/>
    <xf borderId="1" fillId="0" fontId="3" numFmtId="0" xfId="0" applyAlignment="1" applyBorder="1" applyFont="1">
      <alignment readingOrder="0"/>
    </xf>
    <xf borderId="1" fillId="0" fontId="3" numFmtId="165" xfId="0" applyAlignment="1" applyBorder="1" applyFont="1" applyNumberFormat="1">
      <alignment horizontal="right" readingOrder="0" vertical="bottom"/>
    </xf>
    <xf borderId="1" fillId="0" fontId="3" numFmtId="0" xfId="0" applyAlignment="1" applyBorder="1" applyFont="1">
      <alignment horizontal="right" readingOrder="0" vertical="bottom"/>
    </xf>
    <xf borderId="1" fillId="5" fontId="5" numFmtId="0" xfId="0" applyAlignment="1" applyBorder="1" applyFont="1">
      <alignment readingOrder="0" vertical="bottom"/>
    </xf>
    <xf borderId="1" fillId="0" fontId="5" numFmtId="0" xfId="0" applyAlignment="1" applyBorder="1" applyFont="1">
      <alignment readingOrder="0" vertical="bottom"/>
    </xf>
    <xf borderId="1" fillId="0" fontId="3" numFmtId="0" xfId="0" applyAlignment="1" applyBorder="1" applyFont="1">
      <alignment readingOrder="0" vertical="bottom"/>
    </xf>
    <xf borderId="1" fillId="0" fontId="1" numFmtId="0" xfId="0" applyBorder="1" applyFont="1"/>
    <xf borderId="0" fillId="0" fontId="3" numFmtId="0" xfId="0" applyAlignment="1" applyFont="1">
      <alignment shrinkToFit="0" vertical="bottom" wrapText="0"/>
    </xf>
    <xf borderId="0" fillId="3" fontId="4" numFmtId="0" xfId="0" applyAlignment="1" applyFont="1">
      <alignment shrinkToFit="0" vertical="bottom" wrapText="0"/>
    </xf>
    <xf borderId="0" fillId="5" fontId="5" numFmtId="0" xfId="0" applyAlignment="1" applyFont="1">
      <alignment vertical="bottom"/>
    </xf>
    <xf borderId="0" fillId="5" fontId="3" numFmtId="0" xfId="0" applyAlignment="1" applyFont="1">
      <alignment readingOrder="0" vertical="bottom"/>
    </xf>
    <xf borderId="0" fillId="3" fontId="5" numFmtId="0" xfId="0" applyAlignment="1" applyFont="1">
      <alignment vertical="bottom"/>
    </xf>
    <xf borderId="1" fillId="3" fontId="6" numFmtId="166" xfId="0" applyAlignment="1" applyBorder="1" applyFont="1" applyNumberFormat="1">
      <alignment readingOrder="0"/>
    </xf>
    <xf borderId="1" fillId="0" fontId="3" numFmtId="0" xfId="0" applyAlignment="1" applyBorder="1" applyFont="1">
      <alignment readingOrder="0" vertical="bottom"/>
    </xf>
    <xf borderId="1" fillId="0" fontId="1" numFmtId="0" xfId="0" applyAlignment="1" applyBorder="1" applyFont="1">
      <alignment readingOrder="0"/>
    </xf>
    <xf borderId="0" fillId="0" fontId="3" numFmtId="0" xfId="0" applyAlignment="1" applyFont="1">
      <alignment vertical="bottom"/>
    </xf>
    <xf borderId="0" fillId="0" fontId="3" numFmtId="165" xfId="0" applyAlignment="1" applyFont="1" applyNumberFormat="1">
      <alignment horizontal="right" vertical="bottom"/>
    </xf>
    <xf borderId="0" fillId="6" fontId="3" numFmtId="0" xfId="0" applyAlignment="1" applyFill="1" applyFont="1">
      <alignment horizontal="right" vertical="bottom"/>
    </xf>
    <xf borderId="0" fillId="0" fontId="3" numFmtId="0" xfId="0" applyAlignment="1" applyFont="1">
      <alignment readingOrder="0" vertical="bottom"/>
    </xf>
    <xf borderId="0" fillId="4" fontId="5" numFmtId="166" xfId="0" applyAlignment="1" applyFont="1" applyNumberFormat="1">
      <alignment readingOrder="0"/>
    </xf>
    <xf borderId="0" fillId="7" fontId="3" numFmtId="0" xfId="0" applyAlignment="1" applyFill="1" applyFont="1">
      <alignment readingOrder="0" vertical="bottom"/>
    </xf>
    <xf borderId="0" fillId="4" fontId="5" numFmtId="166" xfId="0" applyAlignment="1" applyFont="1" applyNumberFormat="1">
      <alignment readingOrder="0"/>
    </xf>
    <xf borderId="0" fillId="0" fontId="1" numFmtId="0" xfId="0" applyAlignment="1" applyFont="1">
      <alignment readingOrder="0"/>
    </xf>
    <xf borderId="0" fillId="0" fontId="3" numFmtId="0" xfId="0" applyFont="1"/>
    <xf borderId="0" fillId="0" fontId="1" numFmtId="166" xfId="0" applyAlignment="1" applyFont="1" applyNumberFormat="1">
      <alignment readingOrder="0"/>
    </xf>
    <xf borderId="0" fillId="0" fontId="1" numFmtId="0" xfId="0" applyAlignment="1" applyFont="1">
      <alignment readingOrder="0" shrinkToFit="0" vertical="top" wrapText="1"/>
    </xf>
    <xf borderId="0" fillId="0" fontId="5" numFmtId="0" xfId="0" applyAlignment="1" applyFont="1">
      <alignment readingOrder="0" vertical="bottom"/>
    </xf>
    <xf borderId="1" fillId="0" fontId="7" numFmtId="0" xfId="0" applyAlignment="1" applyBorder="1" applyFont="1">
      <alignment horizontal="center" readingOrder="0" shrinkToFit="0" vertical="center" wrapText="1"/>
    </xf>
    <xf borderId="0" fillId="0" fontId="8" numFmtId="0" xfId="0" applyAlignment="1" applyFont="1">
      <alignment horizontal="center" readingOrder="0"/>
    </xf>
    <xf borderId="0" fillId="0" fontId="1" numFmtId="0" xfId="0" applyFont="1"/>
    <xf borderId="0" fillId="0" fontId="1" numFmtId="167" xfId="0" applyFont="1" applyNumberFormat="1"/>
    <xf borderId="1" fillId="0" fontId="3" numFmtId="0" xfId="0" applyBorder="1" applyFont="1"/>
    <xf borderId="1" fillId="0" fontId="5" numFmtId="0" xfId="0" applyAlignment="1" applyBorder="1" applyFont="1">
      <alignment readingOrder="0" vertical="bottom"/>
    </xf>
    <xf borderId="2" fillId="0" fontId="9" numFmtId="0" xfId="0" applyAlignment="1" applyBorder="1" applyFont="1">
      <alignment horizontal="left" readingOrder="0" shrinkToFit="0" vertical="center" wrapText="1"/>
    </xf>
    <xf borderId="2" fillId="0" fontId="2" numFmtId="0" xfId="0" applyAlignment="1" applyBorder="1" applyFont="1">
      <alignment horizontal="left" readingOrder="0" shrinkToFit="0" vertical="center" wrapText="1"/>
    </xf>
    <xf borderId="2" fillId="0" fontId="2" numFmtId="0" xfId="0" applyAlignment="1" applyBorder="1" applyFont="1">
      <alignment horizontal="left" readingOrder="0" shrinkToFit="0" vertical="center" wrapText="0"/>
    </xf>
    <xf borderId="2" fillId="0" fontId="2" numFmtId="0" xfId="0" applyAlignment="1" applyBorder="1" applyFont="1">
      <alignment readingOrder="0" vertical="bottom"/>
    </xf>
    <xf borderId="2" fillId="0" fontId="2" numFmtId="0" xfId="0" applyAlignment="1" applyBorder="1" applyFont="1">
      <alignment vertical="bottom"/>
    </xf>
    <xf borderId="2" fillId="0" fontId="1" numFmtId="0" xfId="0" applyBorder="1" applyFont="1"/>
    <xf borderId="2" fillId="0" fontId="1" numFmtId="0" xfId="0" applyBorder="1" applyFont="1"/>
    <xf borderId="0" fillId="8" fontId="0" numFmtId="0" xfId="0" applyAlignment="1" applyFill="1" applyFont="1">
      <alignment readingOrder="0" shrinkToFit="0" vertical="center" wrapText="1"/>
    </xf>
    <xf borderId="2" fillId="0" fontId="2" numFmtId="0" xfId="0" applyAlignment="1" applyBorder="1" applyFont="1">
      <alignment horizontal="left" shrinkToFit="0" vertical="center" wrapText="1"/>
    </xf>
    <xf borderId="0" fillId="0" fontId="3" numFmtId="0" xfId="0" applyAlignment="1" applyFont="1">
      <alignment readingOrder="0" shrinkToFit="0" wrapText="0"/>
    </xf>
    <xf borderId="0" fillId="0" fontId="1" numFmtId="9" xfId="0" applyFont="1" applyNumberFormat="1"/>
    <xf borderId="0" fillId="3" fontId="10" numFmtId="0" xfId="0" applyAlignment="1" applyFont="1">
      <alignment readingOrder="0" shrinkToFit="0" wrapText="1"/>
    </xf>
    <xf borderId="0" fillId="0" fontId="3" numFmtId="0" xfId="0" applyFont="1"/>
    <xf borderId="0" fillId="0" fontId="5" numFmtId="0" xfId="0" applyAlignment="1" applyFont="1">
      <alignment readingOrder="0" shrinkToFit="0" wrapText="1"/>
    </xf>
    <xf borderId="0" fillId="0" fontId="1" numFmtId="20" xfId="0" applyAlignment="1" applyFont="1" applyNumberFormat="1">
      <alignment readingOrder="0"/>
    </xf>
    <xf borderId="0" fillId="0" fontId="5" numFmtId="14" xfId="0" applyAlignment="1" applyFont="1" applyNumberFormat="1">
      <alignment readingOrder="0" shrinkToFit="0" wrapText="1"/>
    </xf>
    <xf borderId="0" fillId="0" fontId="11" numFmtId="0" xfId="0" applyAlignment="1" applyFont="1">
      <alignment readingOrder="0" shrinkToFit="0" wrapText="1"/>
    </xf>
    <xf borderId="0" fillId="0" fontId="12" numFmtId="0" xfId="0" applyAlignment="1" applyFont="1">
      <alignment readingOrder="0" shrinkToFit="0" wrapText="1"/>
    </xf>
    <xf borderId="1" fillId="5" fontId="3" numFmtId="0" xfId="0" applyAlignment="1" applyBorder="1" applyFont="1">
      <alignment readingOrder="0" vertical="bottom"/>
    </xf>
    <xf borderId="0" fillId="3" fontId="6" numFmtId="0" xfId="0" applyAlignment="1" applyFont="1">
      <alignment readingOrder="0"/>
    </xf>
    <xf borderId="0" fillId="0" fontId="5" numFmtId="9" xfId="0" applyAlignment="1" applyFont="1" applyNumberFormat="1">
      <alignment readingOrder="0" shrinkToFit="0" wrapText="1"/>
    </xf>
    <xf borderId="1" fillId="3" fontId="13" numFmtId="0" xfId="0" applyAlignment="1" applyBorder="1" applyFont="1">
      <alignment readingOrder="0" shrinkToFit="0" wrapText="1"/>
    </xf>
    <xf borderId="1" fillId="0" fontId="5" numFmtId="0" xfId="0" applyAlignment="1" applyBorder="1" applyFont="1">
      <alignment readingOrder="0" shrinkToFit="0" wrapText="1"/>
    </xf>
    <xf borderId="0" fillId="3" fontId="14" numFmtId="0" xfId="0" applyFont="1"/>
    <xf borderId="0" fillId="3" fontId="6" numFmtId="21" xfId="0" applyAlignment="1" applyFont="1" applyNumberFormat="1">
      <alignment readingOrder="0"/>
    </xf>
    <xf borderId="0" fillId="6" fontId="3" numFmtId="0" xfId="0" applyAlignment="1" applyFont="1">
      <alignment horizontal="right" readingOrder="0" vertical="bottom"/>
    </xf>
    <xf borderId="0" fillId="5" fontId="3" numFmtId="0" xfId="0" applyAlignment="1" applyFont="1">
      <alignment readingOrder="0" vertical="bottom"/>
    </xf>
    <xf borderId="0" fillId="3" fontId="5" numFmtId="0" xfId="0" applyAlignment="1" applyFont="1">
      <alignment horizontal="left" readingOrder="0"/>
    </xf>
    <xf borderId="0" fillId="0" fontId="5" numFmtId="166" xfId="0" applyAlignment="1" applyFont="1" applyNumberFormat="1">
      <alignment readingOrder="0" vertical="bottom"/>
    </xf>
    <xf borderId="1" fillId="0" fontId="1" numFmtId="0" xfId="0" applyAlignment="1" applyBorder="1" applyFont="1">
      <alignment readingOrder="0"/>
    </xf>
    <xf borderId="1" fillId="0" fontId="5" numFmtId="166" xfId="0" applyAlignment="1" applyBorder="1" applyFont="1" applyNumberFormat="1">
      <alignment readingOrder="0" vertical="bottom"/>
    </xf>
    <xf borderId="1" fillId="5" fontId="1" numFmtId="0" xfId="0" applyAlignment="1" applyBorder="1" applyFont="1">
      <alignment readingOrder="0"/>
    </xf>
    <xf borderId="0" fillId="3" fontId="6" numFmtId="168" xfId="0" applyAlignment="1" applyFont="1" applyNumberFormat="1">
      <alignment readingOrder="0"/>
    </xf>
    <xf borderId="0" fillId="9" fontId="3" numFmtId="0" xfId="0" applyAlignment="1" applyFill="1" applyFont="1">
      <alignment readingOrder="0" shrinkToFit="0" vertical="bottom" wrapText="0"/>
    </xf>
    <xf borderId="0" fillId="9" fontId="3" numFmtId="0" xfId="0" applyAlignment="1" applyFont="1">
      <alignment readingOrder="0" vertical="bottom"/>
    </xf>
    <xf borderId="0" fillId="3" fontId="6" numFmtId="166" xfId="0" applyAlignment="1" applyFont="1" applyNumberFormat="1">
      <alignment readingOrder="0"/>
    </xf>
    <xf borderId="0" fillId="3" fontId="3" numFmtId="166" xfId="0" applyAlignment="1" applyFont="1" applyNumberFormat="1">
      <alignment readingOrder="0" vertical="bottom"/>
    </xf>
    <xf borderId="0" fillId="0" fontId="3" numFmtId="0" xfId="0" applyAlignment="1" applyFont="1">
      <alignment readingOrder="0"/>
    </xf>
    <xf borderId="1" fillId="3" fontId="3" numFmtId="0" xfId="0" applyAlignment="1" applyBorder="1" applyFont="1">
      <alignment readingOrder="0" vertical="bottom"/>
    </xf>
    <xf borderId="1" fillId="9" fontId="3" numFmtId="0" xfId="0" applyAlignment="1" applyBorder="1" applyFont="1">
      <alignment readingOrder="0" vertical="bottom"/>
    </xf>
    <xf borderId="0" fillId="3" fontId="5" numFmtId="168" xfId="0" applyAlignment="1" applyFont="1" applyNumberFormat="1">
      <alignment horizontal="right" readingOrder="0"/>
    </xf>
    <xf borderId="0" fillId="0" fontId="3" numFmtId="166" xfId="0" applyAlignment="1" applyFont="1" applyNumberFormat="1">
      <alignment readingOrder="0" vertical="bottom"/>
    </xf>
    <xf borderId="0" fillId="3" fontId="5" numFmtId="20" xfId="0" applyAlignment="1" applyFont="1" applyNumberFormat="1">
      <alignment horizontal="left" readingOrder="0"/>
    </xf>
    <xf borderId="3" fillId="0" fontId="3" numFmtId="165" xfId="0" applyAlignment="1" applyBorder="1" applyFont="1" applyNumberFormat="1">
      <alignment horizontal="right" readingOrder="0" vertical="bottom"/>
    </xf>
    <xf borderId="0" fillId="9" fontId="1" numFmtId="0" xfId="0" applyAlignment="1" applyFont="1">
      <alignment readingOrder="0"/>
    </xf>
    <xf borderId="0" fillId="0" fontId="6" numFmtId="0" xfId="0" applyAlignment="1" applyFont="1">
      <alignment readingOrder="0"/>
    </xf>
    <xf borderId="0" fillId="0" fontId="6" numFmtId="166" xfId="0" applyAlignment="1" applyFont="1" applyNumberFormat="1">
      <alignment readingOrder="0"/>
    </xf>
    <xf borderId="0" fillId="5" fontId="0" numFmtId="0" xfId="0" applyAlignment="1" applyFont="1">
      <alignment horizontal="left" readingOrder="0"/>
    </xf>
    <xf borderId="3" fillId="0" fontId="3" numFmtId="0" xfId="0" applyAlignment="1" applyBorder="1" applyFont="1">
      <alignment readingOrder="0"/>
    </xf>
    <xf borderId="3" fillId="0" fontId="3" numFmtId="165" xfId="0" applyAlignment="1" applyBorder="1" applyFont="1" applyNumberFormat="1">
      <alignment horizontal="right" vertical="bottom"/>
    </xf>
    <xf borderId="3" fillId="0" fontId="3" numFmtId="0" xfId="0" applyAlignment="1" applyBorder="1" applyFont="1">
      <alignment horizontal="right" readingOrder="0" vertical="bottom"/>
    </xf>
    <xf borderId="3" fillId="0" fontId="5" numFmtId="0" xfId="0" applyAlignment="1" applyBorder="1" applyFont="1">
      <alignment readingOrder="0" vertical="bottom"/>
    </xf>
    <xf borderId="3" fillId="5" fontId="3" numFmtId="0" xfId="0" applyAlignment="1" applyBorder="1" applyFont="1">
      <alignment readingOrder="0" vertical="bottom"/>
    </xf>
    <xf borderId="3" fillId="0" fontId="1" numFmtId="0" xfId="0" applyBorder="1" applyFont="1"/>
    <xf borderId="0" fillId="0" fontId="15" numFmtId="0" xfId="0" applyAlignment="1" applyFont="1">
      <alignment readingOrder="0"/>
    </xf>
    <xf borderId="0" fillId="3" fontId="3" numFmtId="0" xfId="0" applyAlignment="1" applyFont="1">
      <alignment vertical="bottom"/>
    </xf>
    <xf borderId="0" fillId="4" fontId="1" numFmtId="166" xfId="0" applyAlignment="1" applyFont="1" applyNumberFormat="1">
      <alignment readingOrder="0"/>
    </xf>
    <xf borderId="1" fillId="3" fontId="3" numFmtId="0" xfId="0" applyAlignment="1" applyBorder="1" applyFont="1">
      <alignment vertical="bottom"/>
    </xf>
    <xf borderId="1" fillId="5" fontId="3" numFmtId="0" xfId="0" applyAlignment="1" applyBorder="1" applyFont="1">
      <alignment readingOrder="0" vertical="bottom"/>
    </xf>
    <xf borderId="0" fillId="4" fontId="6" numFmtId="166" xfId="0" applyAlignment="1" applyFont="1" applyNumberFormat="1">
      <alignment readingOrder="0"/>
    </xf>
    <xf borderId="2" fillId="0" fontId="1" numFmtId="0" xfId="0" applyAlignment="1" applyBorder="1" applyFont="1">
      <alignment horizontal="left" vertical="center"/>
    </xf>
    <xf borderId="0" fillId="0" fontId="5" numFmtId="167" xfId="0" applyAlignment="1" applyFont="1" applyNumberFormat="1">
      <alignment readingOrder="0"/>
    </xf>
    <xf borderId="0" fillId="0" fontId="5" numFmtId="0" xfId="0" applyAlignment="1" applyFont="1">
      <alignment readingOrder="0"/>
    </xf>
    <xf borderId="0" fillId="0" fontId="3" numFmtId="9" xfId="0" applyAlignment="1" applyFont="1" applyNumberFormat="1">
      <alignment readingOrder="0"/>
    </xf>
    <xf borderId="0" fillId="0" fontId="3" numFmtId="0" xfId="0" applyAlignment="1" applyFont="1">
      <alignment shrinkToFit="0" wrapText="1"/>
    </xf>
    <xf borderId="1" fillId="0" fontId="3" numFmtId="0" xfId="0" applyAlignment="1" applyBorder="1" applyFont="1">
      <alignment vertical="bottom"/>
    </xf>
    <xf borderId="0" fillId="0" fontId="5" numFmtId="167" xfId="0" applyAlignment="1" applyFont="1" applyNumberFormat="1">
      <alignment horizontal="left" readingOrder="0"/>
    </xf>
    <xf borderId="0" fillId="0" fontId="3" numFmtId="164" xfId="0" applyAlignment="1" applyFont="1" applyNumberFormat="1">
      <alignment horizontal="right" readingOrder="0" vertical="bottom"/>
    </xf>
    <xf borderId="0" fillId="0" fontId="5" numFmtId="167" xfId="0" applyFont="1" applyNumberFormat="1"/>
    <xf borderId="0" fillId="0" fontId="3" numFmtId="164" xfId="0" applyAlignment="1" applyFont="1" applyNumberFormat="1">
      <alignment horizontal="right" vertical="bottom"/>
    </xf>
    <xf borderId="0" fillId="0" fontId="3" numFmtId="0" xfId="0" applyAlignment="1" applyFont="1">
      <alignment horizontal="right" vertical="bottom"/>
    </xf>
    <xf borderId="0" fillId="0" fontId="5" numFmtId="0" xfId="0" applyAlignment="1" applyFont="1">
      <alignment vertical="bottom"/>
    </xf>
    <xf borderId="0" fillId="0" fontId="5" numFmtId="0" xfId="0" applyAlignment="1" applyFont="1">
      <alignment vertical="top"/>
    </xf>
    <xf borderId="0" fillId="3" fontId="5" numFmtId="169" xfId="0" applyAlignment="1" applyFont="1" applyNumberFormat="1">
      <alignment horizontal="left" readingOrder="0"/>
    </xf>
    <xf borderId="0" fillId="10" fontId="5" numFmtId="167" xfId="0" applyAlignment="1" applyFill="1" applyFont="1" applyNumberFormat="1">
      <alignment horizontal="right" readingOrder="0"/>
    </xf>
    <xf borderId="0" fillId="0" fontId="5" numFmtId="20" xfId="0" applyAlignment="1" applyFont="1" applyNumberFormat="1">
      <alignment readingOrder="0"/>
    </xf>
    <xf borderId="0" fillId="10" fontId="5" numFmtId="20" xfId="0" applyAlignment="1" applyFont="1" applyNumberFormat="1">
      <alignment horizontal="right" readingOrder="0"/>
    </xf>
    <xf borderId="0" fillId="0" fontId="1" numFmtId="164" xfId="0" applyFont="1" applyNumberFormat="1"/>
    <xf borderId="0" fillId="0" fontId="5" numFmtId="169" xfId="0" applyAlignment="1" applyFont="1" applyNumberFormat="1">
      <alignment readingOrder="0"/>
    </xf>
    <xf borderId="0" fillId="3" fontId="5" numFmtId="167" xfId="0" applyAlignment="1" applyFont="1" applyNumberFormat="1">
      <alignment horizontal="left" readingOrder="0"/>
    </xf>
    <xf borderId="0" fillId="0" fontId="16" numFmtId="0" xfId="0" applyAlignment="1" applyFont="1">
      <alignment readingOrder="0" shrinkToFit="0" wrapText="1"/>
    </xf>
    <xf borderId="0" fillId="0" fontId="17" numFmtId="0" xfId="0" applyAlignment="1" applyFont="1">
      <alignment readingOrder="0"/>
    </xf>
    <xf borderId="0" fillId="3" fontId="18" numFmtId="0" xfId="0" applyAlignment="1" applyFont="1">
      <alignment horizontal="left" readingOrder="0"/>
    </xf>
    <xf borderId="0" fillId="3" fontId="19" numFmtId="0" xfId="0" applyFont="1"/>
    <xf borderId="0" fillId="3" fontId="11" numFmtId="0" xfId="0" applyAlignment="1" applyFont="1">
      <alignment readingOrder="0" shrinkToFit="0" wrapText="1"/>
    </xf>
    <xf borderId="0" fillId="3" fontId="12" numFmtId="0" xfId="0" applyAlignment="1" applyFont="1">
      <alignment readingOrder="0" shrinkToFit="0" wrapText="1"/>
    </xf>
    <xf borderId="0" fillId="0" fontId="5" numFmtId="167" xfId="0" applyAlignment="1" applyFont="1" applyNumberFormat="1">
      <alignment horizontal="right" readingOrder="0"/>
    </xf>
    <xf borderId="0" fillId="10" fontId="5" numFmtId="0" xfId="0" applyAlignment="1" applyFont="1">
      <alignment horizontal="right" readingOrder="0"/>
    </xf>
    <xf borderId="0" fillId="0" fontId="5" numFmtId="21" xfId="0" applyAlignment="1" applyFont="1" applyNumberFormat="1">
      <alignment readingOrder="0"/>
    </xf>
    <xf borderId="1" fillId="0" fontId="20" numFmtId="0" xfId="0" applyAlignment="1" applyBorder="1" applyFont="1">
      <alignment readingOrder="0" shrinkToFit="0" wrapText="1"/>
    </xf>
    <xf borderId="0" fillId="3" fontId="16" numFmtId="0" xfId="0" applyAlignment="1" applyFont="1">
      <alignment readingOrder="0"/>
    </xf>
    <xf borderId="0" fillId="0" fontId="21" numFmtId="0" xfId="0" applyAlignment="1" applyFont="1">
      <alignment readingOrder="0"/>
    </xf>
    <xf borderId="0" fillId="0" fontId="8" numFmtId="0" xfId="0" applyAlignment="1" applyFont="1">
      <alignment readingOrder="0"/>
    </xf>
    <xf borderId="0" fillId="11" fontId="3" numFmtId="0" xfId="0" applyAlignment="1" applyFill="1" applyFont="1">
      <alignment readingOrder="0"/>
    </xf>
    <xf borderId="0" fillId="0" fontId="8" numFmtId="0" xfId="0" applyFont="1"/>
    <xf borderId="1" fillId="0" fontId="5" numFmtId="14" xfId="0" applyAlignment="1" applyBorder="1" applyFont="1" applyNumberFormat="1">
      <alignment readingOrder="0" shrinkToFit="0" wrapText="1"/>
    </xf>
    <xf borderId="0" fillId="12" fontId="8" numFmtId="0" xfId="0" applyAlignment="1" applyFill="1" applyFont="1">
      <alignment readingOrder="0" vertical="center"/>
    </xf>
    <xf borderId="0" fillId="12" fontId="8" numFmtId="0" xfId="0" applyAlignment="1" applyFont="1">
      <alignment readingOrder="0" shrinkToFit="0" vertical="center" wrapText="1"/>
    </xf>
    <xf borderId="0" fillId="12" fontId="8" numFmtId="0" xfId="0" applyAlignment="1" applyFont="1">
      <alignment vertical="center"/>
    </xf>
    <xf borderId="0" fillId="3" fontId="16" numFmtId="0" xfId="0" applyAlignment="1" applyFont="1">
      <alignment readingOrder="0" shrinkToFit="0" wrapText="1"/>
    </xf>
    <xf borderId="0" fillId="0" fontId="1" numFmtId="0" xfId="0" applyAlignment="1" applyFont="1">
      <alignment shrinkToFit="0" wrapText="1"/>
    </xf>
    <xf borderId="0" fillId="3" fontId="19" numFmtId="0" xfId="0" applyAlignment="1" applyFont="1">
      <alignment readingOrder="0"/>
    </xf>
    <xf borderId="0" fillId="0" fontId="22" numFmtId="0" xfId="0" applyAlignment="1" applyFont="1">
      <alignment readingOrder="0"/>
    </xf>
    <xf borderId="0" fillId="3" fontId="23" numFmtId="0" xfId="0" applyAlignment="1" applyFont="1">
      <alignment horizontal="left" readingOrder="0" shrinkToFit="0" wrapText="1"/>
    </xf>
    <xf borderId="0" fillId="0" fontId="24" numFmtId="0" xfId="0" applyAlignment="1" applyFont="1">
      <alignment readingOrder="0"/>
    </xf>
    <xf borderId="4" fillId="0" fontId="3" numFmtId="0" xfId="0" applyAlignment="1" applyBorder="1" applyFont="1">
      <alignment readingOrder="0" vertical="bottom"/>
    </xf>
    <xf borderId="0" fillId="3" fontId="18" numFmtId="0" xfId="0" applyAlignment="1" applyFont="1">
      <alignment readingOrder="0"/>
    </xf>
    <xf borderId="0" fillId="0" fontId="24" numFmtId="0" xfId="0" applyFont="1"/>
    <xf borderId="0" fillId="3" fontId="22" numFmtId="0" xfId="0" applyAlignment="1" applyFont="1">
      <alignment horizontal="left" readingOrder="0" shrinkToFit="0" wrapText="1"/>
    </xf>
    <xf borderId="0" fillId="13" fontId="25" numFmtId="0" xfId="0" applyAlignment="1" applyFill="1" applyFont="1">
      <alignment horizontal="left" readingOrder="0"/>
    </xf>
    <xf borderId="0" fillId="3" fontId="26" numFmtId="0" xfId="0" applyAlignment="1" applyFont="1">
      <alignment horizontal="left" readingOrder="0" shrinkToFit="0" wrapText="1"/>
    </xf>
    <xf borderId="0" fillId="3" fontId="27" numFmtId="0" xfId="0" applyAlignment="1" applyFont="1">
      <alignment horizontal="left" readingOrder="0" shrinkToFit="0" wrapText="1"/>
    </xf>
    <xf borderId="0" fillId="13" fontId="23" numFmtId="0" xfId="0" applyAlignment="1" applyFont="1">
      <alignment horizontal="left" readingOrder="0"/>
    </xf>
    <xf borderId="0" fillId="0" fontId="1" numFmtId="170" xfId="0" applyAlignment="1" applyFont="1" applyNumberFormat="1">
      <alignment readingOrder="0" shrinkToFit="0" wrapText="1"/>
    </xf>
    <xf borderId="0" fillId="0" fontId="1" numFmtId="0" xfId="0" applyAlignment="1" applyFont="1">
      <alignment readingOrder="0" shrinkToFit="0" wrapText="1"/>
    </xf>
    <xf borderId="0" fillId="0" fontId="8" numFmtId="0" xfId="0" applyAlignment="1" applyFont="1">
      <alignment readingOrder="0" shrinkToFit="0" wrapText="1"/>
    </xf>
    <xf borderId="0" fillId="0" fontId="8" numFmtId="0" xfId="0" applyAlignment="1" applyFont="1">
      <alignment shrinkToFit="0" wrapText="1"/>
    </xf>
    <xf borderId="0" fillId="14" fontId="28" numFmtId="0" xfId="0" applyAlignment="1" applyFill="1" applyFont="1">
      <alignment readingOrder="0" shrinkToFit="0" wrapText="1"/>
    </xf>
    <xf borderId="0" fillId="0" fontId="8" numFmtId="0" xfId="0" applyAlignment="1" applyFont="1">
      <alignment shrinkToFit="0" wrapText="1"/>
    </xf>
    <xf borderId="0" fillId="0" fontId="29" numFmtId="0" xfId="0" applyAlignment="1" applyFont="1">
      <alignment readingOrder="0" shrinkToFit="0" wrapText="1"/>
    </xf>
    <xf borderId="1" fillId="3" fontId="1" numFmtId="0" xfId="0" applyAlignment="1" applyBorder="1" applyFont="1">
      <alignment readingOrder="0"/>
    </xf>
    <xf borderId="1" fillId="0" fontId="5" numFmtId="167" xfId="0" applyAlignment="1" applyBorder="1" applyFont="1" applyNumberFormat="1">
      <alignment readingOrder="0"/>
    </xf>
    <xf borderId="1" fillId="0" fontId="5" numFmtId="167" xfId="0" applyBorder="1" applyFont="1" applyNumberFormat="1"/>
    <xf borderId="1" fillId="0" fontId="3" numFmtId="9" xfId="0" applyAlignment="1" applyBorder="1" applyFont="1" applyNumberFormat="1">
      <alignment readingOrder="0"/>
    </xf>
    <xf borderId="1" fillId="0" fontId="3" numFmtId="0" xfId="0" applyAlignment="1" applyBorder="1" applyFont="1">
      <alignment shrinkToFit="0" wrapText="1"/>
    </xf>
  </cellXfs>
  <cellStyles count="1">
    <cellStyle xfId="0" name="Normal" builtinId="0"/>
  </cellStyles>
  <dxfs count="13">
    <dxf>
      <font/>
      <fill>
        <patternFill patternType="solid">
          <fgColor rgb="FFEBFFD9"/>
          <bgColor rgb="FFEBFFD9"/>
        </patternFill>
      </fill>
      <border/>
    </dxf>
    <dxf>
      <font/>
      <fill>
        <patternFill patternType="solid">
          <fgColor rgb="FFFFD9D7"/>
          <bgColor rgb="FFFFD9D7"/>
        </patternFill>
      </fill>
      <border/>
    </dxf>
    <dxf>
      <font/>
      <fill>
        <patternFill patternType="solid">
          <fgColor rgb="FFEA9999"/>
          <bgColor rgb="FFEA9999"/>
        </patternFill>
      </fill>
      <border/>
    </dxf>
    <dxf>
      <font/>
      <fill>
        <patternFill patternType="solid">
          <fgColor rgb="FFE06666"/>
          <bgColor rgb="FFE06666"/>
        </patternFill>
      </fill>
      <border/>
    </dxf>
    <dxf>
      <font>
        <color rgb="FF000000"/>
      </font>
      <fill>
        <patternFill patternType="solid">
          <fgColor rgb="FFCC0000"/>
          <bgColor rgb="FFCC0000"/>
        </patternFill>
      </fill>
      <border/>
    </dxf>
    <dxf>
      <font/>
      <fill>
        <patternFill patternType="solid">
          <fgColor rgb="FFFFFFFF"/>
          <bgColor rgb="FFFFFFFF"/>
        </patternFill>
      </fill>
      <border/>
    </dxf>
    <dxf>
      <font>
        <color rgb="FF000000"/>
      </font>
      <fill>
        <patternFill patternType="solid">
          <fgColor rgb="FFFFEBCF"/>
          <bgColor rgb="FFFFEBCF"/>
        </patternFill>
      </fill>
      <border/>
    </dxf>
    <dxf>
      <font>
        <color rgb="FF000000"/>
      </font>
      <fill>
        <patternFill patternType="solid">
          <fgColor rgb="FFFFFEE7"/>
          <bgColor rgb="FFFFFEE7"/>
        </patternFill>
      </fill>
      <border/>
    </dxf>
    <dxf>
      <font>
        <color rgb="FF000000"/>
      </font>
      <fill>
        <patternFill patternType="solid">
          <fgColor rgb="FFEFF1F9"/>
          <bgColor rgb="FFEFF1F9"/>
        </patternFill>
      </fill>
      <border/>
    </dxf>
    <dxf>
      <font>
        <color rgb="FF000000"/>
      </font>
      <fill>
        <patternFill patternType="solid">
          <fgColor rgb="FFFFF0F4"/>
          <bgColor rgb="FFFFF0F4"/>
        </patternFill>
      </fill>
      <border/>
    </dxf>
    <dxf>
      <font>
        <color rgb="FF000000"/>
      </font>
      <fill>
        <patternFill patternType="solid">
          <fgColor rgb="FFEBFFD9"/>
          <bgColor rgb="FFEBFFD9"/>
        </patternFill>
      </fill>
      <border/>
    </dxf>
    <dxf>
      <font/>
      <fill>
        <patternFill patternType="solid">
          <fgColor rgb="FFFFEBCF"/>
          <bgColor rgb="FFFFEBCF"/>
        </patternFill>
      </fill>
      <border/>
    </dxf>
    <dxf>
      <font>
        <color rgb="FF000000"/>
      </font>
      <fill>
        <patternFill patternType="solid">
          <fgColor rgb="FFE8F9FC"/>
          <bgColor rgb="FFE8F9FC"/>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11" Type="http://schemas.openxmlformats.org/officeDocument/2006/relationships/worksheet" Target="worksheets/sheet9.xml"/><Relationship Id="rId10" Type="http://schemas.openxmlformats.org/officeDocument/2006/relationships/worksheet" Target="worksheets/sheet8.xml"/><Relationship Id="rId21" Type="http://schemas.openxmlformats.org/officeDocument/2006/relationships/worksheet" Target="worksheets/sheet19.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19" Type="http://schemas.openxmlformats.org/officeDocument/2006/relationships/worksheet" Target="worksheets/sheet17.xml"/><Relationship Id="rId6" Type="http://schemas.openxmlformats.org/officeDocument/2006/relationships/worksheet" Target="worksheets/sheet4.xml"/><Relationship Id="rId18" Type="http://schemas.openxmlformats.org/officeDocument/2006/relationships/worksheet" Target="worksheets/sheet16.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10.xml"/><Relationship Id="rId3"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11.xml"/><Relationship Id="rId3"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drawing" Target="../drawings/drawing12.xml"/><Relationship Id="rId3"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drawing" Target="../drawings/drawing13.xml"/><Relationship Id="rId3" Type="http://schemas.openxmlformats.org/officeDocument/2006/relationships/vmlDrawing" Target="../drawings/vmlDrawing11.v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drawing" Target="../drawings/drawing14.xml"/><Relationship Id="rId3"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drawing" Target="../drawings/drawing15.xml"/><Relationship Id="rId3" Type="http://schemas.openxmlformats.org/officeDocument/2006/relationships/vmlDrawing" Target="../drawings/vmlDrawing13.vml"/></Relationships>
</file>

<file path=xl/worksheets/_rels/sheet16.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drawing" Target="../drawings/drawing16.xml"/><Relationship Id="rId3" Type="http://schemas.openxmlformats.org/officeDocument/2006/relationships/vmlDrawing" Target="../drawings/vmlDrawing14.v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drawing" Target="../drawings/drawing18.xml"/><Relationship Id="rId3" Type="http://schemas.openxmlformats.org/officeDocument/2006/relationships/vmlDrawing" Target="../drawings/vmlDrawing15.vml"/></Relationships>
</file>

<file path=xl/worksheets/_rels/sheet19.xml.rels><?xml version="1.0" encoding="UTF-8" standalone="yes"?><Relationships xmlns="http://schemas.openxmlformats.org/package/2006/relationships"><Relationship Id="rId1" Type="http://schemas.openxmlformats.org/officeDocument/2006/relationships/comments" Target="../comments16.xml"/><Relationship Id="rId2" Type="http://schemas.openxmlformats.org/officeDocument/2006/relationships/drawing" Target="../drawings/drawing19.xml"/><Relationship Id="rId3" Type="http://schemas.openxmlformats.org/officeDocument/2006/relationships/vmlDrawing" Target="../drawings/vmlDrawing16.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5.xml"/><Relationship Id="rId3"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6.xml"/><Relationship Id="rId3"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7.xml"/><Relationship Id="rId3"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8.xml"/><Relationship Id="rId3"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9.xml"/><Relationship Id="rId3"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57"/>
    <col customWidth="1" min="2" max="2" width="50.14"/>
    <col customWidth="1" min="3" max="3" width="64.43"/>
  </cols>
  <sheetData>
    <row r="1">
      <c r="A1" s="1" t="s">
        <v>0</v>
      </c>
      <c r="B1" s="55" t="s">
        <v>62</v>
      </c>
      <c r="C1" s="3" t="s">
        <v>1</v>
      </c>
    </row>
    <row r="2">
      <c r="A2" s="1" t="s">
        <v>2</v>
      </c>
      <c r="B2" s="55" t="s">
        <v>65</v>
      </c>
      <c r="C2" s="3" t="s">
        <v>3</v>
      </c>
    </row>
    <row r="3">
      <c r="A3" s="1" t="s">
        <v>4</v>
      </c>
      <c r="B3" s="2"/>
      <c r="C3" s="3" t="s">
        <v>3</v>
      </c>
    </row>
    <row r="4">
      <c r="A4" s="1" t="s">
        <v>5</v>
      </c>
      <c r="B4" s="55" t="s">
        <v>66</v>
      </c>
      <c r="C4" s="3" t="s">
        <v>6</v>
      </c>
    </row>
    <row r="5">
      <c r="A5" s="1" t="s">
        <v>7</v>
      </c>
      <c r="B5" s="55" t="s">
        <v>67</v>
      </c>
      <c r="C5" s="3" t="s">
        <v>8</v>
      </c>
    </row>
    <row r="6" ht="187.5" customHeight="1">
      <c r="A6" s="1" t="s">
        <v>9</v>
      </c>
      <c r="B6" s="55" t="s">
        <v>68</v>
      </c>
      <c r="C6" s="3" t="s">
        <v>8</v>
      </c>
    </row>
    <row r="7">
      <c r="A7" s="1" t="s">
        <v>10</v>
      </c>
      <c r="B7" s="2"/>
      <c r="C7" s="3" t="s">
        <v>11</v>
      </c>
    </row>
    <row r="8">
      <c r="A8" s="1" t="s">
        <v>12</v>
      </c>
      <c r="B8" s="4" t="s">
        <v>69</v>
      </c>
    </row>
    <row r="9">
      <c r="B9" s="4" t="s">
        <v>62</v>
      </c>
    </row>
    <row r="10">
      <c r="B10" s="4" t="s">
        <v>70</v>
      </c>
    </row>
    <row r="11">
      <c r="B11" s="4" t="s">
        <v>71</v>
      </c>
    </row>
    <row r="12">
      <c r="B12" s="4" t="s">
        <v>72</v>
      </c>
    </row>
    <row r="13">
      <c r="B13" s="4" t="s">
        <v>73</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24.43"/>
    <col customWidth="1" min="2" max="2" width="26.71"/>
    <col customWidth="1" min="3" max="3" width="29.29"/>
    <col customWidth="1" min="4" max="4" width="15.86"/>
    <col customWidth="1" min="5" max="5" width="10.71"/>
    <col customWidth="1" min="6" max="6" width="11.43"/>
    <col customWidth="1" min="7" max="8" width="10.43"/>
    <col customWidth="1" min="9" max="9" width="11.57"/>
    <col customWidth="1" min="10" max="13" width="10.0"/>
    <col customWidth="1" min="14" max="14" width="11.14"/>
    <col customWidth="1" min="15" max="15" width="77.0"/>
    <col customWidth="1" min="16" max="17" width="35.86"/>
    <col customWidth="1" min="18" max="18" width="15.29"/>
  </cols>
  <sheetData>
    <row r="1" ht="27.0" customHeight="1">
      <c r="A1" s="70" t="s">
        <v>497</v>
      </c>
      <c r="C1" s="74" t="str">
        <f>HYPERLINK("https://docs.google.com/spreadsheets/d/1udmJ76oYXqStYYknCuzyDOcGVljyfB_XPIL54tdN3wc/edit?usp=sharing","Group Assignments, for reference")</f>
        <v>Group Assignments, for reference</v>
      </c>
      <c r="D1" s="76"/>
      <c r="E1" s="76"/>
      <c r="F1" s="78"/>
      <c r="G1" s="78"/>
      <c r="H1" s="76"/>
      <c r="I1" s="76"/>
      <c r="J1" s="76"/>
      <c r="K1" s="76"/>
      <c r="L1" s="76"/>
      <c r="M1" s="76"/>
      <c r="N1" s="76"/>
      <c r="O1" s="76"/>
      <c r="P1" s="79"/>
      <c r="Q1" s="80"/>
      <c r="R1" s="60"/>
      <c r="T1" s="15"/>
      <c r="U1" s="15"/>
      <c r="V1" s="75"/>
      <c r="W1" s="75"/>
      <c r="X1" s="75"/>
      <c r="Y1" s="75"/>
      <c r="Z1" s="75"/>
      <c r="AA1" s="75"/>
      <c r="AB1" s="75"/>
      <c r="AC1" s="75"/>
      <c r="AD1" s="75"/>
      <c r="AE1" s="75"/>
      <c r="AF1" s="75"/>
      <c r="AG1" s="75"/>
      <c r="AH1" s="75"/>
      <c r="AI1" s="75"/>
      <c r="AJ1" s="75"/>
    </row>
    <row r="2" ht="25.5" customHeight="1">
      <c r="C2" s="74" t="str">
        <f>HYPERLINK("http://sss-data.minerva.community/Webview/","Submissions")</f>
        <v>Submissions</v>
      </c>
      <c r="D2" s="76"/>
      <c r="E2" s="76"/>
      <c r="F2" s="78"/>
      <c r="G2" s="78"/>
      <c r="H2" s="76"/>
      <c r="I2" s="76"/>
      <c r="J2" s="76"/>
      <c r="K2" s="76"/>
      <c r="L2" s="76"/>
      <c r="M2" s="76" t="s">
        <v>108</v>
      </c>
      <c r="N2" s="83">
        <f>AVERAGE(N5:N105)</f>
        <v>0.2978906586</v>
      </c>
      <c r="O2" s="76"/>
      <c r="P2" s="76"/>
      <c r="Q2" s="76"/>
      <c r="R2" s="60"/>
      <c r="T2" s="15"/>
      <c r="U2" s="15"/>
      <c r="V2" s="75"/>
      <c r="W2" s="75"/>
      <c r="X2" s="75"/>
      <c r="Y2" s="75"/>
      <c r="Z2" s="75"/>
      <c r="AA2" s="75"/>
      <c r="AB2" s="75"/>
      <c r="AC2" s="75"/>
      <c r="AD2" s="75"/>
      <c r="AE2" s="75"/>
      <c r="AF2" s="75"/>
      <c r="AG2" s="75"/>
      <c r="AH2" s="75"/>
      <c r="AI2" s="75"/>
      <c r="AJ2" s="75"/>
    </row>
    <row r="3" ht="27.0" customHeight="1">
      <c r="A3" s="36"/>
      <c r="B3" s="36"/>
      <c r="C3" s="84" t="str">
        <f>HYPERLINK("https://docs.google.com/document/d/1x1R1A0fkEQm53KxnBqPHTKKhHJp7W0ZG_87UvccdFEw/edit?usp=sharing","PT Guide")</f>
        <v>PT Guide</v>
      </c>
      <c r="D3" s="85"/>
      <c r="E3" s="85"/>
      <c r="F3" s="86">
        <f>COUNTIF(F5:F105,"No")</f>
        <v>5</v>
      </c>
      <c r="G3" s="85"/>
      <c r="H3" s="85"/>
      <c r="I3" s="85"/>
      <c r="J3" s="86">
        <f>COUNTIF(J5:J105,"Yes")</f>
        <v>34</v>
      </c>
      <c r="K3" s="76">
        <v>7.0</v>
      </c>
      <c r="L3" s="76">
        <v>16.0</v>
      </c>
      <c r="M3" s="76">
        <f>K3+L3</f>
        <v>23</v>
      </c>
      <c r="N3" s="76">
        <f>M3</f>
        <v>23</v>
      </c>
      <c r="O3" s="76"/>
      <c r="P3" s="76"/>
      <c r="Q3" s="76"/>
      <c r="R3" s="60"/>
      <c r="T3" s="30"/>
      <c r="U3" s="30"/>
      <c r="V3" s="61"/>
      <c r="W3" s="61"/>
      <c r="X3" s="61"/>
      <c r="Y3" s="61"/>
      <c r="Z3" s="61"/>
      <c r="AA3" s="61"/>
      <c r="AB3" s="61"/>
      <c r="AC3" s="61"/>
      <c r="AD3" s="61"/>
      <c r="AE3" s="61"/>
      <c r="AF3" s="61"/>
      <c r="AG3" s="61"/>
      <c r="AH3" s="61"/>
      <c r="AI3" s="61"/>
      <c r="AJ3" s="61"/>
    </row>
    <row r="4">
      <c r="A4" s="63" t="s">
        <v>83</v>
      </c>
      <c r="B4" s="64" t="s">
        <v>15</v>
      </c>
      <c r="C4" s="64" t="s">
        <v>16</v>
      </c>
      <c r="D4" s="64" t="s">
        <v>319</v>
      </c>
      <c r="E4" s="64" t="s">
        <v>320</v>
      </c>
      <c r="F4" s="64" t="s">
        <v>321</v>
      </c>
      <c r="G4" s="63" t="s">
        <v>322</v>
      </c>
      <c r="H4" s="64" t="s">
        <v>323</v>
      </c>
      <c r="I4" s="64" t="s">
        <v>324</v>
      </c>
      <c r="J4" s="64" t="s">
        <v>325</v>
      </c>
      <c r="K4" s="64" t="s">
        <v>326</v>
      </c>
      <c r="L4" s="64" t="s">
        <v>327</v>
      </c>
      <c r="M4" s="64" t="s">
        <v>328</v>
      </c>
      <c r="N4" s="63" t="s">
        <v>329</v>
      </c>
      <c r="O4" s="64" t="s">
        <v>330</v>
      </c>
      <c r="P4" s="64"/>
      <c r="Q4" s="64"/>
      <c r="R4" s="123"/>
      <c r="S4" s="123"/>
      <c r="T4" s="71"/>
      <c r="U4" s="71"/>
      <c r="V4" s="71"/>
      <c r="W4" s="71"/>
      <c r="X4" s="71"/>
      <c r="Y4" s="71"/>
      <c r="Z4" s="71"/>
      <c r="AA4" s="71"/>
      <c r="AB4" s="71"/>
      <c r="AC4" s="71"/>
      <c r="AD4" s="71"/>
      <c r="AE4" s="71"/>
      <c r="AF4" s="71"/>
      <c r="AG4" s="71"/>
      <c r="AH4" s="71"/>
      <c r="AI4" s="71"/>
      <c r="AJ4" s="71"/>
    </row>
    <row r="5">
      <c r="A5" s="15" t="s">
        <v>93</v>
      </c>
      <c r="B5" s="15" t="s">
        <v>94</v>
      </c>
      <c r="C5" s="15" t="s">
        <v>95</v>
      </c>
      <c r="D5" s="28" t="s">
        <v>343</v>
      </c>
      <c r="E5" s="28" t="s">
        <v>344</v>
      </c>
      <c r="F5" s="15" t="s">
        <v>346</v>
      </c>
      <c r="G5" s="124">
        <v>0.5625</v>
      </c>
      <c r="H5" s="125">
        <v>0.0</v>
      </c>
      <c r="I5" s="15" t="s">
        <v>346</v>
      </c>
      <c r="J5" s="15" t="s">
        <v>37</v>
      </c>
      <c r="K5" s="15">
        <v>5.0</v>
      </c>
      <c r="L5" s="15">
        <v>0.0</v>
      </c>
      <c r="M5" s="76">
        <f t="shared" ref="M5:M73" si="1">SUMIFS(K5:L5,K5:L5,"&lt;&gt;*NA*")</f>
        <v>5</v>
      </c>
      <c r="N5" s="126">
        <f t="shared" ref="N5:N105" si="2">M5/$N$3</f>
        <v>0.2173913043</v>
      </c>
      <c r="O5" s="15"/>
      <c r="P5" s="127"/>
      <c r="Q5" s="127"/>
      <c r="T5" s="75"/>
      <c r="U5" s="75"/>
      <c r="V5" s="75"/>
      <c r="W5" s="75"/>
      <c r="X5" s="75"/>
      <c r="Y5" s="75"/>
      <c r="Z5" s="75"/>
      <c r="AA5" s="75"/>
      <c r="AB5" s="75"/>
      <c r="AC5" s="75"/>
      <c r="AD5" s="75"/>
      <c r="AE5" s="75"/>
      <c r="AF5" s="75"/>
      <c r="AG5" s="75"/>
      <c r="AH5" s="75"/>
      <c r="AI5" s="75"/>
      <c r="AJ5" s="75"/>
    </row>
    <row r="6">
      <c r="A6" s="15" t="s">
        <v>93</v>
      </c>
      <c r="B6" s="15" t="s">
        <v>97</v>
      </c>
      <c r="C6" s="15" t="s">
        <v>98</v>
      </c>
      <c r="D6" s="28" t="s">
        <v>345</v>
      </c>
      <c r="E6" s="28" t="s">
        <v>344</v>
      </c>
      <c r="F6" s="15" t="s">
        <v>346</v>
      </c>
      <c r="G6" s="124">
        <v>0.5625</v>
      </c>
      <c r="H6" s="125">
        <v>0.0</v>
      </c>
      <c r="I6" s="15" t="s">
        <v>346</v>
      </c>
      <c r="J6" s="15" t="s">
        <v>37</v>
      </c>
      <c r="K6" s="15">
        <v>4.0</v>
      </c>
      <c r="L6" s="15">
        <v>15.0</v>
      </c>
      <c r="M6" s="76">
        <f t="shared" si="1"/>
        <v>19</v>
      </c>
      <c r="N6" s="126">
        <f t="shared" si="2"/>
        <v>0.8260869565</v>
      </c>
      <c r="O6" s="75"/>
      <c r="P6" s="127"/>
      <c r="Q6" s="127"/>
      <c r="T6" s="75"/>
      <c r="U6" s="75"/>
      <c r="V6" s="75"/>
      <c r="W6" s="75"/>
      <c r="X6" s="75"/>
      <c r="Y6" s="75"/>
      <c r="Z6" s="75"/>
      <c r="AA6" s="75"/>
      <c r="AB6" s="75"/>
      <c r="AC6" s="75"/>
      <c r="AD6" s="75"/>
      <c r="AE6" s="75"/>
      <c r="AF6" s="75"/>
      <c r="AG6" s="75"/>
      <c r="AH6" s="75"/>
      <c r="AI6" s="75"/>
      <c r="AJ6" s="75"/>
    </row>
    <row r="7">
      <c r="A7" s="15" t="s">
        <v>93</v>
      </c>
      <c r="B7" s="15" t="s">
        <v>99</v>
      </c>
      <c r="C7" s="15" t="s">
        <v>100</v>
      </c>
      <c r="D7" s="28" t="s">
        <v>347</v>
      </c>
      <c r="E7" s="28" t="s">
        <v>344</v>
      </c>
      <c r="F7" s="15" t="s">
        <v>346</v>
      </c>
      <c r="G7" s="124">
        <v>0.5625</v>
      </c>
      <c r="H7" s="125">
        <v>0.0</v>
      </c>
      <c r="I7" s="15" t="s">
        <v>346</v>
      </c>
      <c r="J7" s="15" t="s">
        <v>37</v>
      </c>
      <c r="K7" s="15">
        <v>4.0</v>
      </c>
      <c r="L7" s="15">
        <v>0.0</v>
      </c>
      <c r="M7" s="76">
        <f t="shared" si="1"/>
        <v>4</v>
      </c>
      <c r="N7" s="126">
        <f t="shared" si="2"/>
        <v>0.1739130435</v>
      </c>
      <c r="O7" s="90"/>
      <c r="P7" s="127"/>
      <c r="Q7" s="127"/>
      <c r="T7" s="75"/>
      <c r="U7" s="75"/>
      <c r="V7" s="75"/>
      <c r="W7" s="75"/>
      <c r="X7" s="75"/>
      <c r="Y7" s="75"/>
      <c r="Z7" s="75"/>
      <c r="AA7" s="75"/>
      <c r="AB7" s="75"/>
      <c r="AC7" s="75"/>
      <c r="AD7" s="75"/>
      <c r="AE7" s="75"/>
      <c r="AF7" s="75"/>
      <c r="AG7" s="75"/>
      <c r="AH7" s="75"/>
      <c r="AI7" s="75"/>
      <c r="AJ7" s="75"/>
    </row>
    <row r="8">
      <c r="A8" s="15" t="s">
        <v>93</v>
      </c>
      <c r="B8" s="15" t="s">
        <v>101</v>
      </c>
      <c r="C8" s="15" t="s">
        <v>102</v>
      </c>
      <c r="D8" s="28" t="s">
        <v>348</v>
      </c>
      <c r="E8" s="28" t="s">
        <v>344</v>
      </c>
      <c r="F8" s="15" t="s">
        <v>346</v>
      </c>
      <c r="G8" s="124">
        <v>0.5625</v>
      </c>
      <c r="H8" s="125">
        <v>0.0</v>
      </c>
      <c r="I8" s="15" t="s">
        <v>346</v>
      </c>
      <c r="J8" s="15" t="s">
        <v>37</v>
      </c>
      <c r="K8" s="15">
        <v>2.0</v>
      </c>
      <c r="L8" s="15">
        <v>0.0</v>
      </c>
      <c r="M8" s="76">
        <f t="shared" si="1"/>
        <v>2</v>
      </c>
      <c r="N8" s="126">
        <f t="shared" si="2"/>
        <v>0.08695652174</v>
      </c>
      <c r="O8" s="75"/>
      <c r="P8" s="127"/>
      <c r="Q8" s="127"/>
      <c r="T8" s="75"/>
      <c r="U8" s="75"/>
      <c r="V8" s="75"/>
      <c r="W8" s="75"/>
      <c r="X8" s="75"/>
      <c r="Y8" s="75"/>
      <c r="Z8" s="75"/>
      <c r="AA8" s="75"/>
      <c r="AB8" s="75"/>
      <c r="AC8" s="75"/>
      <c r="AD8" s="75"/>
      <c r="AE8" s="75"/>
      <c r="AF8" s="75"/>
      <c r="AG8" s="75"/>
      <c r="AH8" s="75"/>
      <c r="AI8" s="75"/>
      <c r="AJ8" s="75"/>
    </row>
    <row r="9">
      <c r="A9" s="15" t="s">
        <v>93</v>
      </c>
      <c r="B9" s="4" t="s">
        <v>103</v>
      </c>
      <c r="C9" s="15" t="s">
        <v>104</v>
      </c>
      <c r="D9" s="28" t="s">
        <v>349</v>
      </c>
      <c r="E9" s="28" t="s">
        <v>350</v>
      </c>
      <c r="F9" s="15" t="s">
        <v>346</v>
      </c>
      <c r="G9" s="124">
        <v>0.6041666666666666</v>
      </c>
      <c r="H9" s="125">
        <v>0.0</v>
      </c>
      <c r="I9" s="15" t="s">
        <v>346</v>
      </c>
      <c r="J9" s="15" t="s">
        <v>37</v>
      </c>
      <c r="K9" s="15">
        <v>4.0</v>
      </c>
      <c r="L9" s="15">
        <v>0.0</v>
      </c>
      <c r="M9" s="76">
        <f t="shared" si="1"/>
        <v>4</v>
      </c>
      <c r="N9" s="126">
        <f t="shared" si="2"/>
        <v>0.1739130435</v>
      </c>
      <c r="O9" s="75"/>
      <c r="P9" s="127"/>
      <c r="Q9" s="127"/>
      <c r="T9" s="75"/>
      <c r="U9" s="75"/>
      <c r="V9" s="75"/>
      <c r="W9" s="75"/>
      <c r="X9" s="75"/>
      <c r="Y9" s="75"/>
      <c r="Z9" s="75"/>
      <c r="AA9" s="75"/>
      <c r="AB9" s="75"/>
      <c r="AC9" s="75"/>
      <c r="AD9" s="75"/>
      <c r="AE9" s="75"/>
      <c r="AF9" s="75"/>
      <c r="AG9" s="75"/>
      <c r="AH9" s="75"/>
      <c r="AI9" s="75"/>
      <c r="AJ9" s="75"/>
    </row>
    <row r="10">
      <c r="A10" s="15" t="s">
        <v>93</v>
      </c>
      <c r="B10" s="15" t="s">
        <v>105</v>
      </c>
      <c r="C10" s="15" t="s">
        <v>106</v>
      </c>
      <c r="D10" s="28" t="s">
        <v>351</v>
      </c>
      <c r="E10" s="28" t="s">
        <v>350</v>
      </c>
      <c r="F10" s="15" t="s">
        <v>346</v>
      </c>
      <c r="G10" s="124">
        <v>0.6041666666666666</v>
      </c>
      <c r="H10" s="125">
        <v>0.0</v>
      </c>
      <c r="I10" s="15" t="s">
        <v>346</v>
      </c>
      <c r="J10" s="15" t="s">
        <v>37</v>
      </c>
      <c r="K10" s="15">
        <v>0.0</v>
      </c>
      <c r="L10" s="15">
        <v>0.0</v>
      </c>
      <c r="M10" s="76">
        <f t="shared" si="1"/>
        <v>0</v>
      </c>
      <c r="N10" s="126">
        <f t="shared" si="2"/>
        <v>0</v>
      </c>
      <c r="O10" s="75"/>
      <c r="P10" s="127"/>
      <c r="Q10" s="127"/>
      <c r="T10" s="75"/>
      <c r="U10" s="75"/>
      <c r="V10" s="75"/>
      <c r="W10" s="75"/>
      <c r="X10" s="75"/>
      <c r="Y10" s="75"/>
      <c r="Z10" s="75"/>
      <c r="AA10" s="75"/>
      <c r="AB10" s="75"/>
      <c r="AC10" s="75"/>
      <c r="AD10" s="75"/>
      <c r="AE10" s="75"/>
      <c r="AF10" s="75"/>
      <c r="AG10" s="75"/>
      <c r="AH10" s="75"/>
      <c r="AI10" s="75"/>
      <c r="AJ10" s="75"/>
    </row>
    <row r="11">
      <c r="A11" s="15" t="s">
        <v>93</v>
      </c>
      <c r="B11" s="15" t="s">
        <v>109</v>
      </c>
      <c r="C11" s="15" t="s">
        <v>110</v>
      </c>
      <c r="D11" s="28" t="s">
        <v>352</v>
      </c>
      <c r="E11" s="28" t="s">
        <v>350</v>
      </c>
      <c r="F11" s="15" t="s">
        <v>346</v>
      </c>
      <c r="G11" s="124">
        <v>0.6041666666666666</v>
      </c>
      <c r="H11" s="125">
        <v>0.0</v>
      </c>
      <c r="I11" s="15" t="s">
        <v>346</v>
      </c>
      <c r="J11" s="15" t="s">
        <v>37</v>
      </c>
      <c r="K11" s="15">
        <v>5.0</v>
      </c>
      <c r="L11" s="15">
        <v>0.0</v>
      </c>
      <c r="M11" s="76">
        <f t="shared" si="1"/>
        <v>5</v>
      </c>
      <c r="N11" s="126">
        <f t="shared" si="2"/>
        <v>0.2173913043</v>
      </c>
      <c r="O11" s="15"/>
      <c r="P11" s="127"/>
      <c r="Q11" s="127"/>
      <c r="T11" s="75"/>
      <c r="U11" s="75"/>
      <c r="V11" s="75"/>
      <c r="W11" s="75"/>
      <c r="X11" s="75"/>
      <c r="Y11" s="75"/>
      <c r="Z11" s="75"/>
      <c r="AA11" s="75"/>
      <c r="AB11" s="75"/>
      <c r="AC11" s="75"/>
      <c r="AD11" s="75"/>
      <c r="AE11" s="75"/>
      <c r="AF11" s="75"/>
      <c r="AG11" s="75"/>
      <c r="AH11" s="75"/>
      <c r="AI11" s="75"/>
      <c r="AJ11" s="75"/>
    </row>
    <row r="12">
      <c r="A12" s="52" t="s">
        <v>111</v>
      </c>
      <c r="B12" s="15" t="s">
        <v>49</v>
      </c>
      <c r="C12" s="15" t="s">
        <v>50</v>
      </c>
      <c r="D12" s="28" t="s">
        <v>354</v>
      </c>
      <c r="E12" s="28" t="s">
        <v>355</v>
      </c>
      <c r="F12" s="15" t="s">
        <v>346</v>
      </c>
      <c r="G12" s="136">
        <v>0.6493055555555556</v>
      </c>
      <c r="H12" s="131"/>
      <c r="I12" s="15" t="s">
        <v>346</v>
      </c>
      <c r="J12" s="15" t="s">
        <v>346</v>
      </c>
      <c r="K12" s="15">
        <v>5.0</v>
      </c>
      <c r="L12" s="15" t="s">
        <v>96</v>
      </c>
      <c r="M12" s="76">
        <f t="shared" si="1"/>
        <v>5</v>
      </c>
      <c r="N12" s="126">
        <f t="shared" si="2"/>
        <v>0.2173913043</v>
      </c>
      <c r="O12" s="75"/>
      <c r="P12" s="127"/>
      <c r="Q12" s="127"/>
      <c r="T12" s="75"/>
      <c r="U12" s="75"/>
      <c r="V12" s="75"/>
      <c r="W12" s="75"/>
      <c r="X12" s="75"/>
      <c r="Y12" s="75"/>
      <c r="Z12" s="75"/>
      <c r="AA12" s="75"/>
      <c r="AB12" s="75"/>
      <c r="AC12" s="75"/>
      <c r="AD12" s="75"/>
      <c r="AE12" s="75"/>
      <c r="AF12" s="75"/>
      <c r="AG12" s="75"/>
      <c r="AH12" s="75"/>
      <c r="AI12" s="75"/>
      <c r="AJ12" s="75"/>
    </row>
    <row r="13">
      <c r="A13" s="52" t="s">
        <v>111</v>
      </c>
      <c r="B13" s="15" t="s">
        <v>112</v>
      </c>
      <c r="C13" s="15" t="s">
        <v>113</v>
      </c>
      <c r="D13" s="28" t="s">
        <v>356</v>
      </c>
      <c r="E13" s="28" t="s">
        <v>355</v>
      </c>
      <c r="F13" s="15" t="s">
        <v>346</v>
      </c>
      <c r="G13" s="136">
        <v>0.6493055555555556</v>
      </c>
      <c r="H13" s="131"/>
      <c r="I13" s="15" t="s">
        <v>346</v>
      </c>
      <c r="J13" s="15" t="s">
        <v>37</v>
      </c>
      <c r="K13" s="15" t="s">
        <v>96</v>
      </c>
      <c r="L13" s="15">
        <v>2.0</v>
      </c>
      <c r="M13" s="76">
        <f t="shared" si="1"/>
        <v>2</v>
      </c>
      <c r="N13" s="126">
        <f t="shared" si="2"/>
        <v>0.08695652174</v>
      </c>
      <c r="O13" s="75"/>
      <c r="P13" s="127"/>
      <c r="Q13" s="127"/>
      <c r="T13" s="75"/>
      <c r="U13" s="75"/>
      <c r="V13" s="75"/>
      <c r="W13" s="75"/>
      <c r="X13" s="75"/>
      <c r="Y13" s="75"/>
      <c r="Z13" s="75"/>
      <c r="AA13" s="75"/>
      <c r="AB13" s="75"/>
      <c r="AC13" s="75"/>
      <c r="AD13" s="75"/>
      <c r="AE13" s="75"/>
      <c r="AF13" s="75"/>
      <c r="AG13" s="75"/>
      <c r="AH13" s="75"/>
      <c r="AI13" s="75"/>
      <c r="AJ13" s="75"/>
    </row>
    <row r="14">
      <c r="A14" s="52" t="s">
        <v>111</v>
      </c>
      <c r="B14" s="15" t="s">
        <v>114</v>
      </c>
      <c r="C14" s="15" t="s">
        <v>115</v>
      </c>
      <c r="D14" s="28" t="s">
        <v>357</v>
      </c>
      <c r="E14" s="28" t="s">
        <v>355</v>
      </c>
      <c r="F14" s="15" t="s">
        <v>346</v>
      </c>
      <c r="G14" s="136">
        <v>0.6493055555555556</v>
      </c>
      <c r="H14" s="131"/>
      <c r="I14" s="15" t="s">
        <v>346</v>
      </c>
      <c r="J14" s="15" t="s">
        <v>37</v>
      </c>
      <c r="K14" s="4" t="s">
        <v>96</v>
      </c>
      <c r="L14" s="15">
        <v>4.0</v>
      </c>
      <c r="M14" s="76">
        <f t="shared" si="1"/>
        <v>4</v>
      </c>
      <c r="N14" s="126">
        <f t="shared" si="2"/>
        <v>0.1739130435</v>
      </c>
      <c r="O14" s="75"/>
      <c r="P14" s="127"/>
      <c r="Q14" s="127"/>
      <c r="T14" s="75"/>
      <c r="U14" s="75"/>
      <c r="V14" s="75"/>
      <c r="W14" s="75"/>
      <c r="X14" s="75"/>
      <c r="Y14" s="75"/>
      <c r="Z14" s="75"/>
      <c r="AA14" s="75"/>
      <c r="AB14" s="75"/>
      <c r="AC14" s="75"/>
      <c r="AD14" s="75"/>
      <c r="AE14" s="75"/>
      <c r="AF14" s="75"/>
      <c r="AG14" s="75"/>
      <c r="AH14" s="75"/>
      <c r="AI14" s="75"/>
      <c r="AJ14" s="75"/>
    </row>
    <row r="15">
      <c r="A15" s="52" t="s">
        <v>111</v>
      </c>
      <c r="B15" s="15" t="s">
        <v>116</v>
      </c>
      <c r="C15" s="15" t="s">
        <v>117</v>
      </c>
      <c r="D15" s="28" t="s">
        <v>359</v>
      </c>
      <c r="E15" s="28" t="s">
        <v>355</v>
      </c>
      <c r="F15" s="15" t="s">
        <v>346</v>
      </c>
      <c r="G15" s="136">
        <v>0.6493055555555556</v>
      </c>
      <c r="H15" s="131"/>
      <c r="I15" s="15" t="s">
        <v>346</v>
      </c>
      <c r="J15" s="15" t="s">
        <v>37</v>
      </c>
      <c r="K15" s="15">
        <v>3.0</v>
      </c>
      <c r="L15" s="15">
        <v>4.0</v>
      </c>
      <c r="M15" s="76">
        <f t="shared" si="1"/>
        <v>7</v>
      </c>
      <c r="N15" s="126">
        <f t="shared" si="2"/>
        <v>0.3043478261</v>
      </c>
      <c r="O15" s="75"/>
      <c r="P15" s="127"/>
      <c r="Q15" s="127"/>
      <c r="T15" s="75"/>
      <c r="U15" s="75"/>
      <c r="V15" s="75"/>
      <c r="W15" s="75"/>
      <c r="X15" s="75"/>
      <c r="Y15" s="75"/>
      <c r="Z15" s="75"/>
      <c r="AA15" s="75"/>
      <c r="AB15" s="75"/>
      <c r="AC15" s="75"/>
      <c r="AD15" s="75"/>
      <c r="AE15" s="75"/>
      <c r="AF15" s="75"/>
      <c r="AG15" s="75"/>
      <c r="AH15" s="75"/>
      <c r="AI15" s="75"/>
      <c r="AJ15" s="75"/>
    </row>
    <row r="16">
      <c r="A16" s="52" t="s">
        <v>111</v>
      </c>
      <c r="B16" s="15" t="s">
        <v>41</v>
      </c>
      <c r="C16" s="15" t="s">
        <v>42</v>
      </c>
      <c r="D16" s="28" t="s">
        <v>360</v>
      </c>
      <c r="E16" s="28" t="s">
        <v>361</v>
      </c>
      <c r="F16" s="15" t="s">
        <v>346</v>
      </c>
      <c r="G16" s="124">
        <v>0.71875</v>
      </c>
      <c r="H16" s="125">
        <v>30.0</v>
      </c>
      <c r="I16" s="15" t="s">
        <v>346</v>
      </c>
      <c r="J16" s="15" t="s">
        <v>37</v>
      </c>
      <c r="K16" s="15" t="s">
        <v>96</v>
      </c>
      <c r="L16" s="15">
        <v>0.0</v>
      </c>
      <c r="M16" s="76">
        <f t="shared" si="1"/>
        <v>0</v>
      </c>
      <c r="N16" s="126">
        <f t="shared" si="2"/>
        <v>0</v>
      </c>
      <c r="O16" s="75"/>
      <c r="P16" s="127"/>
      <c r="Q16" s="127"/>
      <c r="T16" s="75"/>
      <c r="U16" s="75"/>
      <c r="V16" s="75"/>
      <c r="W16" s="75"/>
      <c r="X16" s="75"/>
      <c r="Y16" s="75"/>
      <c r="Z16" s="75"/>
      <c r="AA16" s="75"/>
      <c r="AB16" s="75"/>
      <c r="AC16" s="75"/>
      <c r="AD16" s="75"/>
      <c r="AE16" s="75"/>
      <c r="AF16" s="75"/>
      <c r="AG16" s="75"/>
      <c r="AH16" s="75"/>
      <c r="AI16" s="75"/>
      <c r="AJ16" s="75"/>
    </row>
    <row r="17">
      <c r="A17" s="4" t="s">
        <v>111</v>
      </c>
      <c r="B17" s="15" t="s">
        <v>118</v>
      </c>
      <c r="C17" s="15" t="s">
        <v>119</v>
      </c>
      <c r="D17" s="28" t="s">
        <v>362</v>
      </c>
      <c r="E17" s="28" t="s">
        <v>361</v>
      </c>
      <c r="F17" s="15" t="s">
        <v>346</v>
      </c>
      <c r="G17" s="124">
        <v>0.6944444444444444</v>
      </c>
      <c r="H17" s="131"/>
      <c r="I17" s="15" t="s">
        <v>346</v>
      </c>
      <c r="J17" s="15" t="s">
        <v>37</v>
      </c>
      <c r="K17" s="15" t="s">
        <v>96</v>
      </c>
      <c r="L17" s="15" t="s">
        <v>96</v>
      </c>
      <c r="M17" s="76">
        <f t="shared" si="1"/>
        <v>0</v>
      </c>
      <c r="N17" s="126">
        <f t="shared" si="2"/>
        <v>0</v>
      </c>
      <c r="O17" s="75"/>
      <c r="P17" s="127"/>
      <c r="Q17" s="127"/>
      <c r="T17" s="75"/>
      <c r="U17" s="75"/>
      <c r="V17" s="75"/>
      <c r="W17" s="75"/>
      <c r="X17" s="75"/>
      <c r="Y17" s="75"/>
      <c r="Z17" s="75"/>
      <c r="AA17" s="75"/>
      <c r="AB17" s="75"/>
      <c r="AC17" s="75"/>
      <c r="AD17" s="75"/>
      <c r="AE17" s="75"/>
      <c r="AF17" s="75"/>
      <c r="AG17" s="75"/>
      <c r="AH17" s="75"/>
      <c r="AI17" s="75"/>
      <c r="AJ17" s="75"/>
    </row>
    <row r="18">
      <c r="A18" s="52" t="s">
        <v>111</v>
      </c>
      <c r="B18" s="15" t="s">
        <v>120</v>
      </c>
      <c r="C18" s="15" t="s">
        <v>121</v>
      </c>
      <c r="D18" s="28" t="s">
        <v>363</v>
      </c>
      <c r="E18" s="28" t="s">
        <v>361</v>
      </c>
      <c r="F18" s="15" t="s">
        <v>346</v>
      </c>
      <c r="G18" s="124">
        <v>0.6944444444444444</v>
      </c>
      <c r="H18" s="131"/>
      <c r="I18" s="15" t="s">
        <v>346</v>
      </c>
      <c r="J18" s="15" t="s">
        <v>37</v>
      </c>
      <c r="K18" s="15">
        <v>2.0</v>
      </c>
      <c r="L18" s="15">
        <v>6.0</v>
      </c>
      <c r="M18" s="76">
        <f t="shared" si="1"/>
        <v>8</v>
      </c>
      <c r="N18" s="126">
        <f t="shared" si="2"/>
        <v>0.347826087</v>
      </c>
      <c r="O18" s="15"/>
      <c r="P18" s="127"/>
      <c r="Q18" s="127"/>
      <c r="T18" s="75"/>
      <c r="U18" s="75"/>
      <c r="V18" s="75"/>
      <c r="W18" s="75"/>
      <c r="X18" s="75"/>
      <c r="Y18" s="75"/>
      <c r="Z18" s="75"/>
      <c r="AA18" s="75"/>
      <c r="AB18" s="75"/>
      <c r="AC18" s="75"/>
      <c r="AD18" s="75"/>
      <c r="AE18" s="75"/>
      <c r="AF18" s="75"/>
      <c r="AG18" s="75"/>
      <c r="AH18" s="75"/>
      <c r="AI18" s="75"/>
      <c r="AJ18" s="75"/>
    </row>
    <row r="19">
      <c r="A19" s="15" t="s">
        <v>122</v>
      </c>
      <c r="B19" s="15" t="s">
        <v>123</v>
      </c>
      <c r="C19" s="15" t="s">
        <v>124</v>
      </c>
      <c r="D19" s="28" t="s">
        <v>364</v>
      </c>
      <c r="E19" s="28" t="s">
        <v>365</v>
      </c>
      <c r="F19" s="15" t="s">
        <v>346</v>
      </c>
      <c r="G19" s="136">
        <v>0.6493055555555556</v>
      </c>
      <c r="H19" s="131"/>
      <c r="I19" s="15" t="s">
        <v>346</v>
      </c>
      <c r="J19" s="15" t="s">
        <v>346</v>
      </c>
      <c r="K19" s="15">
        <v>4.0</v>
      </c>
      <c r="L19" s="15" t="s">
        <v>96</v>
      </c>
      <c r="M19" s="76">
        <f t="shared" si="1"/>
        <v>4</v>
      </c>
      <c r="N19" s="126">
        <f t="shared" si="2"/>
        <v>0.1739130435</v>
      </c>
      <c r="O19" s="75"/>
      <c r="P19" s="127"/>
      <c r="Q19" s="127"/>
      <c r="T19" s="75"/>
      <c r="U19" s="75"/>
      <c r="V19" s="75"/>
      <c r="W19" s="75"/>
      <c r="X19" s="75"/>
      <c r="Y19" s="75"/>
      <c r="Z19" s="75"/>
      <c r="AA19" s="75"/>
      <c r="AB19" s="75"/>
      <c r="AC19" s="75"/>
      <c r="AD19" s="75"/>
      <c r="AE19" s="75"/>
      <c r="AF19" s="75"/>
      <c r="AG19" s="75"/>
      <c r="AH19" s="75"/>
      <c r="AI19" s="75"/>
      <c r="AJ19" s="75"/>
    </row>
    <row r="20">
      <c r="A20" s="15" t="s">
        <v>122</v>
      </c>
      <c r="B20" s="15" t="s">
        <v>125</v>
      </c>
      <c r="C20" s="15" t="s">
        <v>126</v>
      </c>
      <c r="D20" s="28" t="s">
        <v>366</v>
      </c>
      <c r="E20" s="28" t="s">
        <v>365</v>
      </c>
      <c r="F20" s="15" t="s">
        <v>346</v>
      </c>
      <c r="G20" s="129">
        <v>0.6458333333333334</v>
      </c>
      <c r="H20" s="125"/>
      <c r="I20" s="15" t="s">
        <v>346</v>
      </c>
      <c r="J20" s="15" t="s">
        <v>346</v>
      </c>
      <c r="K20" s="15">
        <v>5.0</v>
      </c>
      <c r="L20" s="15">
        <v>10.0</v>
      </c>
      <c r="M20" s="76">
        <f t="shared" si="1"/>
        <v>15</v>
      </c>
      <c r="N20" s="126">
        <f t="shared" si="2"/>
        <v>0.652173913</v>
      </c>
      <c r="O20" s="15"/>
      <c r="P20" s="127"/>
      <c r="Q20" s="127"/>
      <c r="T20" s="75"/>
      <c r="U20" s="75"/>
      <c r="V20" s="75"/>
      <c r="W20" s="75"/>
      <c r="X20" s="75"/>
      <c r="Y20" s="75"/>
      <c r="Z20" s="75"/>
      <c r="AA20" s="75"/>
      <c r="AB20" s="75"/>
      <c r="AC20" s="75"/>
      <c r="AD20" s="75"/>
      <c r="AE20" s="75"/>
      <c r="AF20" s="75"/>
      <c r="AG20" s="75"/>
      <c r="AH20" s="75"/>
      <c r="AI20" s="75"/>
      <c r="AJ20" s="75"/>
    </row>
    <row r="21">
      <c r="A21" s="15" t="s">
        <v>122</v>
      </c>
      <c r="B21" s="15" t="s">
        <v>127</v>
      </c>
      <c r="C21" s="15" t="s">
        <v>128</v>
      </c>
      <c r="D21" s="28" t="s">
        <v>367</v>
      </c>
      <c r="E21" s="28" t="s">
        <v>365</v>
      </c>
      <c r="F21" s="15" t="s">
        <v>346</v>
      </c>
      <c r="G21" s="129">
        <v>0.65625</v>
      </c>
      <c r="H21" s="125"/>
      <c r="I21" s="15" t="s">
        <v>346</v>
      </c>
      <c r="J21" s="15" t="s">
        <v>37</v>
      </c>
      <c r="K21" s="15">
        <v>6.0</v>
      </c>
      <c r="L21" s="15">
        <v>12.0</v>
      </c>
      <c r="M21" s="76">
        <f t="shared" si="1"/>
        <v>18</v>
      </c>
      <c r="N21" s="126">
        <f t="shared" si="2"/>
        <v>0.7826086957</v>
      </c>
      <c r="O21" s="75"/>
      <c r="P21" s="127"/>
      <c r="Q21" s="127"/>
      <c r="T21" s="75"/>
      <c r="U21" s="75"/>
      <c r="V21" s="75"/>
      <c r="W21" s="75"/>
      <c r="X21" s="75"/>
      <c r="Y21" s="75"/>
      <c r="Z21" s="75"/>
      <c r="AA21" s="75"/>
      <c r="AB21" s="75"/>
      <c r="AC21" s="75"/>
      <c r="AD21" s="75"/>
      <c r="AE21" s="75"/>
      <c r="AF21" s="75"/>
      <c r="AG21" s="75"/>
      <c r="AH21" s="75"/>
      <c r="AI21" s="75"/>
      <c r="AJ21" s="75"/>
    </row>
    <row r="22">
      <c r="A22" s="15" t="s">
        <v>122</v>
      </c>
      <c r="B22" s="15" t="s">
        <v>129</v>
      </c>
      <c r="C22" s="15" t="s">
        <v>130</v>
      </c>
      <c r="D22" s="28" t="s">
        <v>368</v>
      </c>
      <c r="E22" s="28" t="s">
        <v>365</v>
      </c>
      <c r="F22" s="15" t="s">
        <v>346</v>
      </c>
      <c r="G22" s="129">
        <v>0.5625</v>
      </c>
      <c r="H22" s="125"/>
      <c r="I22" s="15" t="s">
        <v>346</v>
      </c>
      <c r="J22" s="15" t="s">
        <v>37</v>
      </c>
      <c r="K22" s="15">
        <v>3.0</v>
      </c>
      <c r="L22" s="15">
        <v>0.0</v>
      </c>
      <c r="M22" s="76">
        <f t="shared" si="1"/>
        <v>3</v>
      </c>
      <c r="N22" s="126">
        <f t="shared" si="2"/>
        <v>0.1304347826</v>
      </c>
      <c r="O22" s="75"/>
      <c r="P22" s="127"/>
      <c r="Q22" s="127"/>
      <c r="T22" s="75"/>
      <c r="U22" s="75"/>
      <c r="V22" s="75"/>
      <c r="W22" s="75"/>
      <c r="X22" s="75"/>
      <c r="Y22" s="75"/>
      <c r="Z22" s="75"/>
      <c r="AA22" s="75"/>
      <c r="AB22" s="75"/>
      <c r="AC22" s="75"/>
      <c r="AD22" s="75"/>
      <c r="AE22" s="75"/>
      <c r="AF22" s="75"/>
      <c r="AG22" s="75"/>
      <c r="AH22" s="75"/>
      <c r="AI22" s="75"/>
      <c r="AJ22" s="75"/>
    </row>
    <row r="23">
      <c r="A23" s="15" t="s">
        <v>122</v>
      </c>
      <c r="B23" s="15" t="s">
        <v>131</v>
      </c>
      <c r="C23" s="15" t="s">
        <v>132</v>
      </c>
      <c r="D23" s="28" t="s">
        <v>369</v>
      </c>
      <c r="E23" s="28" t="s">
        <v>370</v>
      </c>
      <c r="F23" s="15" t="s">
        <v>37</v>
      </c>
      <c r="G23" s="124"/>
      <c r="H23" s="125"/>
      <c r="I23" s="15"/>
      <c r="J23" s="15"/>
      <c r="K23" s="15" t="s">
        <v>96</v>
      </c>
      <c r="L23" s="15" t="s">
        <v>96</v>
      </c>
      <c r="M23" s="76">
        <f t="shared" si="1"/>
        <v>0</v>
      </c>
      <c r="N23" s="126">
        <f t="shared" si="2"/>
        <v>0</v>
      </c>
      <c r="O23" s="75"/>
      <c r="P23" s="127"/>
      <c r="Q23" s="127"/>
      <c r="T23" s="75"/>
      <c r="U23" s="75"/>
      <c r="V23" s="75"/>
      <c r="W23" s="75"/>
      <c r="X23" s="75"/>
      <c r="Y23" s="75"/>
      <c r="Z23" s="75"/>
      <c r="AA23" s="75"/>
      <c r="AB23" s="75"/>
      <c r="AC23" s="75"/>
      <c r="AD23" s="75"/>
      <c r="AE23" s="75"/>
      <c r="AF23" s="75"/>
      <c r="AG23" s="75"/>
      <c r="AH23" s="75"/>
      <c r="AI23" s="75"/>
      <c r="AJ23" s="75"/>
    </row>
    <row r="24">
      <c r="A24" s="15" t="s">
        <v>122</v>
      </c>
      <c r="B24" s="15" t="s">
        <v>133</v>
      </c>
      <c r="C24" s="15" t="s">
        <v>134</v>
      </c>
      <c r="D24" s="28" t="s">
        <v>371</v>
      </c>
      <c r="E24" s="28" t="s">
        <v>370</v>
      </c>
      <c r="F24" s="15" t="s">
        <v>346</v>
      </c>
      <c r="G24" s="124">
        <v>0.6944444444444444</v>
      </c>
      <c r="H24" s="131"/>
      <c r="I24" s="15" t="s">
        <v>346</v>
      </c>
      <c r="J24" s="15" t="s">
        <v>37</v>
      </c>
      <c r="K24" s="15">
        <v>3.0</v>
      </c>
      <c r="L24" s="15">
        <v>0.0</v>
      </c>
      <c r="M24" s="76">
        <f t="shared" si="1"/>
        <v>3</v>
      </c>
      <c r="N24" s="126">
        <f t="shared" si="2"/>
        <v>0.1304347826</v>
      </c>
      <c r="O24" s="75"/>
      <c r="P24" s="127"/>
      <c r="Q24" s="127"/>
      <c r="T24" s="75"/>
      <c r="U24" s="75"/>
      <c r="V24" s="75"/>
      <c r="W24" s="75"/>
      <c r="X24" s="75"/>
      <c r="Y24" s="75"/>
      <c r="Z24" s="75"/>
      <c r="AA24" s="75"/>
      <c r="AB24" s="75"/>
      <c r="AC24" s="75"/>
      <c r="AD24" s="75"/>
      <c r="AE24" s="75"/>
      <c r="AF24" s="75"/>
      <c r="AG24" s="75"/>
      <c r="AH24" s="75"/>
      <c r="AI24" s="75"/>
      <c r="AJ24" s="75"/>
    </row>
    <row r="25">
      <c r="A25" s="15" t="s">
        <v>122</v>
      </c>
      <c r="B25" s="4" t="s">
        <v>135</v>
      </c>
      <c r="C25" s="15" t="s">
        <v>136</v>
      </c>
      <c r="D25" s="28" t="s">
        <v>372</v>
      </c>
      <c r="E25" s="28" t="s">
        <v>370</v>
      </c>
      <c r="F25" s="15" t="s">
        <v>346</v>
      </c>
      <c r="G25" s="124">
        <v>0.6944444444444444</v>
      </c>
      <c r="H25" s="131"/>
      <c r="I25" s="15" t="s">
        <v>346</v>
      </c>
      <c r="J25" s="15" t="s">
        <v>346</v>
      </c>
      <c r="K25" s="15">
        <v>2.0</v>
      </c>
      <c r="L25" s="15">
        <v>4.0</v>
      </c>
      <c r="M25" s="76">
        <f t="shared" si="1"/>
        <v>6</v>
      </c>
      <c r="N25" s="126">
        <f t="shared" si="2"/>
        <v>0.2608695652</v>
      </c>
      <c r="O25" s="75"/>
      <c r="P25" s="127"/>
      <c r="Q25" s="127"/>
      <c r="T25" s="75"/>
      <c r="U25" s="75"/>
      <c r="V25" s="75"/>
      <c r="W25" s="75"/>
      <c r="X25" s="75"/>
      <c r="Y25" s="75"/>
      <c r="Z25" s="75"/>
      <c r="AA25" s="75"/>
      <c r="AB25" s="75"/>
      <c r="AC25" s="75"/>
      <c r="AD25" s="75"/>
      <c r="AE25" s="75"/>
      <c r="AF25" s="75"/>
      <c r="AG25" s="75"/>
      <c r="AH25" s="75"/>
      <c r="AI25" s="75"/>
      <c r="AJ25" s="75"/>
    </row>
    <row r="26">
      <c r="A26" s="15" t="s">
        <v>122</v>
      </c>
      <c r="B26" s="15" t="s">
        <v>79</v>
      </c>
      <c r="C26" s="15" t="s">
        <v>80</v>
      </c>
      <c r="D26" s="28" t="s">
        <v>506</v>
      </c>
      <c r="E26" s="28" t="s">
        <v>370</v>
      </c>
      <c r="F26" s="15" t="s">
        <v>37</v>
      </c>
      <c r="G26" s="124"/>
      <c r="H26" s="131"/>
      <c r="I26" s="15"/>
      <c r="J26" s="15"/>
      <c r="K26" s="15" t="s">
        <v>96</v>
      </c>
      <c r="L26" s="15" t="s">
        <v>96</v>
      </c>
      <c r="M26" s="76">
        <f t="shared" si="1"/>
        <v>0</v>
      </c>
      <c r="N26" s="126">
        <f t="shared" si="2"/>
        <v>0</v>
      </c>
      <c r="O26" s="75"/>
      <c r="P26" s="127"/>
      <c r="Q26" s="127"/>
      <c r="T26" s="75"/>
      <c r="U26" s="75"/>
      <c r="V26" s="75"/>
      <c r="W26" s="75"/>
      <c r="X26" s="75"/>
      <c r="Y26" s="75"/>
      <c r="Z26" s="75"/>
      <c r="AA26" s="75"/>
      <c r="AB26" s="75"/>
      <c r="AC26" s="75"/>
      <c r="AD26" s="75"/>
      <c r="AE26" s="75"/>
      <c r="AF26" s="75"/>
      <c r="AG26" s="75"/>
      <c r="AH26" s="75"/>
      <c r="AI26" s="75"/>
      <c r="AJ26" s="75"/>
    </row>
    <row r="27">
      <c r="A27" s="15" t="s">
        <v>137</v>
      </c>
      <c r="B27" s="15" t="s">
        <v>138</v>
      </c>
      <c r="C27" s="15" t="s">
        <v>139</v>
      </c>
      <c r="D27" s="28" t="s">
        <v>373</v>
      </c>
      <c r="E27" s="28" t="s">
        <v>374</v>
      </c>
      <c r="F27" s="15" t="s">
        <v>346</v>
      </c>
      <c r="G27" s="124">
        <v>0.5625</v>
      </c>
      <c r="H27" s="125"/>
      <c r="I27" s="125" t="s">
        <v>346</v>
      </c>
      <c r="J27" s="15" t="s">
        <v>346</v>
      </c>
      <c r="K27" s="15">
        <v>7.0</v>
      </c>
      <c r="L27" s="15" t="s">
        <v>96</v>
      </c>
      <c r="M27" s="76">
        <f t="shared" si="1"/>
        <v>7</v>
      </c>
      <c r="N27" s="126">
        <f t="shared" si="2"/>
        <v>0.3043478261</v>
      </c>
      <c r="O27" s="75"/>
      <c r="P27" s="127"/>
      <c r="Q27" s="127"/>
      <c r="T27" s="75"/>
      <c r="U27" s="75"/>
      <c r="V27" s="75"/>
      <c r="W27" s="75"/>
      <c r="X27" s="75"/>
      <c r="Y27" s="75"/>
      <c r="Z27" s="75"/>
      <c r="AA27" s="75"/>
      <c r="AB27" s="75"/>
      <c r="AC27" s="75"/>
      <c r="AD27" s="75"/>
      <c r="AE27" s="75"/>
      <c r="AF27" s="75"/>
      <c r="AG27" s="75"/>
      <c r="AH27" s="75"/>
      <c r="AI27" s="75"/>
      <c r="AJ27" s="75"/>
    </row>
    <row r="28">
      <c r="A28" s="15" t="s">
        <v>137</v>
      </c>
      <c r="B28" s="15" t="s">
        <v>140</v>
      </c>
      <c r="C28" s="15" t="s">
        <v>141</v>
      </c>
      <c r="D28" s="28" t="s">
        <v>375</v>
      </c>
      <c r="E28" s="28" t="s">
        <v>374</v>
      </c>
      <c r="F28" s="15" t="s">
        <v>346</v>
      </c>
      <c r="G28" s="124">
        <v>0.5625</v>
      </c>
      <c r="H28" s="125"/>
      <c r="I28" s="15" t="s">
        <v>346</v>
      </c>
      <c r="J28" s="15" t="s">
        <v>37</v>
      </c>
      <c r="K28" s="15" t="s">
        <v>96</v>
      </c>
      <c r="L28" s="15" t="s">
        <v>96</v>
      </c>
      <c r="M28" s="76">
        <f t="shared" si="1"/>
        <v>0</v>
      </c>
      <c r="N28" s="126">
        <f t="shared" si="2"/>
        <v>0</v>
      </c>
      <c r="O28" s="75"/>
      <c r="P28" s="127"/>
      <c r="Q28" s="127"/>
      <c r="T28" s="75"/>
      <c r="U28" s="75"/>
      <c r="V28" s="75"/>
      <c r="W28" s="75"/>
      <c r="X28" s="75"/>
      <c r="Y28" s="75"/>
      <c r="Z28" s="75"/>
      <c r="AA28" s="75"/>
      <c r="AB28" s="75"/>
      <c r="AC28" s="75"/>
      <c r="AD28" s="75"/>
      <c r="AE28" s="75"/>
      <c r="AF28" s="75"/>
      <c r="AG28" s="75"/>
      <c r="AH28" s="75"/>
      <c r="AI28" s="75"/>
      <c r="AJ28" s="75"/>
    </row>
    <row r="29">
      <c r="A29" s="15" t="s">
        <v>137</v>
      </c>
      <c r="B29" s="15" t="s">
        <v>143</v>
      </c>
      <c r="C29" s="15" t="s">
        <v>144</v>
      </c>
      <c r="D29" s="28" t="s">
        <v>376</v>
      </c>
      <c r="E29" s="28" t="s">
        <v>374</v>
      </c>
      <c r="F29" s="15" t="s">
        <v>346</v>
      </c>
      <c r="G29" s="124">
        <v>0.5625</v>
      </c>
      <c r="H29" s="125"/>
      <c r="I29" s="15" t="s">
        <v>346</v>
      </c>
      <c r="J29" s="15" t="s">
        <v>346</v>
      </c>
      <c r="K29" s="15" t="s">
        <v>96</v>
      </c>
      <c r="L29" s="15">
        <v>9.0</v>
      </c>
      <c r="M29" s="76">
        <f t="shared" si="1"/>
        <v>9</v>
      </c>
      <c r="N29" s="126">
        <f t="shared" si="2"/>
        <v>0.3913043478</v>
      </c>
      <c r="O29" s="15"/>
      <c r="P29" s="127"/>
      <c r="Q29" s="127"/>
      <c r="T29" s="75"/>
      <c r="U29" s="75"/>
      <c r="V29" s="75"/>
      <c r="W29" s="75"/>
      <c r="X29" s="75"/>
      <c r="Y29" s="75"/>
      <c r="Z29" s="75"/>
      <c r="AA29" s="75"/>
      <c r="AB29" s="75"/>
      <c r="AC29" s="75"/>
      <c r="AD29" s="75"/>
      <c r="AE29" s="75"/>
      <c r="AF29" s="75"/>
      <c r="AG29" s="75"/>
      <c r="AH29" s="75"/>
      <c r="AI29" s="75"/>
      <c r="AJ29" s="75"/>
    </row>
    <row r="30">
      <c r="A30" s="15" t="s">
        <v>137</v>
      </c>
      <c r="B30" s="15" t="s">
        <v>146</v>
      </c>
      <c r="C30" s="15" t="s">
        <v>147</v>
      </c>
      <c r="D30" s="28" t="s">
        <v>377</v>
      </c>
      <c r="E30" s="28" t="s">
        <v>374</v>
      </c>
      <c r="F30" s="15" t="s">
        <v>346</v>
      </c>
      <c r="G30" s="124">
        <v>0.5625</v>
      </c>
      <c r="H30" s="125"/>
      <c r="I30" s="15" t="s">
        <v>346</v>
      </c>
      <c r="J30" s="15" t="s">
        <v>37</v>
      </c>
      <c r="K30" s="15">
        <v>4.0</v>
      </c>
      <c r="L30" s="15">
        <v>0.0</v>
      </c>
      <c r="M30" s="76">
        <f t="shared" si="1"/>
        <v>4</v>
      </c>
      <c r="N30" s="126">
        <f t="shared" si="2"/>
        <v>0.1739130435</v>
      </c>
      <c r="O30" s="75"/>
      <c r="P30" s="127"/>
      <c r="Q30" s="127"/>
      <c r="T30" s="75"/>
      <c r="U30" s="75"/>
      <c r="V30" s="75"/>
      <c r="W30" s="75"/>
      <c r="X30" s="75"/>
      <c r="Y30" s="75"/>
      <c r="Z30" s="75"/>
      <c r="AA30" s="75"/>
      <c r="AB30" s="75"/>
      <c r="AC30" s="75"/>
      <c r="AD30" s="75"/>
      <c r="AE30" s="75"/>
      <c r="AF30" s="75"/>
      <c r="AG30" s="75"/>
      <c r="AH30" s="75"/>
      <c r="AI30" s="75"/>
      <c r="AJ30" s="75"/>
    </row>
    <row r="31">
      <c r="A31" s="15" t="s">
        <v>137</v>
      </c>
      <c r="B31" s="15" t="s">
        <v>150</v>
      </c>
      <c r="C31" s="15" t="s">
        <v>151</v>
      </c>
      <c r="D31" s="28" t="s">
        <v>379</v>
      </c>
      <c r="E31" s="28" t="s">
        <v>380</v>
      </c>
      <c r="F31" s="15" t="s">
        <v>346</v>
      </c>
      <c r="G31" s="138">
        <v>0.6076388888888888</v>
      </c>
      <c r="H31" s="125"/>
      <c r="I31" s="15" t="s">
        <v>346</v>
      </c>
      <c r="J31" s="15" t="s">
        <v>37</v>
      </c>
      <c r="K31" s="15">
        <v>6.0</v>
      </c>
      <c r="L31" s="15">
        <v>0.0</v>
      </c>
      <c r="M31" s="76">
        <f t="shared" si="1"/>
        <v>6</v>
      </c>
      <c r="N31" s="126">
        <f t="shared" si="2"/>
        <v>0.2608695652</v>
      </c>
      <c r="O31" s="75"/>
      <c r="P31" s="127"/>
      <c r="Q31" s="127"/>
      <c r="T31" s="75"/>
      <c r="U31" s="75"/>
      <c r="V31" s="75"/>
      <c r="W31" s="75"/>
      <c r="X31" s="75"/>
      <c r="Y31" s="75"/>
      <c r="Z31" s="75"/>
      <c r="AA31" s="75"/>
      <c r="AB31" s="75"/>
      <c r="AC31" s="75"/>
      <c r="AD31" s="75"/>
      <c r="AE31" s="75"/>
      <c r="AF31" s="75"/>
      <c r="AG31" s="75"/>
      <c r="AH31" s="75"/>
      <c r="AI31" s="75"/>
      <c r="AJ31" s="75"/>
    </row>
    <row r="32">
      <c r="A32" s="15" t="s">
        <v>137</v>
      </c>
      <c r="B32" s="15" t="s">
        <v>152</v>
      </c>
      <c r="C32" s="15" t="s">
        <v>153</v>
      </c>
      <c r="D32" s="28" t="s">
        <v>381</v>
      </c>
      <c r="E32" s="28" t="s">
        <v>380</v>
      </c>
      <c r="F32" s="15" t="s">
        <v>346</v>
      </c>
      <c r="G32" s="138">
        <v>0.6076388888888888</v>
      </c>
      <c r="H32" s="125"/>
      <c r="I32" s="15" t="s">
        <v>346</v>
      </c>
      <c r="J32" s="15" t="s">
        <v>346</v>
      </c>
      <c r="K32" s="15">
        <v>7.0</v>
      </c>
      <c r="L32" s="15" t="s">
        <v>96</v>
      </c>
      <c r="M32" s="76">
        <f t="shared" si="1"/>
        <v>7</v>
      </c>
      <c r="N32" s="126">
        <f t="shared" si="2"/>
        <v>0.3043478261</v>
      </c>
      <c r="O32" s="75"/>
      <c r="P32" s="127"/>
      <c r="Q32" s="127"/>
      <c r="T32" s="75"/>
      <c r="U32" s="75"/>
      <c r="V32" s="75"/>
      <c r="W32" s="75"/>
      <c r="X32" s="75"/>
      <c r="Y32" s="75"/>
      <c r="Z32" s="75"/>
      <c r="AA32" s="75"/>
      <c r="AB32" s="75"/>
      <c r="AC32" s="75"/>
      <c r="AD32" s="75"/>
      <c r="AE32" s="75"/>
      <c r="AF32" s="75"/>
      <c r="AG32" s="75"/>
      <c r="AH32" s="75"/>
      <c r="AI32" s="75"/>
      <c r="AJ32" s="75"/>
    </row>
    <row r="33">
      <c r="A33" s="15" t="s">
        <v>137</v>
      </c>
      <c r="B33" s="15" t="s">
        <v>156</v>
      </c>
      <c r="C33" s="15" t="s">
        <v>157</v>
      </c>
      <c r="D33" s="28" t="s">
        <v>382</v>
      </c>
      <c r="E33" s="28" t="s">
        <v>380</v>
      </c>
      <c r="F33" s="15" t="s">
        <v>346</v>
      </c>
      <c r="G33" s="138">
        <v>0.6076388888888888</v>
      </c>
      <c r="H33" s="131"/>
      <c r="I33" s="15" t="s">
        <v>346</v>
      </c>
      <c r="J33" s="15" t="s">
        <v>346</v>
      </c>
      <c r="K33" s="15">
        <v>6.0</v>
      </c>
      <c r="L33" s="150">
        <v>15.5</v>
      </c>
      <c r="M33" s="76">
        <f t="shared" si="1"/>
        <v>21.5</v>
      </c>
      <c r="N33" s="126">
        <f t="shared" si="2"/>
        <v>0.9347826087</v>
      </c>
      <c r="O33" s="75"/>
      <c r="P33" s="127"/>
      <c r="Q33" s="127"/>
      <c r="T33" s="75"/>
      <c r="U33" s="75"/>
      <c r="V33" s="75"/>
      <c r="W33" s="75"/>
      <c r="X33" s="75"/>
      <c r="Y33" s="75"/>
      <c r="Z33" s="75"/>
      <c r="AA33" s="75"/>
      <c r="AB33" s="75"/>
      <c r="AC33" s="75"/>
      <c r="AD33" s="75"/>
      <c r="AE33" s="75"/>
      <c r="AF33" s="75"/>
      <c r="AG33" s="75"/>
      <c r="AH33" s="75"/>
      <c r="AI33" s="75"/>
      <c r="AJ33" s="75"/>
    </row>
    <row r="34">
      <c r="A34" s="15" t="s">
        <v>137</v>
      </c>
      <c r="B34" s="52" t="s">
        <v>160</v>
      </c>
      <c r="C34" s="15" t="s">
        <v>161</v>
      </c>
      <c r="D34" s="28" t="s">
        <v>383</v>
      </c>
      <c r="E34" s="28" t="s">
        <v>380</v>
      </c>
      <c r="F34" s="15" t="s">
        <v>346</v>
      </c>
      <c r="G34" s="138">
        <v>0.6076388888888888</v>
      </c>
      <c r="H34" s="131"/>
      <c r="I34" s="15" t="s">
        <v>346</v>
      </c>
      <c r="J34" s="15" t="s">
        <v>37</v>
      </c>
      <c r="K34" s="15">
        <v>6.0</v>
      </c>
      <c r="L34" s="15">
        <v>0.0</v>
      </c>
      <c r="M34" s="76">
        <f t="shared" si="1"/>
        <v>6</v>
      </c>
      <c r="N34" s="126">
        <f t="shared" si="2"/>
        <v>0.2608695652</v>
      </c>
      <c r="O34" s="75"/>
      <c r="P34" s="127"/>
      <c r="Q34" s="127"/>
      <c r="T34" s="75"/>
      <c r="U34" s="75"/>
      <c r="V34" s="75"/>
      <c r="W34" s="75"/>
      <c r="X34" s="75"/>
      <c r="Y34" s="75"/>
      <c r="Z34" s="75"/>
      <c r="AA34" s="75"/>
      <c r="AB34" s="75"/>
      <c r="AC34" s="75"/>
      <c r="AD34" s="75"/>
      <c r="AE34" s="75"/>
      <c r="AF34" s="75"/>
      <c r="AG34" s="75"/>
      <c r="AH34" s="75"/>
      <c r="AI34" s="75"/>
      <c r="AJ34" s="75"/>
    </row>
    <row r="35">
      <c r="A35" s="15" t="s">
        <v>167</v>
      </c>
      <c r="B35" s="15" t="s">
        <v>168</v>
      </c>
      <c r="C35" s="15" t="s">
        <v>169</v>
      </c>
      <c r="D35" s="28" t="s">
        <v>386</v>
      </c>
      <c r="E35" s="28" t="s">
        <v>344</v>
      </c>
      <c r="F35" s="15" t="s">
        <v>346</v>
      </c>
      <c r="G35" s="138">
        <v>0.5625</v>
      </c>
      <c r="H35" s="125"/>
      <c r="I35" s="15" t="s">
        <v>346</v>
      </c>
      <c r="J35" s="15" t="s">
        <v>37</v>
      </c>
      <c r="K35" s="15">
        <v>4.0</v>
      </c>
      <c r="L35" s="15">
        <v>4.0</v>
      </c>
      <c r="M35" s="76">
        <f t="shared" si="1"/>
        <v>8</v>
      </c>
      <c r="N35" s="126">
        <f t="shared" si="2"/>
        <v>0.347826087</v>
      </c>
      <c r="O35" s="15"/>
      <c r="P35" s="127"/>
      <c r="Q35" s="127"/>
      <c r="T35" s="75"/>
      <c r="U35" s="75"/>
      <c r="V35" s="75"/>
      <c r="W35" s="75"/>
      <c r="X35" s="75"/>
      <c r="Y35" s="75"/>
      <c r="Z35" s="75"/>
      <c r="AA35" s="75"/>
      <c r="AB35" s="75"/>
      <c r="AC35" s="75"/>
      <c r="AD35" s="75"/>
      <c r="AE35" s="75"/>
      <c r="AF35" s="75"/>
      <c r="AG35" s="75"/>
      <c r="AH35" s="75"/>
      <c r="AI35" s="75"/>
      <c r="AJ35" s="75"/>
    </row>
    <row r="36">
      <c r="A36" s="15" t="s">
        <v>167</v>
      </c>
      <c r="B36" s="15" t="s">
        <v>173</v>
      </c>
      <c r="C36" s="15" t="s">
        <v>174</v>
      </c>
      <c r="D36" s="28" t="s">
        <v>387</v>
      </c>
      <c r="E36" s="28" t="s">
        <v>344</v>
      </c>
      <c r="F36" s="15" t="s">
        <v>346</v>
      </c>
      <c r="G36" s="138">
        <v>0.56875</v>
      </c>
      <c r="H36" s="125">
        <v>9.0</v>
      </c>
      <c r="I36" s="15" t="s">
        <v>346</v>
      </c>
      <c r="J36" s="15" t="s">
        <v>37</v>
      </c>
      <c r="K36" s="15">
        <v>1.0</v>
      </c>
      <c r="L36" s="15">
        <v>0.0</v>
      </c>
      <c r="M36" s="76">
        <f t="shared" si="1"/>
        <v>1</v>
      </c>
      <c r="N36" s="126">
        <f t="shared" si="2"/>
        <v>0.04347826087</v>
      </c>
      <c r="O36" s="75"/>
      <c r="P36" s="127"/>
      <c r="Q36" s="127"/>
      <c r="T36" s="75"/>
      <c r="U36" s="75"/>
      <c r="V36" s="75"/>
      <c r="W36" s="75"/>
      <c r="X36" s="75"/>
      <c r="Y36" s="75"/>
      <c r="Z36" s="75"/>
      <c r="AA36" s="75"/>
      <c r="AB36" s="75"/>
      <c r="AC36" s="75"/>
      <c r="AD36" s="75"/>
      <c r="AE36" s="75"/>
      <c r="AF36" s="75"/>
      <c r="AG36" s="75"/>
      <c r="AH36" s="75"/>
      <c r="AI36" s="75"/>
      <c r="AJ36" s="75"/>
    </row>
    <row r="37">
      <c r="A37" s="15" t="s">
        <v>167</v>
      </c>
      <c r="B37" s="15" t="s">
        <v>29</v>
      </c>
      <c r="C37" s="15" t="s">
        <v>30</v>
      </c>
      <c r="D37" s="28" t="s">
        <v>388</v>
      </c>
      <c r="E37" s="28" t="s">
        <v>344</v>
      </c>
      <c r="F37" s="15" t="s">
        <v>346</v>
      </c>
      <c r="G37" s="138">
        <v>0.5625</v>
      </c>
      <c r="H37" s="125"/>
      <c r="I37" s="15" t="s">
        <v>346</v>
      </c>
      <c r="J37" s="15" t="s">
        <v>37</v>
      </c>
      <c r="K37" s="15">
        <v>5.5</v>
      </c>
      <c r="L37" s="15">
        <v>16.0</v>
      </c>
      <c r="M37" s="76">
        <f t="shared" si="1"/>
        <v>21.5</v>
      </c>
      <c r="N37" s="126">
        <f t="shared" si="2"/>
        <v>0.9347826087</v>
      </c>
      <c r="O37" s="17" t="s">
        <v>508</v>
      </c>
      <c r="P37" s="127"/>
      <c r="Q37" s="127"/>
      <c r="T37" s="75"/>
      <c r="U37" s="75"/>
      <c r="V37" s="75"/>
      <c r="W37" s="75"/>
      <c r="X37" s="75"/>
      <c r="Y37" s="75"/>
      <c r="Z37" s="75"/>
      <c r="AA37" s="75"/>
      <c r="AB37" s="75"/>
      <c r="AC37" s="75"/>
      <c r="AD37" s="75"/>
      <c r="AE37" s="75"/>
      <c r="AF37" s="75"/>
      <c r="AG37" s="75"/>
      <c r="AH37" s="75"/>
      <c r="AI37" s="75"/>
      <c r="AJ37" s="75"/>
    </row>
    <row r="38">
      <c r="A38" s="15" t="s">
        <v>167</v>
      </c>
      <c r="B38" s="15" t="s">
        <v>177</v>
      </c>
      <c r="C38" s="15" t="s">
        <v>178</v>
      </c>
      <c r="D38" s="28" t="s">
        <v>389</v>
      </c>
      <c r="E38" s="28" t="s">
        <v>344</v>
      </c>
      <c r="F38" s="15" t="s">
        <v>346</v>
      </c>
      <c r="G38" s="124">
        <v>0.5680555555555555</v>
      </c>
      <c r="H38" s="125">
        <v>8.0</v>
      </c>
      <c r="I38" s="15" t="s">
        <v>346</v>
      </c>
      <c r="J38" s="15" t="s">
        <v>346</v>
      </c>
      <c r="K38" s="15">
        <v>2.0</v>
      </c>
      <c r="L38" s="15">
        <v>0.0</v>
      </c>
      <c r="M38" s="76">
        <f t="shared" si="1"/>
        <v>2</v>
      </c>
      <c r="N38" s="126">
        <f t="shared" si="2"/>
        <v>0.08695652174</v>
      </c>
      <c r="O38" s="90"/>
      <c r="P38" s="127"/>
      <c r="Q38" s="127"/>
      <c r="T38" s="75"/>
      <c r="U38" s="75"/>
      <c r="V38" s="75"/>
      <c r="W38" s="75"/>
      <c r="X38" s="75"/>
      <c r="Y38" s="75"/>
      <c r="Z38" s="75"/>
      <c r="AA38" s="75"/>
      <c r="AB38" s="75"/>
      <c r="AC38" s="75"/>
      <c r="AD38" s="75"/>
      <c r="AE38" s="75"/>
      <c r="AF38" s="75"/>
      <c r="AG38" s="75"/>
      <c r="AH38" s="75"/>
      <c r="AI38" s="75"/>
      <c r="AJ38" s="75"/>
    </row>
    <row r="39">
      <c r="A39" s="15" t="s">
        <v>167</v>
      </c>
      <c r="B39" s="15" t="s">
        <v>54</v>
      </c>
      <c r="C39" s="15" t="s">
        <v>55</v>
      </c>
      <c r="D39" s="28" t="s">
        <v>390</v>
      </c>
      <c r="E39" s="28" t="s">
        <v>380</v>
      </c>
      <c r="F39" s="15" t="s">
        <v>346</v>
      </c>
      <c r="G39" s="138">
        <v>0.6076388888888888</v>
      </c>
      <c r="H39" s="131"/>
      <c r="I39" s="15" t="s">
        <v>346</v>
      </c>
      <c r="J39" s="15" t="s">
        <v>37</v>
      </c>
      <c r="K39" s="15">
        <v>3.0</v>
      </c>
      <c r="L39" s="15">
        <v>0.0</v>
      </c>
      <c r="M39" s="76">
        <f t="shared" si="1"/>
        <v>3</v>
      </c>
      <c r="N39" s="126">
        <f t="shared" si="2"/>
        <v>0.1304347826</v>
      </c>
      <c r="O39" s="15"/>
      <c r="P39" s="127"/>
      <c r="Q39" s="127"/>
      <c r="T39" s="75"/>
      <c r="U39" s="75"/>
      <c r="V39" s="75"/>
      <c r="W39" s="75"/>
      <c r="X39" s="75"/>
      <c r="Y39" s="75"/>
      <c r="Z39" s="75"/>
      <c r="AA39" s="75"/>
      <c r="AB39" s="75"/>
      <c r="AC39" s="75"/>
      <c r="AD39" s="75"/>
      <c r="AE39" s="75"/>
      <c r="AF39" s="75"/>
      <c r="AG39" s="75"/>
      <c r="AH39" s="75"/>
      <c r="AI39" s="75"/>
      <c r="AJ39" s="75"/>
    </row>
    <row r="40">
      <c r="A40" s="15" t="s">
        <v>167</v>
      </c>
      <c r="B40" s="15" t="s">
        <v>181</v>
      </c>
      <c r="C40" s="15" t="s">
        <v>182</v>
      </c>
      <c r="D40" s="28" t="s">
        <v>391</v>
      </c>
      <c r="E40" s="28" t="s">
        <v>380</v>
      </c>
      <c r="F40" s="15" t="s">
        <v>346</v>
      </c>
      <c r="G40" s="125" t="s">
        <v>96</v>
      </c>
      <c r="H40" s="125"/>
      <c r="I40" s="15" t="s">
        <v>346</v>
      </c>
      <c r="J40" s="15" t="s">
        <v>346</v>
      </c>
      <c r="K40" s="15">
        <v>3.0</v>
      </c>
      <c r="L40" s="15">
        <v>0.0</v>
      </c>
      <c r="M40" s="76">
        <f t="shared" si="1"/>
        <v>3</v>
      </c>
      <c r="N40" s="126">
        <f t="shared" si="2"/>
        <v>0.1304347826</v>
      </c>
      <c r="O40" s="15"/>
      <c r="P40" s="127"/>
      <c r="Q40" s="127"/>
      <c r="T40" s="75"/>
      <c r="U40" s="75"/>
      <c r="V40" s="75"/>
      <c r="W40" s="75"/>
      <c r="X40" s="75"/>
      <c r="Y40" s="75"/>
      <c r="Z40" s="75"/>
      <c r="AA40" s="75"/>
      <c r="AB40" s="75"/>
      <c r="AC40" s="75"/>
      <c r="AD40" s="75"/>
      <c r="AE40" s="75"/>
      <c r="AF40" s="75"/>
      <c r="AG40" s="75"/>
      <c r="AH40" s="75"/>
      <c r="AI40" s="75"/>
      <c r="AJ40" s="75"/>
    </row>
    <row r="41">
      <c r="A41" s="15" t="s">
        <v>167</v>
      </c>
      <c r="B41" s="15" t="s">
        <v>183</v>
      </c>
      <c r="C41" s="15" t="s">
        <v>184</v>
      </c>
      <c r="D41" s="28" t="s">
        <v>392</v>
      </c>
      <c r="E41" s="28" t="s">
        <v>380</v>
      </c>
      <c r="F41" s="15" t="s">
        <v>346</v>
      </c>
      <c r="G41" s="124">
        <v>0.6076388888888888</v>
      </c>
      <c r="H41" s="131"/>
      <c r="I41" s="15" t="s">
        <v>346</v>
      </c>
      <c r="J41" s="15" t="s">
        <v>346</v>
      </c>
      <c r="K41" s="15">
        <v>5.0</v>
      </c>
      <c r="L41" s="15">
        <v>12.0</v>
      </c>
      <c r="M41" s="76">
        <f t="shared" si="1"/>
        <v>17</v>
      </c>
      <c r="N41" s="126">
        <f t="shared" si="2"/>
        <v>0.7391304348</v>
      </c>
      <c r="O41" s="15"/>
      <c r="P41" s="127"/>
      <c r="Q41" s="127"/>
      <c r="T41" s="75"/>
      <c r="U41" s="75"/>
      <c r="V41" s="75"/>
      <c r="W41" s="75"/>
      <c r="X41" s="75"/>
      <c r="Y41" s="75"/>
      <c r="Z41" s="75"/>
      <c r="AA41" s="75"/>
      <c r="AB41" s="75"/>
      <c r="AC41" s="75"/>
      <c r="AD41" s="75"/>
      <c r="AE41" s="75"/>
      <c r="AF41" s="75"/>
      <c r="AG41" s="75"/>
      <c r="AH41" s="75"/>
      <c r="AI41" s="75"/>
      <c r="AJ41" s="75"/>
    </row>
    <row r="42">
      <c r="A42" s="15" t="s">
        <v>167</v>
      </c>
      <c r="B42" s="15" t="s">
        <v>186</v>
      </c>
      <c r="C42" s="15" t="s">
        <v>187</v>
      </c>
      <c r="D42" s="28" t="s">
        <v>393</v>
      </c>
      <c r="E42" s="28" t="s">
        <v>380</v>
      </c>
      <c r="F42" s="15" t="s">
        <v>346</v>
      </c>
      <c r="G42" s="124">
        <v>0.6076388888888888</v>
      </c>
      <c r="H42" s="125"/>
      <c r="I42" s="15" t="s">
        <v>346</v>
      </c>
      <c r="J42" s="15" t="s">
        <v>37</v>
      </c>
      <c r="K42" s="15" t="s">
        <v>96</v>
      </c>
      <c r="L42" s="15">
        <v>13.0</v>
      </c>
      <c r="M42" s="76">
        <f t="shared" si="1"/>
        <v>13</v>
      </c>
      <c r="N42" s="126">
        <f t="shared" si="2"/>
        <v>0.5652173913</v>
      </c>
      <c r="O42" s="15"/>
      <c r="P42" s="127"/>
      <c r="Q42" s="127"/>
      <c r="T42" s="75"/>
      <c r="U42" s="75"/>
      <c r="V42" s="75"/>
      <c r="W42" s="75"/>
      <c r="X42" s="75"/>
      <c r="Y42" s="75"/>
      <c r="Z42" s="75"/>
      <c r="AA42" s="75"/>
      <c r="AB42" s="75"/>
      <c r="AC42" s="75"/>
      <c r="AD42" s="75"/>
      <c r="AE42" s="75"/>
      <c r="AF42" s="75"/>
      <c r="AG42" s="75"/>
      <c r="AH42" s="75"/>
      <c r="AI42" s="75"/>
      <c r="AJ42" s="75"/>
    </row>
    <row r="43">
      <c r="A43" s="15" t="s">
        <v>188</v>
      </c>
      <c r="B43" s="15" t="s">
        <v>165</v>
      </c>
      <c r="C43" s="15" t="s">
        <v>166</v>
      </c>
      <c r="D43" s="28" t="s">
        <v>394</v>
      </c>
      <c r="E43" s="28" t="s">
        <v>395</v>
      </c>
      <c r="F43" s="15" t="s">
        <v>346</v>
      </c>
      <c r="G43" s="124">
        <v>0.6076388888888888</v>
      </c>
      <c r="H43" s="131"/>
      <c r="I43" s="15" t="s">
        <v>346</v>
      </c>
      <c r="J43" s="15" t="s">
        <v>37</v>
      </c>
      <c r="K43" s="15"/>
      <c r="L43" s="15"/>
      <c r="M43" s="76">
        <f t="shared" si="1"/>
        <v>0</v>
      </c>
      <c r="N43" s="126">
        <f t="shared" si="2"/>
        <v>0</v>
      </c>
      <c r="O43" s="15" t="s">
        <v>514</v>
      </c>
      <c r="P43" s="127"/>
      <c r="Q43" s="127"/>
      <c r="T43" s="75"/>
      <c r="U43" s="75"/>
      <c r="V43" s="75"/>
      <c r="W43" s="75"/>
      <c r="X43" s="75"/>
      <c r="Y43" s="75"/>
      <c r="Z43" s="75"/>
      <c r="AA43" s="75"/>
      <c r="AB43" s="75"/>
      <c r="AC43" s="75"/>
      <c r="AD43" s="75"/>
      <c r="AE43" s="75"/>
      <c r="AF43" s="75"/>
      <c r="AG43" s="75"/>
      <c r="AH43" s="75"/>
      <c r="AI43" s="75"/>
      <c r="AJ43" s="75"/>
    </row>
    <row r="44">
      <c r="A44" s="15" t="s">
        <v>188</v>
      </c>
      <c r="B44" s="15" t="s">
        <v>190</v>
      </c>
      <c r="C44" s="15" t="s">
        <v>191</v>
      </c>
      <c r="D44" s="28" t="s">
        <v>396</v>
      </c>
      <c r="E44" s="28" t="s">
        <v>395</v>
      </c>
      <c r="F44" s="15" t="s">
        <v>346</v>
      </c>
      <c r="G44" s="124">
        <v>0.6076388888888888</v>
      </c>
      <c r="H44" s="131"/>
      <c r="I44" s="15" t="s">
        <v>346</v>
      </c>
      <c r="J44" s="15" t="s">
        <v>37</v>
      </c>
      <c r="K44" s="15" t="s">
        <v>96</v>
      </c>
      <c r="L44" s="15"/>
      <c r="M44" s="76">
        <f t="shared" si="1"/>
        <v>0</v>
      </c>
      <c r="N44" s="126">
        <f t="shared" si="2"/>
        <v>0</v>
      </c>
      <c r="O44" s="75"/>
      <c r="P44" s="127"/>
      <c r="Q44" s="127"/>
      <c r="T44" s="75"/>
      <c r="U44" s="75"/>
      <c r="V44" s="75"/>
      <c r="W44" s="75"/>
      <c r="X44" s="75"/>
      <c r="Y44" s="75"/>
      <c r="Z44" s="75"/>
      <c r="AA44" s="75"/>
      <c r="AB44" s="75"/>
      <c r="AC44" s="75"/>
      <c r="AD44" s="75"/>
      <c r="AE44" s="75"/>
      <c r="AF44" s="75"/>
      <c r="AG44" s="75"/>
      <c r="AH44" s="75"/>
      <c r="AI44" s="75"/>
      <c r="AJ44" s="75"/>
    </row>
    <row r="45">
      <c r="A45" s="15" t="s">
        <v>188</v>
      </c>
      <c r="B45" s="15" t="s">
        <v>194</v>
      </c>
      <c r="C45" s="15" t="s">
        <v>195</v>
      </c>
      <c r="D45" s="28" t="s">
        <v>397</v>
      </c>
      <c r="E45" s="28" t="s">
        <v>395</v>
      </c>
      <c r="F45" s="15" t="s">
        <v>346</v>
      </c>
      <c r="G45" s="124">
        <v>0.6076388888888888</v>
      </c>
      <c r="H45" s="125"/>
      <c r="I45" s="15" t="s">
        <v>346</v>
      </c>
      <c r="J45" s="15" t="s">
        <v>346</v>
      </c>
      <c r="K45" s="15">
        <v>6.0</v>
      </c>
      <c r="L45" s="15"/>
      <c r="M45" s="76">
        <f t="shared" si="1"/>
        <v>6</v>
      </c>
      <c r="N45" s="126">
        <f t="shared" si="2"/>
        <v>0.2608695652</v>
      </c>
      <c r="O45" s="75"/>
      <c r="P45" s="127"/>
      <c r="Q45" s="127"/>
      <c r="T45" s="75"/>
      <c r="U45" s="75"/>
      <c r="V45" s="75"/>
      <c r="W45" s="75"/>
      <c r="X45" s="75"/>
      <c r="Y45" s="75"/>
      <c r="Z45" s="75"/>
      <c r="AA45" s="75"/>
      <c r="AB45" s="75"/>
      <c r="AC45" s="75"/>
      <c r="AD45" s="75"/>
      <c r="AE45" s="75"/>
      <c r="AF45" s="75"/>
      <c r="AG45" s="75"/>
      <c r="AH45" s="75"/>
      <c r="AI45" s="75"/>
      <c r="AJ45" s="75"/>
    </row>
    <row r="46">
      <c r="A46" s="15" t="s">
        <v>188</v>
      </c>
      <c r="B46" s="15" t="s">
        <v>196</v>
      </c>
      <c r="C46" s="15" t="s">
        <v>197</v>
      </c>
      <c r="D46" s="28" t="s">
        <v>399</v>
      </c>
      <c r="E46" s="28" t="s">
        <v>395</v>
      </c>
      <c r="F46" s="15" t="s">
        <v>346</v>
      </c>
      <c r="G46" s="124">
        <v>0.6076388888888888</v>
      </c>
      <c r="H46" s="125"/>
      <c r="I46" s="15" t="s">
        <v>346</v>
      </c>
      <c r="J46" s="15" t="s">
        <v>346</v>
      </c>
      <c r="K46" s="15">
        <v>5.0</v>
      </c>
      <c r="L46" s="15"/>
      <c r="M46" s="76">
        <f t="shared" si="1"/>
        <v>5</v>
      </c>
      <c r="N46" s="126">
        <f t="shared" si="2"/>
        <v>0.2173913043</v>
      </c>
      <c r="O46" s="75"/>
      <c r="P46" s="127"/>
      <c r="Q46" s="127"/>
      <c r="T46" s="75"/>
      <c r="U46" s="75"/>
      <c r="V46" s="75"/>
      <c r="W46" s="75"/>
      <c r="X46" s="75"/>
      <c r="Y46" s="75"/>
      <c r="Z46" s="75"/>
      <c r="AA46" s="75"/>
      <c r="AB46" s="75"/>
      <c r="AC46" s="75"/>
      <c r="AD46" s="75"/>
      <c r="AE46" s="75"/>
      <c r="AF46" s="75"/>
      <c r="AG46" s="75"/>
      <c r="AH46" s="75"/>
      <c r="AI46" s="75"/>
      <c r="AJ46" s="75"/>
    </row>
    <row r="47">
      <c r="A47" s="15" t="s">
        <v>188</v>
      </c>
      <c r="B47" s="15" t="s">
        <v>198</v>
      </c>
      <c r="C47" s="15" t="s">
        <v>199</v>
      </c>
      <c r="D47" s="28" t="s">
        <v>400</v>
      </c>
      <c r="E47" s="28" t="s">
        <v>401</v>
      </c>
      <c r="F47" s="15" t="s">
        <v>37</v>
      </c>
      <c r="G47" s="124"/>
      <c r="H47" s="131"/>
      <c r="I47" s="15"/>
      <c r="J47" s="15"/>
      <c r="K47" s="15">
        <v>7.0</v>
      </c>
      <c r="L47" s="15"/>
      <c r="M47" s="76">
        <f t="shared" si="1"/>
        <v>7</v>
      </c>
      <c r="N47" s="126">
        <f t="shared" si="2"/>
        <v>0.3043478261</v>
      </c>
      <c r="O47" s="75"/>
      <c r="P47" s="127"/>
      <c r="Q47" s="127"/>
      <c r="T47" s="75"/>
      <c r="U47" s="75"/>
      <c r="V47" s="75"/>
      <c r="W47" s="75"/>
      <c r="X47" s="75"/>
      <c r="Y47" s="75"/>
      <c r="Z47" s="75"/>
      <c r="AA47" s="75"/>
      <c r="AB47" s="75"/>
      <c r="AC47" s="75"/>
      <c r="AD47" s="75"/>
      <c r="AE47" s="75"/>
      <c r="AF47" s="75"/>
      <c r="AG47" s="75"/>
      <c r="AH47" s="75"/>
      <c r="AI47" s="75"/>
      <c r="AJ47" s="75"/>
    </row>
    <row r="48">
      <c r="A48" s="15" t="s">
        <v>188</v>
      </c>
      <c r="B48" s="15" t="s">
        <v>76</v>
      </c>
      <c r="C48" s="15" t="s">
        <v>77</v>
      </c>
      <c r="D48" s="28" t="s">
        <v>518</v>
      </c>
      <c r="E48" s="28" t="s">
        <v>401</v>
      </c>
      <c r="F48" s="15" t="s">
        <v>37</v>
      </c>
      <c r="G48" s="124"/>
      <c r="H48" s="131"/>
      <c r="I48" s="15"/>
      <c r="J48" s="15"/>
      <c r="K48" s="15" t="s">
        <v>96</v>
      </c>
      <c r="L48" s="15"/>
      <c r="M48" s="76">
        <f t="shared" si="1"/>
        <v>0</v>
      </c>
      <c r="N48" s="126">
        <f t="shared" si="2"/>
        <v>0</v>
      </c>
      <c r="O48" s="75"/>
      <c r="P48" s="127"/>
      <c r="Q48" s="127"/>
      <c r="T48" s="75"/>
      <c r="U48" s="75"/>
      <c r="V48" s="75"/>
      <c r="W48" s="75"/>
      <c r="X48" s="75"/>
      <c r="Y48" s="75"/>
      <c r="Z48" s="75"/>
      <c r="AA48" s="75"/>
      <c r="AB48" s="75"/>
      <c r="AC48" s="75"/>
      <c r="AD48" s="75"/>
      <c r="AE48" s="75"/>
      <c r="AF48" s="75"/>
      <c r="AG48" s="75"/>
      <c r="AH48" s="75"/>
      <c r="AI48" s="75"/>
      <c r="AJ48" s="75"/>
    </row>
    <row r="49">
      <c r="A49" s="15" t="s">
        <v>188</v>
      </c>
      <c r="B49" s="15" t="s">
        <v>171</v>
      </c>
      <c r="C49" s="15" t="s">
        <v>172</v>
      </c>
      <c r="D49" s="28" t="s">
        <v>402</v>
      </c>
      <c r="E49" s="28" t="s">
        <v>401</v>
      </c>
      <c r="F49" s="15" t="s">
        <v>346</v>
      </c>
      <c r="G49" s="124">
        <v>0.6493055555555556</v>
      </c>
      <c r="H49" s="131"/>
      <c r="I49" s="15" t="s">
        <v>346</v>
      </c>
      <c r="J49" s="15"/>
      <c r="K49" s="15">
        <v>4.0</v>
      </c>
      <c r="L49" s="15"/>
      <c r="M49" s="76">
        <f t="shared" si="1"/>
        <v>4</v>
      </c>
      <c r="N49" s="126">
        <f t="shared" si="2"/>
        <v>0.1739130435</v>
      </c>
      <c r="O49" s="75"/>
      <c r="P49" s="127"/>
      <c r="Q49" s="127"/>
      <c r="T49" s="75"/>
      <c r="U49" s="75"/>
      <c r="V49" s="75"/>
      <c r="W49" s="75"/>
      <c r="X49" s="75"/>
      <c r="Y49" s="75"/>
      <c r="Z49" s="75"/>
      <c r="AA49" s="75"/>
      <c r="AB49" s="75"/>
      <c r="AC49" s="75"/>
      <c r="AD49" s="75"/>
      <c r="AE49" s="75"/>
      <c r="AF49" s="75"/>
      <c r="AG49" s="75"/>
      <c r="AH49" s="75"/>
      <c r="AI49" s="75"/>
      <c r="AJ49" s="75"/>
    </row>
    <row r="50">
      <c r="A50" s="52" t="s">
        <v>200</v>
      </c>
      <c r="B50" s="15" t="s">
        <v>201</v>
      </c>
      <c r="C50" s="15" t="s">
        <v>202</v>
      </c>
      <c r="D50" s="28" t="s">
        <v>403</v>
      </c>
      <c r="E50" s="28" t="s">
        <v>355</v>
      </c>
      <c r="F50" s="15" t="s">
        <v>346</v>
      </c>
      <c r="G50" s="124">
        <v>0.6493055555555556</v>
      </c>
      <c r="H50" s="125">
        <v>0.0</v>
      </c>
      <c r="I50" s="15" t="s">
        <v>346</v>
      </c>
      <c r="J50" s="15" t="s">
        <v>346</v>
      </c>
      <c r="K50" s="15">
        <v>7.0</v>
      </c>
      <c r="L50" s="145">
        <v>13.0</v>
      </c>
      <c r="M50" s="76">
        <f t="shared" si="1"/>
        <v>20</v>
      </c>
      <c r="N50" s="126">
        <f t="shared" si="2"/>
        <v>0.8695652174</v>
      </c>
      <c r="O50" s="15" t="s">
        <v>519</v>
      </c>
      <c r="P50" s="127"/>
      <c r="Q50" s="127"/>
      <c r="T50" s="75"/>
      <c r="U50" s="75"/>
      <c r="V50" s="75"/>
      <c r="W50" s="75"/>
      <c r="X50" s="75"/>
      <c r="Y50" s="75"/>
      <c r="Z50" s="75"/>
      <c r="AA50" s="75"/>
      <c r="AB50" s="75"/>
      <c r="AC50" s="75"/>
      <c r="AD50" s="75"/>
      <c r="AE50" s="75"/>
      <c r="AF50" s="75"/>
      <c r="AG50" s="75"/>
      <c r="AH50" s="75"/>
      <c r="AI50" s="75"/>
      <c r="AJ50" s="75"/>
    </row>
    <row r="51">
      <c r="A51" s="52" t="s">
        <v>200</v>
      </c>
      <c r="B51" s="15" t="s">
        <v>74</v>
      </c>
      <c r="C51" s="15" t="s">
        <v>75</v>
      </c>
      <c r="D51" s="28" t="s">
        <v>404</v>
      </c>
      <c r="E51" s="28" t="s">
        <v>355</v>
      </c>
      <c r="F51" s="15" t="s">
        <v>346</v>
      </c>
      <c r="G51" s="124">
        <v>0.6493055555555556</v>
      </c>
      <c r="H51" s="125">
        <v>0.0</v>
      </c>
      <c r="I51" s="15" t="s">
        <v>346</v>
      </c>
      <c r="J51" s="15" t="s">
        <v>37</v>
      </c>
      <c r="K51" s="15">
        <v>2.0</v>
      </c>
      <c r="L51" s="15">
        <v>0.0</v>
      </c>
      <c r="M51" s="76">
        <f t="shared" si="1"/>
        <v>2</v>
      </c>
      <c r="N51" s="126">
        <f t="shared" si="2"/>
        <v>0.08695652174</v>
      </c>
      <c r="O51" s="15"/>
      <c r="P51" s="127"/>
      <c r="Q51" s="127"/>
      <c r="T51" s="75"/>
      <c r="U51" s="75"/>
      <c r="V51" s="75"/>
      <c r="W51" s="75"/>
      <c r="X51" s="75"/>
      <c r="Y51" s="75"/>
      <c r="Z51" s="75"/>
      <c r="AA51" s="75"/>
      <c r="AB51" s="75"/>
      <c r="AC51" s="75"/>
      <c r="AD51" s="75"/>
      <c r="AE51" s="75"/>
      <c r="AF51" s="75"/>
      <c r="AG51" s="75"/>
      <c r="AH51" s="75"/>
      <c r="AI51" s="75"/>
      <c r="AJ51" s="75"/>
    </row>
    <row r="52">
      <c r="A52" s="52" t="s">
        <v>200</v>
      </c>
      <c r="B52" s="15" t="s">
        <v>207</v>
      </c>
      <c r="C52" s="15" t="s">
        <v>208</v>
      </c>
      <c r="D52" s="28" t="s">
        <v>405</v>
      </c>
      <c r="E52" s="28" t="s">
        <v>355</v>
      </c>
      <c r="F52" s="15" t="s">
        <v>346</v>
      </c>
      <c r="G52" s="124">
        <v>0.6493055555555556</v>
      </c>
      <c r="H52" s="125">
        <v>0.0</v>
      </c>
      <c r="I52" s="15" t="s">
        <v>346</v>
      </c>
      <c r="J52" s="15" t="s">
        <v>346</v>
      </c>
      <c r="K52" s="15" t="s">
        <v>96</v>
      </c>
      <c r="L52" s="15" t="s">
        <v>96</v>
      </c>
      <c r="M52" s="76">
        <f t="shared" si="1"/>
        <v>0</v>
      </c>
      <c r="N52" s="126">
        <f t="shared" si="2"/>
        <v>0</v>
      </c>
      <c r="O52" s="15"/>
      <c r="P52" s="127"/>
      <c r="Q52" s="127"/>
      <c r="T52" s="75"/>
      <c r="U52" s="75"/>
      <c r="V52" s="75"/>
      <c r="W52" s="75"/>
      <c r="X52" s="75"/>
      <c r="Y52" s="75"/>
      <c r="Z52" s="75"/>
      <c r="AA52" s="75"/>
      <c r="AB52" s="75"/>
      <c r="AC52" s="75"/>
      <c r="AD52" s="75"/>
      <c r="AE52" s="75"/>
      <c r="AF52" s="75"/>
      <c r="AG52" s="75"/>
      <c r="AH52" s="75"/>
      <c r="AI52" s="75"/>
      <c r="AJ52" s="75"/>
    </row>
    <row r="53">
      <c r="A53" s="52" t="s">
        <v>200</v>
      </c>
      <c r="B53" s="15" t="s">
        <v>162</v>
      </c>
      <c r="C53" s="15" t="s">
        <v>163</v>
      </c>
      <c r="D53" s="28" t="s">
        <v>384</v>
      </c>
      <c r="E53" s="28" t="s">
        <v>355</v>
      </c>
      <c r="F53" s="15" t="s">
        <v>346</v>
      </c>
      <c r="G53" s="124">
        <v>0.6493055555555556</v>
      </c>
      <c r="H53" s="125">
        <v>0.0</v>
      </c>
      <c r="I53" s="15" t="s">
        <v>346</v>
      </c>
      <c r="J53" s="15" t="s">
        <v>346</v>
      </c>
      <c r="K53" s="15">
        <v>7.0</v>
      </c>
      <c r="L53" s="15">
        <v>9.0</v>
      </c>
      <c r="M53" s="76">
        <f t="shared" si="1"/>
        <v>16</v>
      </c>
      <c r="N53" s="126">
        <f t="shared" si="2"/>
        <v>0.6956521739</v>
      </c>
      <c r="O53" s="75"/>
      <c r="P53" s="127"/>
      <c r="Q53" s="127"/>
      <c r="T53" s="75"/>
      <c r="U53" s="75"/>
      <c r="V53" s="75"/>
      <c r="W53" s="75"/>
      <c r="X53" s="75"/>
      <c r="Y53" s="75"/>
      <c r="Z53" s="75"/>
      <c r="AA53" s="75"/>
      <c r="AB53" s="75"/>
      <c r="AC53" s="75"/>
      <c r="AD53" s="75"/>
      <c r="AE53" s="75"/>
      <c r="AF53" s="75"/>
      <c r="AG53" s="75"/>
      <c r="AH53" s="75"/>
      <c r="AI53" s="75"/>
      <c r="AJ53" s="75"/>
    </row>
    <row r="54">
      <c r="A54" s="52" t="s">
        <v>200</v>
      </c>
      <c r="B54" s="15" t="s">
        <v>204</v>
      </c>
      <c r="C54" s="15" t="s">
        <v>205</v>
      </c>
      <c r="D54" s="28" t="s">
        <v>407</v>
      </c>
      <c r="E54" s="28" t="s">
        <v>401</v>
      </c>
      <c r="F54" s="15" t="s">
        <v>346</v>
      </c>
      <c r="G54" s="138">
        <v>0.6076388888888888</v>
      </c>
      <c r="H54" s="125">
        <v>0.0</v>
      </c>
      <c r="I54" s="15" t="s">
        <v>346</v>
      </c>
      <c r="J54" s="15" t="s">
        <v>346</v>
      </c>
      <c r="K54" s="15">
        <v>4.0</v>
      </c>
      <c r="L54" s="15">
        <v>3.0</v>
      </c>
      <c r="M54" s="76">
        <f t="shared" si="1"/>
        <v>7</v>
      </c>
      <c r="N54" s="126">
        <f t="shared" si="2"/>
        <v>0.3043478261</v>
      </c>
      <c r="O54" s="15" t="s">
        <v>520</v>
      </c>
      <c r="P54" s="127"/>
      <c r="Q54" s="127"/>
      <c r="T54" s="75"/>
      <c r="U54" s="75"/>
      <c r="V54" s="75"/>
      <c r="W54" s="75"/>
      <c r="X54" s="75"/>
      <c r="Y54" s="75"/>
      <c r="Z54" s="75"/>
      <c r="AA54" s="75"/>
      <c r="AB54" s="75"/>
      <c r="AC54" s="75"/>
      <c r="AD54" s="75"/>
      <c r="AE54" s="75"/>
      <c r="AF54" s="75"/>
      <c r="AG54" s="75"/>
      <c r="AH54" s="75"/>
      <c r="AI54" s="75"/>
      <c r="AJ54" s="75"/>
    </row>
    <row r="55">
      <c r="A55" s="52" t="s">
        <v>200</v>
      </c>
      <c r="B55" s="15" t="s">
        <v>214</v>
      </c>
      <c r="C55" s="15" t="s">
        <v>215</v>
      </c>
      <c r="D55" s="28" t="s">
        <v>408</v>
      </c>
      <c r="E55" s="28" t="s">
        <v>401</v>
      </c>
      <c r="F55" s="15" t="s">
        <v>37</v>
      </c>
      <c r="G55" s="125" t="s">
        <v>96</v>
      </c>
      <c r="H55" s="125" t="s">
        <v>96</v>
      </c>
      <c r="I55" s="15" t="s">
        <v>96</v>
      </c>
      <c r="J55" s="15" t="s">
        <v>96</v>
      </c>
      <c r="K55" s="15" t="s">
        <v>96</v>
      </c>
      <c r="L55" s="15" t="s">
        <v>96</v>
      </c>
      <c r="M55" s="76">
        <f t="shared" si="1"/>
        <v>0</v>
      </c>
      <c r="N55" s="126">
        <f t="shared" si="2"/>
        <v>0</v>
      </c>
      <c r="O55" s="75"/>
      <c r="P55" s="127"/>
      <c r="Q55" s="127"/>
      <c r="T55" s="75"/>
      <c r="U55" s="75"/>
      <c r="V55" s="75"/>
      <c r="W55" s="75"/>
      <c r="X55" s="75"/>
      <c r="Y55" s="75"/>
      <c r="Z55" s="75"/>
      <c r="AA55" s="75"/>
      <c r="AB55" s="75"/>
      <c r="AC55" s="75"/>
      <c r="AD55" s="75"/>
      <c r="AE55" s="75"/>
      <c r="AF55" s="75"/>
      <c r="AG55" s="75"/>
      <c r="AH55" s="75"/>
      <c r="AI55" s="75"/>
      <c r="AJ55" s="75"/>
    </row>
    <row r="56">
      <c r="A56" s="52" t="s">
        <v>200</v>
      </c>
      <c r="B56" s="15" t="s">
        <v>218</v>
      </c>
      <c r="C56" s="15" t="s">
        <v>219</v>
      </c>
      <c r="D56" s="28" t="s">
        <v>409</v>
      </c>
      <c r="E56" s="28" t="s">
        <v>401</v>
      </c>
      <c r="F56" s="15" t="s">
        <v>346</v>
      </c>
      <c r="G56" s="138">
        <v>0.6493055555555556</v>
      </c>
      <c r="H56" s="125">
        <v>0.0</v>
      </c>
      <c r="I56" s="15" t="s">
        <v>346</v>
      </c>
      <c r="J56" s="15" t="s">
        <v>37</v>
      </c>
      <c r="K56" s="15">
        <v>4.0</v>
      </c>
      <c r="L56" s="15">
        <v>4.0</v>
      </c>
      <c r="M56" s="76">
        <f t="shared" si="1"/>
        <v>8</v>
      </c>
      <c r="N56" s="126">
        <f t="shared" si="2"/>
        <v>0.347826087</v>
      </c>
      <c r="O56" s="75"/>
      <c r="P56" s="127"/>
      <c r="Q56" s="127"/>
      <c r="T56" s="75"/>
      <c r="U56" s="75"/>
      <c r="V56" s="75"/>
      <c r="W56" s="75"/>
      <c r="X56" s="75"/>
      <c r="Y56" s="75"/>
      <c r="Z56" s="75"/>
      <c r="AA56" s="75"/>
      <c r="AB56" s="75"/>
      <c r="AC56" s="75"/>
      <c r="AD56" s="75"/>
      <c r="AE56" s="75"/>
      <c r="AF56" s="75"/>
      <c r="AG56" s="75"/>
      <c r="AH56" s="75"/>
      <c r="AI56" s="75"/>
      <c r="AJ56" s="75"/>
    </row>
    <row r="57">
      <c r="A57" s="52" t="s">
        <v>200</v>
      </c>
      <c r="B57" s="15" t="s">
        <v>60</v>
      </c>
      <c r="C57" s="15" t="s">
        <v>61</v>
      </c>
      <c r="D57" s="28" t="s">
        <v>411</v>
      </c>
      <c r="E57" s="28" t="s">
        <v>401</v>
      </c>
      <c r="F57" s="15" t="s">
        <v>346</v>
      </c>
      <c r="G57" s="138">
        <v>0.6979166666666666</v>
      </c>
      <c r="H57" s="125">
        <v>0.0</v>
      </c>
      <c r="I57" s="15" t="s">
        <v>346</v>
      </c>
      <c r="J57" s="15" t="s">
        <v>37</v>
      </c>
      <c r="K57" s="15" t="s">
        <v>96</v>
      </c>
      <c r="L57" s="15" t="s">
        <v>96</v>
      </c>
      <c r="M57" s="76">
        <f t="shared" si="1"/>
        <v>0</v>
      </c>
      <c r="N57" s="126">
        <f t="shared" si="2"/>
        <v>0</v>
      </c>
      <c r="O57" s="75"/>
      <c r="P57" s="127"/>
      <c r="Q57" s="127"/>
      <c r="T57" s="75"/>
      <c r="U57" s="75"/>
      <c r="V57" s="75"/>
      <c r="W57" s="75"/>
      <c r="X57" s="75"/>
      <c r="Y57" s="75"/>
      <c r="Z57" s="75"/>
      <c r="AA57" s="75"/>
      <c r="AB57" s="75"/>
      <c r="AC57" s="75"/>
      <c r="AD57" s="75"/>
      <c r="AE57" s="75"/>
      <c r="AF57" s="75"/>
      <c r="AG57" s="75"/>
      <c r="AH57" s="75"/>
      <c r="AI57" s="75"/>
      <c r="AJ57" s="75"/>
    </row>
    <row r="58">
      <c r="A58" s="15" t="s">
        <v>221</v>
      </c>
      <c r="B58" s="15" t="s">
        <v>33</v>
      </c>
      <c r="C58" s="15" t="s">
        <v>34</v>
      </c>
      <c r="D58" s="28" t="s">
        <v>413</v>
      </c>
      <c r="E58" s="28" t="s">
        <v>344</v>
      </c>
      <c r="F58" s="15" t="s">
        <v>346</v>
      </c>
      <c r="G58" s="141">
        <v>0.5625</v>
      </c>
      <c r="H58" s="125">
        <v>0.0</v>
      </c>
      <c r="I58" s="15" t="s">
        <v>346</v>
      </c>
      <c r="J58" s="15" t="s">
        <v>37</v>
      </c>
      <c r="K58" s="15">
        <v>5.0</v>
      </c>
      <c r="L58" s="15">
        <v>3.0</v>
      </c>
      <c r="M58" s="76">
        <f t="shared" si="1"/>
        <v>8</v>
      </c>
      <c r="N58" s="126">
        <f t="shared" si="2"/>
        <v>0.347826087</v>
      </c>
      <c r="O58" s="15"/>
      <c r="P58" s="127"/>
      <c r="Q58" s="127"/>
      <c r="T58" s="75"/>
      <c r="U58" s="75"/>
      <c r="V58" s="75"/>
      <c r="W58" s="75"/>
      <c r="X58" s="75"/>
      <c r="Y58" s="75"/>
      <c r="Z58" s="75"/>
      <c r="AA58" s="75"/>
      <c r="AB58" s="75"/>
      <c r="AC58" s="75"/>
      <c r="AD58" s="75"/>
      <c r="AE58" s="75"/>
      <c r="AF58" s="75"/>
      <c r="AG58" s="75"/>
      <c r="AH58" s="75"/>
      <c r="AI58" s="75"/>
      <c r="AJ58" s="75"/>
    </row>
    <row r="59">
      <c r="A59" s="15" t="s">
        <v>221</v>
      </c>
      <c r="B59" s="15" t="s">
        <v>22</v>
      </c>
      <c r="C59" s="15" t="s">
        <v>23</v>
      </c>
      <c r="D59" s="28" t="s">
        <v>414</v>
      </c>
      <c r="E59" s="28" t="s">
        <v>344</v>
      </c>
      <c r="F59" s="15" t="s">
        <v>346</v>
      </c>
      <c r="G59" s="138">
        <v>0.5555555555555556</v>
      </c>
      <c r="H59" s="125">
        <v>0.0</v>
      </c>
      <c r="I59" s="15" t="s">
        <v>346</v>
      </c>
      <c r="J59" s="15" t="s">
        <v>346</v>
      </c>
      <c r="K59" s="15">
        <v>7.0</v>
      </c>
      <c r="L59" s="15">
        <v>5.0</v>
      </c>
      <c r="M59" s="76">
        <f t="shared" si="1"/>
        <v>12</v>
      </c>
      <c r="N59" s="126">
        <f t="shared" si="2"/>
        <v>0.5217391304</v>
      </c>
      <c r="O59" s="15"/>
      <c r="P59" s="127"/>
      <c r="Q59" s="127"/>
      <c r="T59" s="75"/>
      <c r="U59" s="75"/>
      <c r="V59" s="75"/>
      <c r="W59" s="75"/>
      <c r="X59" s="75"/>
      <c r="Y59" s="75"/>
      <c r="Z59" s="75"/>
      <c r="AA59" s="75"/>
      <c r="AB59" s="75"/>
      <c r="AC59" s="75"/>
      <c r="AD59" s="75"/>
      <c r="AE59" s="75"/>
      <c r="AF59" s="75"/>
      <c r="AG59" s="75"/>
      <c r="AH59" s="75"/>
      <c r="AI59" s="75"/>
      <c r="AJ59" s="75"/>
    </row>
    <row r="60">
      <c r="A60" s="15" t="s">
        <v>221</v>
      </c>
      <c r="B60" s="15" t="s">
        <v>81</v>
      </c>
      <c r="C60" s="15" t="s">
        <v>82</v>
      </c>
      <c r="D60" s="28" t="s">
        <v>415</v>
      </c>
      <c r="E60" s="28" t="s">
        <v>344</v>
      </c>
      <c r="F60" s="15" t="s">
        <v>346</v>
      </c>
      <c r="G60" s="141">
        <v>0.5625</v>
      </c>
      <c r="H60" s="125">
        <v>0.0</v>
      </c>
      <c r="I60" s="15" t="s">
        <v>346</v>
      </c>
      <c r="J60" s="15" t="s">
        <v>346</v>
      </c>
      <c r="K60" s="15" t="s">
        <v>96</v>
      </c>
      <c r="L60" s="15" t="s">
        <v>96</v>
      </c>
      <c r="M60" s="76">
        <f t="shared" si="1"/>
        <v>0</v>
      </c>
      <c r="N60" s="126">
        <f t="shared" si="2"/>
        <v>0</v>
      </c>
      <c r="O60" s="90"/>
      <c r="P60" s="127"/>
      <c r="Q60" s="127"/>
      <c r="T60" s="75"/>
      <c r="U60" s="75"/>
      <c r="V60" s="75"/>
      <c r="W60" s="75"/>
      <c r="X60" s="75"/>
      <c r="Y60" s="75"/>
      <c r="Z60" s="75"/>
      <c r="AA60" s="75"/>
      <c r="AB60" s="75"/>
      <c r="AC60" s="75"/>
      <c r="AD60" s="75"/>
      <c r="AE60" s="75"/>
      <c r="AF60" s="75"/>
      <c r="AG60" s="75"/>
      <c r="AH60" s="75"/>
      <c r="AI60" s="75"/>
      <c r="AJ60" s="75"/>
    </row>
    <row r="61">
      <c r="A61" s="15" t="s">
        <v>221</v>
      </c>
      <c r="B61" s="15" t="s">
        <v>225</v>
      </c>
      <c r="C61" s="15" t="s">
        <v>226</v>
      </c>
      <c r="D61" s="28" t="s">
        <v>416</v>
      </c>
      <c r="E61" s="28" t="s">
        <v>344</v>
      </c>
      <c r="F61" s="15" t="s">
        <v>346</v>
      </c>
      <c r="G61" s="124">
        <v>0.5520833333333334</v>
      </c>
      <c r="H61" s="125">
        <v>0.0</v>
      </c>
      <c r="I61" s="15" t="s">
        <v>346</v>
      </c>
      <c r="J61" s="15" t="s">
        <v>346</v>
      </c>
      <c r="K61" s="15">
        <v>10.0</v>
      </c>
      <c r="L61" s="15">
        <v>5.0</v>
      </c>
      <c r="M61" s="76">
        <f t="shared" si="1"/>
        <v>15</v>
      </c>
      <c r="N61" s="126">
        <f t="shared" si="2"/>
        <v>0.652173913</v>
      </c>
      <c r="O61" s="15"/>
      <c r="P61" s="127"/>
      <c r="Q61" s="127"/>
      <c r="T61" s="75"/>
      <c r="U61" s="75"/>
      <c r="V61" s="75"/>
      <c r="W61" s="75"/>
      <c r="X61" s="75"/>
      <c r="Y61" s="75"/>
      <c r="Z61" s="75"/>
      <c r="AA61" s="75"/>
      <c r="AB61" s="75"/>
      <c r="AC61" s="75"/>
      <c r="AD61" s="75"/>
      <c r="AE61" s="75"/>
      <c r="AF61" s="75"/>
      <c r="AG61" s="75"/>
      <c r="AH61" s="75"/>
      <c r="AI61" s="75"/>
      <c r="AJ61" s="75"/>
    </row>
    <row r="62">
      <c r="A62" s="100" t="s">
        <v>221</v>
      </c>
      <c r="B62" s="15" t="s">
        <v>228</v>
      </c>
      <c r="C62" s="15" t="s">
        <v>229</v>
      </c>
      <c r="D62" s="28" t="s">
        <v>417</v>
      </c>
      <c r="E62" s="28" t="s">
        <v>418</v>
      </c>
      <c r="F62" s="15" t="s">
        <v>346</v>
      </c>
      <c r="G62" s="124">
        <v>0.6041666666666666</v>
      </c>
      <c r="H62" s="125">
        <v>0.0</v>
      </c>
      <c r="I62" s="15" t="s">
        <v>346</v>
      </c>
      <c r="J62" s="15" t="s">
        <v>346</v>
      </c>
      <c r="K62" s="15">
        <v>4.0</v>
      </c>
      <c r="L62" s="15">
        <v>3.0</v>
      </c>
      <c r="M62" s="76">
        <f t="shared" si="1"/>
        <v>7</v>
      </c>
      <c r="N62" s="126">
        <f t="shared" si="2"/>
        <v>0.3043478261</v>
      </c>
      <c r="O62" s="15"/>
      <c r="P62" s="127"/>
      <c r="Q62" s="127"/>
      <c r="T62" s="75"/>
      <c r="U62" s="75"/>
      <c r="V62" s="75"/>
      <c r="W62" s="75"/>
      <c r="X62" s="75"/>
      <c r="Y62" s="75"/>
      <c r="Z62" s="75"/>
      <c r="AA62" s="75"/>
      <c r="AB62" s="75"/>
      <c r="AC62" s="75"/>
      <c r="AD62" s="75"/>
      <c r="AE62" s="75"/>
      <c r="AF62" s="75"/>
      <c r="AG62" s="75"/>
      <c r="AH62" s="75"/>
      <c r="AI62" s="75"/>
      <c r="AJ62" s="75"/>
    </row>
    <row r="63">
      <c r="A63" s="100" t="s">
        <v>221</v>
      </c>
      <c r="B63" s="15" t="s">
        <v>230</v>
      </c>
      <c r="C63" s="15" t="s">
        <v>231</v>
      </c>
      <c r="D63" s="28" t="s">
        <v>419</v>
      </c>
      <c r="E63" s="28" t="s">
        <v>418</v>
      </c>
      <c r="F63" s="15" t="s">
        <v>346</v>
      </c>
      <c r="G63" s="124">
        <v>0.6027777777777777</v>
      </c>
      <c r="H63" s="125">
        <v>0.0</v>
      </c>
      <c r="I63" s="15" t="s">
        <v>346</v>
      </c>
      <c r="J63" s="15" t="s">
        <v>37</v>
      </c>
      <c r="K63" s="15">
        <v>6.0</v>
      </c>
      <c r="L63" s="15">
        <v>1.0</v>
      </c>
      <c r="M63" s="76">
        <f t="shared" si="1"/>
        <v>7</v>
      </c>
      <c r="N63" s="126">
        <f t="shared" si="2"/>
        <v>0.3043478261</v>
      </c>
      <c r="O63" s="15"/>
      <c r="P63" s="127"/>
      <c r="Q63" s="127"/>
      <c r="T63" s="75"/>
      <c r="U63" s="75"/>
      <c r="V63" s="75"/>
      <c r="W63" s="75"/>
      <c r="X63" s="75"/>
      <c r="Y63" s="75"/>
      <c r="Z63" s="75"/>
      <c r="AA63" s="75"/>
      <c r="AB63" s="75"/>
      <c r="AC63" s="75"/>
      <c r="AD63" s="75"/>
      <c r="AE63" s="75"/>
      <c r="AF63" s="75"/>
      <c r="AG63" s="75"/>
      <c r="AH63" s="75"/>
      <c r="AI63" s="75"/>
      <c r="AJ63" s="75"/>
    </row>
    <row r="64">
      <c r="A64" s="100" t="s">
        <v>221</v>
      </c>
      <c r="B64" s="15" t="s">
        <v>234</v>
      </c>
      <c r="C64" s="15" t="s">
        <v>235</v>
      </c>
      <c r="D64" s="28" t="s">
        <v>420</v>
      </c>
      <c r="E64" s="28" t="s">
        <v>418</v>
      </c>
      <c r="F64" s="15" t="s">
        <v>346</v>
      </c>
      <c r="G64" s="141">
        <v>0.6034722222222222</v>
      </c>
      <c r="H64" s="125">
        <v>0.0</v>
      </c>
      <c r="I64" s="15" t="s">
        <v>346</v>
      </c>
      <c r="J64" s="15" t="s">
        <v>346</v>
      </c>
      <c r="K64" s="15">
        <v>10.0</v>
      </c>
      <c r="L64" s="15">
        <v>4.0</v>
      </c>
      <c r="M64" s="76">
        <f t="shared" si="1"/>
        <v>14</v>
      </c>
      <c r="N64" s="126">
        <f t="shared" si="2"/>
        <v>0.6086956522</v>
      </c>
      <c r="O64" s="15"/>
      <c r="P64" s="127"/>
      <c r="Q64" s="127"/>
      <c r="T64" s="75"/>
      <c r="U64" s="75"/>
      <c r="V64" s="75"/>
      <c r="W64" s="75"/>
      <c r="X64" s="75"/>
      <c r="Y64" s="75"/>
      <c r="Z64" s="75"/>
      <c r="AA64" s="75"/>
      <c r="AB64" s="75"/>
      <c r="AC64" s="75"/>
      <c r="AD64" s="75"/>
      <c r="AE64" s="75"/>
      <c r="AF64" s="75"/>
      <c r="AG64" s="75"/>
      <c r="AH64" s="75"/>
      <c r="AI64" s="75"/>
      <c r="AJ64" s="75"/>
    </row>
    <row r="65">
      <c r="A65" s="100" t="s">
        <v>221</v>
      </c>
      <c r="B65" s="15" t="s">
        <v>238</v>
      </c>
      <c r="C65" s="15" t="s">
        <v>239</v>
      </c>
      <c r="D65" s="28" t="s">
        <v>421</v>
      </c>
      <c r="E65" s="28" t="s">
        <v>418</v>
      </c>
      <c r="F65" s="15" t="s">
        <v>346</v>
      </c>
      <c r="G65" s="124">
        <v>0.6041666666666666</v>
      </c>
      <c r="H65" s="125">
        <v>0.0</v>
      </c>
      <c r="I65" s="15" t="s">
        <v>346</v>
      </c>
      <c r="J65" s="15" t="s">
        <v>37</v>
      </c>
      <c r="K65" s="15" t="s">
        <v>96</v>
      </c>
      <c r="L65" s="15" t="s">
        <v>96</v>
      </c>
      <c r="M65" s="76">
        <f t="shared" si="1"/>
        <v>0</v>
      </c>
      <c r="N65" s="126">
        <f t="shared" si="2"/>
        <v>0</v>
      </c>
      <c r="O65" s="15"/>
      <c r="P65" s="127"/>
      <c r="Q65" s="127"/>
      <c r="T65" s="75"/>
      <c r="U65" s="75"/>
      <c r="V65" s="75"/>
      <c r="W65" s="75"/>
      <c r="X65" s="75"/>
      <c r="Y65" s="75"/>
      <c r="Z65" s="75"/>
      <c r="AA65" s="75"/>
      <c r="AB65" s="75"/>
      <c r="AC65" s="75"/>
      <c r="AD65" s="75"/>
      <c r="AE65" s="75"/>
      <c r="AF65" s="75"/>
      <c r="AG65" s="75"/>
      <c r="AH65" s="75"/>
      <c r="AI65" s="75"/>
      <c r="AJ65" s="75"/>
    </row>
    <row r="66">
      <c r="A66" s="15" t="s">
        <v>243</v>
      </c>
      <c r="B66" s="15" t="s">
        <v>244</v>
      </c>
      <c r="C66" s="15" t="s">
        <v>245</v>
      </c>
      <c r="D66" s="28" t="s">
        <v>422</v>
      </c>
      <c r="E66" s="28" t="s">
        <v>374</v>
      </c>
      <c r="F66" s="15" t="s">
        <v>346</v>
      </c>
      <c r="G66" s="124">
        <v>0.5597222222222222</v>
      </c>
      <c r="H66" s="125">
        <v>0.0</v>
      </c>
      <c r="I66" s="15" t="s">
        <v>346</v>
      </c>
      <c r="J66" s="15" t="s">
        <v>346</v>
      </c>
      <c r="K66" s="15"/>
      <c r="L66" s="15"/>
      <c r="M66" s="76">
        <f t="shared" si="1"/>
        <v>0</v>
      </c>
      <c r="N66" s="126">
        <f t="shared" si="2"/>
        <v>0</v>
      </c>
      <c r="O66" s="75"/>
      <c r="P66" s="127"/>
      <c r="Q66" s="127"/>
      <c r="T66" s="75"/>
      <c r="U66" s="75"/>
      <c r="V66" s="75"/>
      <c r="W66" s="75"/>
      <c r="X66" s="75"/>
      <c r="Y66" s="75"/>
      <c r="Z66" s="75"/>
      <c r="AA66" s="75"/>
      <c r="AB66" s="75"/>
      <c r="AC66" s="75"/>
      <c r="AD66" s="75"/>
      <c r="AE66" s="75"/>
      <c r="AF66" s="75"/>
      <c r="AG66" s="75"/>
      <c r="AH66" s="75"/>
      <c r="AI66" s="75"/>
      <c r="AJ66" s="75"/>
    </row>
    <row r="67">
      <c r="A67" s="15" t="s">
        <v>243</v>
      </c>
      <c r="B67" s="15" t="s">
        <v>154</v>
      </c>
      <c r="C67" s="15" t="s">
        <v>155</v>
      </c>
      <c r="D67" s="28" t="s">
        <v>423</v>
      </c>
      <c r="E67" s="28" t="s">
        <v>374</v>
      </c>
      <c r="F67" s="15" t="s">
        <v>346</v>
      </c>
      <c r="G67" s="124">
        <v>0.5625</v>
      </c>
      <c r="H67" s="125">
        <v>0.0</v>
      </c>
      <c r="I67" s="15" t="s">
        <v>346</v>
      </c>
      <c r="J67" s="15" t="s">
        <v>37</v>
      </c>
      <c r="K67" s="15" t="s">
        <v>96</v>
      </c>
      <c r="L67" s="15" t="s">
        <v>96</v>
      </c>
      <c r="M67" s="76">
        <f t="shared" si="1"/>
        <v>0</v>
      </c>
      <c r="N67" s="126">
        <f t="shared" si="2"/>
        <v>0</v>
      </c>
      <c r="O67" s="15"/>
      <c r="P67" s="127"/>
      <c r="Q67" s="127"/>
      <c r="T67" s="75"/>
      <c r="U67" s="75"/>
      <c r="V67" s="75"/>
      <c r="W67" s="75"/>
      <c r="X67" s="75"/>
      <c r="Y67" s="75"/>
      <c r="Z67" s="75"/>
      <c r="AA67" s="75"/>
      <c r="AB67" s="75"/>
      <c r="AC67" s="75"/>
      <c r="AD67" s="75"/>
      <c r="AE67" s="75"/>
      <c r="AF67" s="75"/>
      <c r="AG67" s="75"/>
      <c r="AH67" s="75"/>
      <c r="AI67" s="75"/>
      <c r="AJ67" s="75"/>
    </row>
    <row r="68">
      <c r="A68" s="15" t="s">
        <v>243</v>
      </c>
      <c r="B68" s="15" t="s">
        <v>249</v>
      </c>
      <c r="C68" s="15" t="s">
        <v>250</v>
      </c>
      <c r="D68" s="28" t="s">
        <v>424</v>
      </c>
      <c r="E68" s="28" t="s">
        <v>374</v>
      </c>
      <c r="F68" s="15" t="s">
        <v>346</v>
      </c>
      <c r="G68" s="124">
        <v>0.5659722222222222</v>
      </c>
      <c r="H68" s="125">
        <v>5.0</v>
      </c>
      <c r="I68" s="15" t="s">
        <v>346</v>
      </c>
      <c r="J68" s="15" t="s">
        <v>37</v>
      </c>
      <c r="K68" s="15" t="s">
        <v>96</v>
      </c>
      <c r="L68" s="15" t="s">
        <v>96</v>
      </c>
      <c r="M68" s="76">
        <f t="shared" si="1"/>
        <v>0</v>
      </c>
      <c r="N68" s="126">
        <f t="shared" si="2"/>
        <v>0</v>
      </c>
      <c r="O68" s="75"/>
      <c r="P68" s="127"/>
      <c r="Q68" s="127"/>
      <c r="T68" s="75"/>
      <c r="U68" s="75"/>
      <c r="V68" s="75"/>
      <c r="W68" s="75"/>
      <c r="X68" s="75"/>
      <c r="Y68" s="75"/>
      <c r="Z68" s="75"/>
      <c r="AA68" s="75"/>
      <c r="AB68" s="75"/>
      <c r="AC68" s="75"/>
      <c r="AD68" s="75"/>
      <c r="AE68" s="75"/>
      <c r="AF68" s="75"/>
      <c r="AG68" s="75"/>
      <c r="AH68" s="75"/>
      <c r="AI68" s="75"/>
      <c r="AJ68" s="75"/>
    </row>
    <row r="69">
      <c r="A69" s="15" t="s">
        <v>243</v>
      </c>
      <c r="B69" s="15" t="s">
        <v>251</v>
      </c>
      <c r="C69" s="15" t="s">
        <v>252</v>
      </c>
      <c r="D69" s="28" t="s">
        <v>425</v>
      </c>
      <c r="E69" s="28" t="s">
        <v>374</v>
      </c>
      <c r="F69" s="15" t="s">
        <v>346</v>
      </c>
      <c r="G69" s="124">
        <v>0.5722222222222222</v>
      </c>
      <c r="H69" s="125">
        <v>14.0</v>
      </c>
      <c r="I69" s="15" t="s">
        <v>346</v>
      </c>
      <c r="J69" s="15" t="s">
        <v>346</v>
      </c>
      <c r="K69" s="15">
        <v>15.0</v>
      </c>
      <c r="L69" s="15">
        <v>6.0</v>
      </c>
      <c r="M69" s="76">
        <f t="shared" si="1"/>
        <v>21</v>
      </c>
      <c r="N69" s="126">
        <f t="shared" si="2"/>
        <v>0.9130434783</v>
      </c>
      <c r="O69" s="75"/>
      <c r="P69" s="127"/>
      <c r="Q69" s="127"/>
      <c r="T69" s="75"/>
      <c r="U69" s="75"/>
      <c r="V69" s="75"/>
      <c r="W69" s="75"/>
      <c r="X69" s="75"/>
      <c r="Y69" s="75"/>
      <c r="Z69" s="75"/>
      <c r="AA69" s="75"/>
      <c r="AB69" s="75"/>
      <c r="AC69" s="75"/>
      <c r="AD69" s="75"/>
      <c r="AE69" s="75"/>
      <c r="AF69" s="75"/>
      <c r="AG69" s="75"/>
      <c r="AH69" s="75"/>
      <c r="AI69" s="75"/>
      <c r="AJ69" s="75"/>
    </row>
    <row r="70">
      <c r="A70" s="15" t="s">
        <v>243</v>
      </c>
      <c r="B70" s="15" t="s">
        <v>253</v>
      </c>
      <c r="C70" s="15" t="s">
        <v>254</v>
      </c>
      <c r="D70" s="28" t="s">
        <v>426</v>
      </c>
      <c r="E70" s="28" t="s">
        <v>350</v>
      </c>
      <c r="F70" s="15" t="s">
        <v>346</v>
      </c>
      <c r="G70" s="124">
        <v>0.6041666666666666</v>
      </c>
      <c r="H70" s="125">
        <v>0.0</v>
      </c>
      <c r="I70" s="15"/>
      <c r="J70" s="15" t="s">
        <v>37</v>
      </c>
      <c r="K70" s="15" t="s">
        <v>96</v>
      </c>
      <c r="L70" s="15">
        <v>5.0</v>
      </c>
      <c r="M70" s="76">
        <f t="shared" si="1"/>
        <v>5</v>
      </c>
      <c r="N70" s="126">
        <f t="shared" si="2"/>
        <v>0.2173913043</v>
      </c>
      <c r="O70" s="75"/>
      <c r="P70" s="127"/>
      <c r="Q70" s="127"/>
      <c r="T70" s="75"/>
      <c r="U70" s="75"/>
      <c r="V70" s="75"/>
      <c r="W70" s="75"/>
      <c r="X70" s="75"/>
      <c r="Y70" s="75"/>
      <c r="Z70" s="75"/>
      <c r="AA70" s="75"/>
      <c r="AB70" s="75"/>
      <c r="AC70" s="75"/>
      <c r="AD70" s="75"/>
      <c r="AE70" s="75"/>
      <c r="AF70" s="75"/>
      <c r="AG70" s="75"/>
      <c r="AH70" s="75"/>
      <c r="AI70" s="75"/>
      <c r="AJ70" s="75"/>
    </row>
    <row r="71">
      <c r="A71" s="15" t="s">
        <v>243</v>
      </c>
      <c r="B71" s="15" t="s">
        <v>255</v>
      </c>
      <c r="C71" s="15" t="s">
        <v>256</v>
      </c>
      <c r="D71" s="28" t="s">
        <v>427</v>
      </c>
      <c r="E71" s="28" t="s">
        <v>350</v>
      </c>
      <c r="F71" s="15" t="s">
        <v>346</v>
      </c>
      <c r="G71" s="124">
        <v>0.60625</v>
      </c>
      <c r="H71" s="125">
        <v>3.0</v>
      </c>
      <c r="I71" s="15"/>
      <c r="J71" s="15" t="s">
        <v>37</v>
      </c>
      <c r="K71" s="15" t="s">
        <v>96</v>
      </c>
      <c r="L71" s="15">
        <v>4.0</v>
      </c>
      <c r="M71" s="76">
        <f t="shared" si="1"/>
        <v>4</v>
      </c>
      <c r="N71" s="126">
        <f t="shared" si="2"/>
        <v>0.1739130435</v>
      </c>
      <c r="O71" s="75"/>
      <c r="P71" s="127"/>
      <c r="Q71" s="127"/>
      <c r="T71" s="75"/>
      <c r="U71" s="75"/>
      <c r="V71" s="75"/>
      <c r="W71" s="75"/>
      <c r="X71" s="75"/>
      <c r="Y71" s="75"/>
      <c r="Z71" s="75"/>
      <c r="AA71" s="75"/>
      <c r="AB71" s="75"/>
      <c r="AC71" s="75"/>
      <c r="AD71" s="75"/>
      <c r="AE71" s="75"/>
      <c r="AF71" s="75"/>
      <c r="AG71" s="75"/>
      <c r="AH71" s="75"/>
      <c r="AI71" s="75"/>
      <c r="AJ71" s="75"/>
    </row>
    <row r="72">
      <c r="A72" s="15" t="s">
        <v>243</v>
      </c>
      <c r="B72" s="15" t="s">
        <v>257</v>
      </c>
      <c r="C72" s="15" t="s">
        <v>258</v>
      </c>
      <c r="D72" s="28" t="s">
        <v>428</v>
      </c>
      <c r="E72" s="28" t="s">
        <v>350</v>
      </c>
      <c r="F72" s="15" t="s">
        <v>346</v>
      </c>
      <c r="G72" s="124">
        <v>0.6041666666666666</v>
      </c>
      <c r="H72" s="125">
        <v>0.0</v>
      </c>
      <c r="I72" s="15"/>
      <c r="J72" s="15" t="s">
        <v>37</v>
      </c>
      <c r="K72" s="15" t="s">
        <v>96</v>
      </c>
      <c r="L72" s="15" t="s">
        <v>96</v>
      </c>
      <c r="M72" s="76">
        <f t="shared" si="1"/>
        <v>0</v>
      </c>
      <c r="N72" s="126">
        <f t="shared" si="2"/>
        <v>0</v>
      </c>
      <c r="O72" s="75"/>
      <c r="P72" s="127"/>
      <c r="Q72" s="127"/>
      <c r="T72" s="75"/>
      <c r="U72" s="75"/>
      <c r="V72" s="75"/>
      <c r="W72" s="75"/>
      <c r="X72" s="75"/>
      <c r="Y72" s="75"/>
      <c r="Z72" s="75"/>
      <c r="AA72" s="75"/>
      <c r="AB72" s="75"/>
      <c r="AC72" s="75"/>
      <c r="AD72" s="75"/>
      <c r="AE72" s="75"/>
      <c r="AF72" s="75"/>
      <c r="AG72" s="75"/>
      <c r="AH72" s="75"/>
      <c r="AI72" s="75"/>
      <c r="AJ72" s="75"/>
    </row>
    <row r="73">
      <c r="A73" s="15" t="s">
        <v>243</v>
      </c>
      <c r="B73" s="15" t="s">
        <v>259</v>
      </c>
      <c r="C73" s="15" t="s">
        <v>260</v>
      </c>
      <c r="D73" s="28" t="s">
        <v>429</v>
      </c>
      <c r="E73" s="28" t="s">
        <v>350</v>
      </c>
      <c r="F73" s="15" t="s">
        <v>346</v>
      </c>
      <c r="G73" s="124">
        <v>0.6041666666666666</v>
      </c>
      <c r="H73" s="125">
        <v>0.0</v>
      </c>
      <c r="I73" s="15"/>
      <c r="J73" s="15" t="s">
        <v>37</v>
      </c>
      <c r="K73" s="15">
        <v>10.0</v>
      </c>
      <c r="L73" s="15">
        <v>3.0</v>
      </c>
      <c r="M73" s="76">
        <f t="shared" si="1"/>
        <v>13</v>
      </c>
      <c r="N73" s="126">
        <f t="shared" si="2"/>
        <v>0.5652173913</v>
      </c>
      <c r="O73" s="75"/>
      <c r="P73" s="127"/>
      <c r="Q73" s="127"/>
      <c r="T73" s="75"/>
      <c r="U73" s="75"/>
      <c r="V73" s="75"/>
      <c r="W73" s="75"/>
      <c r="X73" s="75"/>
      <c r="Y73" s="75"/>
      <c r="Z73" s="75"/>
      <c r="AA73" s="75"/>
      <c r="AB73" s="75"/>
      <c r="AC73" s="75"/>
      <c r="AD73" s="75"/>
      <c r="AE73" s="75"/>
      <c r="AF73" s="75"/>
      <c r="AG73" s="75"/>
      <c r="AH73" s="75"/>
      <c r="AI73" s="75"/>
      <c r="AJ73" s="75"/>
    </row>
    <row r="74">
      <c r="A74" s="15" t="s">
        <v>261</v>
      </c>
      <c r="B74" s="15" t="s">
        <v>262</v>
      </c>
      <c r="C74" s="15" t="s">
        <v>263</v>
      </c>
      <c r="D74" s="28" t="s">
        <v>430</v>
      </c>
      <c r="E74" s="28" t="s">
        <v>365</v>
      </c>
      <c r="F74" s="15" t="s">
        <v>346</v>
      </c>
      <c r="G74" s="149">
        <v>0.6527777777777778</v>
      </c>
      <c r="H74" s="125">
        <v>0.0</v>
      </c>
      <c r="I74" s="15" t="s">
        <v>346</v>
      </c>
      <c r="J74" s="15" t="s">
        <v>37</v>
      </c>
      <c r="K74" s="15">
        <v>3.0</v>
      </c>
      <c r="L74" s="15">
        <v>4.0</v>
      </c>
      <c r="M74" s="76">
        <v>7.0</v>
      </c>
      <c r="N74" s="126">
        <f t="shared" si="2"/>
        <v>0.3043478261</v>
      </c>
      <c r="O74" s="75"/>
      <c r="P74" s="127"/>
      <c r="Q74" s="127"/>
      <c r="T74" s="75"/>
      <c r="U74" s="75"/>
      <c r="V74" s="75"/>
      <c r="W74" s="75"/>
      <c r="X74" s="75"/>
      <c r="Y74" s="75"/>
      <c r="Z74" s="75"/>
      <c r="AA74" s="75"/>
      <c r="AB74" s="75"/>
      <c r="AC74" s="75"/>
      <c r="AD74" s="75"/>
      <c r="AE74" s="75"/>
      <c r="AF74" s="75"/>
      <c r="AG74" s="75"/>
      <c r="AH74" s="75"/>
      <c r="AI74" s="75"/>
      <c r="AJ74" s="75"/>
    </row>
    <row r="75">
      <c r="A75" s="15" t="s">
        <v>261</v>
      </c>
      <c r="B75" s="15" t="s">
        <v>47</v>
      </c>
      <c r="C75" s="15" t="s">
        <v>48</v>
      </c>
      <c r="D75" s="28" t="s">
        <v>431</v>
      </c>
      <c r="E75" s="28" t="s">
        <v>365</v>
      </c>
      <c r="F75" s="15" t="s">
        <v>346</v>
      </c>
      <c r="G75" s="149">
        <v>0.6527777777777778</v>
      </c>
      <c r="H75" s="125">
        <v>0.0</v>
      </c>
      <c r="I75" s="15" t="s">
        <v>346</v>
      </c>
      <c r="J75" s="15" t="s">
        <v>37</v>
      </c>
      <c r="K75" s="15">
        <v>3.0</v>
      </c>
      <c r="L75" s="15" t="s">
        <v>96</v>
      </c>
      <c r="M75" s="76">
        <f t="shared" ref="M75:M80" si="3">SUMIFS(K75:L75,K75:L75,"&lt;&gt;*NA*")</f>
        <v>3</v>
      </c>
      <c r="N75" s="126">
        <f t="shared" si="2"/>
        <v>0.1304347826</v>
      </c>
      <c r="O75" s="75"/>
      <c r="P75" s="127"/>
      <c r="Q75" s="127"/>
      <c r="T75" s="75"/>
      <c r="U75" s="75"/>
      <c r="V75" s="75"/>
      <c r="W75" s="75"/>
      <c r="X75" s="75"/>
      <c r="Y75" s="75"/>
      <c r="Z75" s="75"/>
      <c r="AA75" s="75"/>
      <c r="AB75" s="75"/>
      <c r="AC75" s="75"/>
      <c r="AD75" s="75"/>
      <c r="AE75" s="75"/>
      <c r="AF75" s="75"/>
      <c r="AG75" s="75"/>
      <c r="AH75" s="75"/>
      <c r="AI75" s="75"/>
      <c r="AJ75" s="75"/>
    </row>
    <row r="76">
      <c r="A76" s="15" t="s">
        <v>261</v>
      </c>
      <c r="B76" s="15" t="s">
        <v>57</v>
      </c>
      <c r="C76" s="15" t="s">
        <v>58</v>
      </c>
      <c r="D76" s="28" t="s">
        <v>432</v>
      </c>
      <c r="E76" s="28" t="s">
        <v>365</v>
      </c>
      <c r="F76" s="15" t="s">
        <v>346</v>
      </c>
      <c r="G76" s="149">
        <v>0.6527777777777778</v>
      </c>
      <c r="H76" s="125">
        <v>0.0</v>
      </c>
      <c r="I76" s="15" t="s">
        <v>346</v>
      </c>
      <c r="J76" s="125" t="s">
        <v>37</v>
      </c>
      <c r="K76" s="15">
        <v>1.5</v>
      </c>
      <c r="L76" s="15" t="s">
        <v>96</v>
      </c>
      <c r="M76" s="76">
        <f t="shared" si="3"/>
        <v>1.5</v>
      </c>
      <c r="N76" s="126">
        <f t="shared" si="2"/>
        <v>0.0652173913</v>
      </c>
      <c r="O76" s="75"/>
      <c r="P76" s="127"/>
      <c r="Q76" s="127"/>
      <c r="T76" s="75"/>
      <c r="U76" s="75"/>
      <c r="V76" s="75"/>
      <c r="W76" s="75"/>
      <c r="X76" s="75"/>
      <c r="Y76" s="75"/>
      <c r="Z76" s="75"/>
      <c r="AA76" s="75"/>
      <c r="AB76" s="75"/>
      <c r="AC76" s="75"/>
      <c r="AD76" s="75"/>
      <c r="AE76" s="75"/>
      <c r="AF76" s="75"/>
      <c r="AG76" s="75"/>
      <c r="AH76" s="75"/>
      <c r="AI76" s="75"/>
      <c r="AJ76" s="75"/>
    </row>
    <row r="77">
      <c r="A77" s="15" t="s">
        <v>261</v>
      </c>
      <c r="B77" s="15" t="s">
        <v>267</v>
      </c>
      <c r="C77" s="15" t="s">
        <v>269</v>
      </c>
      <c r="D77" s="28" t="s">
        <v>433</v>
      </c>
      <c r="E77" s="28" t="s">
        <v>365</v>
      </c>
      <c r="F77" s="15" t="s">
        <v>346</v>
      </c>
      <c r="G77" s="149">
        <v>0.6527777777777778</v>
      </c>
      <c r="H77" s="125">
        <v>0.0</v>
      </c>
      <c r="I77" s="15" t="s">
        <v>346</v>
      </c>
      <c r="J77" s="15" t="s">
        <v>37</v>
      </c>
      <c r="K77" s="15">
        <v>6.0</v>
      </c>
      <c r="L77" s="15">
        <v>4.0</v>
      </c>
      <c r="M77" s="76">
        <f t="shared" si="3"/>
        <v>10</v>
      </c>
      <c r="N77" s="126">
        <f t="shared" si="2"/>
        <v>0.4347826087</v>
      </c>
      <c r="O77" s="15"/>
      <c r="P77" s="127"/>
      <c r="Q77" s="127"/>
      <c r="T77" s="75"/>
      <c r="U77" s="75"/>
      <c r="V77" s="75"/>
      <c r="W77" s="75"/>
      <c r="X77" s="75"/>
      <c r="Y77" s="75"/>
      <c r="Z77" s="75"/>
      <c r="AA77" s="75"/>
      <c r="AB77" s="75"/>
      <c r="AC77" s="75"/>
      <c r="AD77" s="75"/>
      <c r="AE77" s="75"/>
      <c r="AF77" s="75"/>
      <c r="AG77" s="75"/>
      <c r="AH77" s="75"/>
      <c r="AI77" s="75"/>
      <c r="AJ77" s="75"/>
    </row>
    <row r="78">
      <c r="A78" s="15" t="s">
        <v>261</v>
      </c>
      <c r="B78" s="15" t="s">
        <v>236</v>
      </c>
      <c r="C78" s="15" t="s">
        <v>237</v>
      </c>
      <c r="D78" s="28" t="s">
        <v>434</v>
      </c>
      <c r="E78" s="28" t="s">
        <v>361</v>
      </c>
      <c r="F78" s="15" t="s">
        <v>346</v>
      </c>
      <c r="G78" s="124">
        <v>0.6979166666666666</v>
      </c>
      <c r="H78" s="125">
        <v>0.0</v>
      </c>
      <c r="I78" s="15" t="s">
        <v>346</v>
      </c>
      <c r="J78" s="15" t="s">
        <v>346</v>
      </c>
      <c r="K78" s="15">
        <v>4.0</v>
      </c>
      <c r="L78" s="15">
        <v>9.0</v>
      </c>
      <c r="M78" s="76">
        <f t="shared" si="3"/>
        <v>13</v>
      </c>
      <c r="N78" s="126">
        <f t="shared" si="2"/>
        <v>0.5652173913</v>
      </c>
      <c r="O78" s="75"/>
      <c r="P78" s="127"/>
      <c r="Q78" s="127"/>
      <c r="T78" s="75"/>
      <c r="U78" s="75"/>
      <c r="V78" s="75"/>
      <c r="W78" s="75"/>
      <c r="X78" s="75"/>
      <c r="Y78" s="75"/>
      <c r="Z78" s="75"/>
      <c r="AA78" s="75"/>
      <c r="AB78" s="75"/>
      <c r="AC78" s="75"/>
      <c r="AD78" s="75"/>
      <c r="AE78" s="75"/>
      <c r="AF78" s="75"/>
      <c r="AG78" s="75"/>
      <c r="AH78" s="75"/>
      <c r="AI78" s="75"/>
      <c r="AJ78" s="75"/>
    </row>
    <row r="79">
      <c r="A79" s="15" t="s">
        <v>261</v>
      </c>
      <c r="B79" s="15" t="s">
        <v>35</v>
      </c>
      <c r="C79" s="15" t="s">
        <v>36</v>
      </c>
      <c r="D79" s="28" t="s">
        <v>435</v>
      </c>
      <c r="E79" s="28" t="s">
        <v>361</v>
      </c>
      <c r="F79" s="15" t="s">
        <v>346</v>
      </c>
      <c r="G79" s="124">
        <v>0.7034722222222223</v>
      </c>
      <c r="H79" s="125">
        <v>8.0</v>
      </c>
      <c r="I79" s="15" t="s">
        <v>346</v>
      </c>
      <c r="J79" s="15" t="s">
        <v>37</v>
      </c>
      <c r="K79" s="15">
        <v>1.0</v>
      </c>
      <c r="L79" s="15" t="s">
        <v>96</v>
      </c>
      <c r="M79" s="76">
        <f t="shared" si="3"/>
        <v>1</v>
      </c>
      <c r="N79" s="126">
        <f t="shared" si="2"/>
        <v>0.04347826087</v>
      </c>
      <c r="O79" s="75"/>
      <c r="P79" s="127"/>
      <c r="Q79" s="127"/>
      <c r="T79" s="75"/>
      <c r="U79" s="75"/>
      <c r="V79" s="75"/>
      <c r="W79" s="75"/>
      <c r="X79" s="75"/>
      <c r="Y79" s="75"/>
      <c r="Z79" s="75"/>
      <c r="AA79" s="75"/>
      <c r="AB79" s="75"/>
      <c r="AC79" s="75"/>
      <c r="AD79" s="75"/>
      <c r="AE79" s="75"/>
      <c r="AF79" s="75"/>
      <c r="AG79" s="75"/>
      <c r="AH79" s="75"/>
      <c r="AI79" s="75"/>
      <c r="AJ79" s="75"/>
    </row>
    <row r="80">
      <c r="A80" s="15" t="s">
        <v>261</v>
      </c>
      <c r="B80" s="15" t="s">
        <v>276</v>
      </c>
      <c r="C80" s="15" t="s">
        <v>277</v>
      </c>
      <c r="D80" s="28" t="s">
        <v>436</v>
      </c>
      <c r="E80" s="28" t="s">
        <v>361</v>
      </c>
      <c r="F80" s="15" t="s">
        <v>346</v>
      </c>
      <c r="G80" s="124">
        <v>0.6979166666666666</v>
      </c>
      <c r="H80" s="125">
        <v>0.0</v>
      </c>
      <c r="I80" s="15" t="s">
        <v>346</v>
      </c>
      <c r="J80" s="15" t="s">
        <v>37</v>
      </c>
      <c r="K80" s="15" t="s">
        <v>96</v>
      </c>
      <c r="L80" s="15" t="s">
        <v>96</v>
      </c>
      <c r="M80" s="76">
        <f t="shared" si="3"/>
        <v>0</v>
      </c>
      <c r="N80" s="126">
        <f t="shared" si="2"/>
        <v>0</v>
      </c>
      <c r="O80" s="75"/>
      <c r="P80" s="127"/>
      <c r="Q80" s="127"/>
      <c r="T80" s="75"/>
      <c r="U80" s="75"/>
      <c r="V80" s="75"/>
      <c r="W80" s="75"/>
      <c r="X80" s="75"/>
      <c r="Y80" s="75"/>
      <c r="Z80" s="75"/>
      <c r="AA80" s="75"/>
      <c r="AB80" s="75"/>
      <c r="AC80" s="75"/>
      <c r="AD80" s="75"/>
      <c r="AE80" s="75"/>
      <c r="AF80" s="75"/>
      <c r="AG80" s="75"/>
      <c r="AH80" s="75"/>
      <c r="AI80" s="75"/>
      <c r="AJ80" s="75"/>
    </row>
    <row r="81">
      <c r="A81" s="15" t="s">
        <v>261</v>
      </c>
      <c r="B81" s="15" t="s">
        <v>273</v>
      </c>
      <c r="C81" s="15" t="s">
        <v>274</v>
      </c>
      <c r="D81" s="28" t="s">
        <v>438</v>
      </c>
      <c r="E81" s="28" t="s">
        <v>361</v>
      </c>
      <c r="F81" s="15" t="s">
        <v>346</v>
      </c>
      <c r="G81" s="124">
        <v>0.6979166666666666</v>
      </c>
      <c r="H81" s="125">
        <v>0.0</v>
      </c>
      <c r="I81" s="15" t="s">
        <v>346</v>
      </c>
      <c r="J81" s="15" t="s">
        <v>346</v>
      </c>
      <c r="K81" s="15">
        <v>6.0</v>
      </c>
      <c r="L81" s="15">
        <v>14.0</v>
      </c>
      <c r="M81" s="76">
        <v>20.0</v>
      </c>
      <c r="N81" s="126">
        <f t="shared" si="2"/>
        <v>0.8695652174</v>
      </c>
      <c r="O81" s="15"/>
      <c r="P81" s="127"/>
      <c r="Q81" s="127"/>
      <c r="T81" s="75"/>
      <c r="U81" s="75"/>
      <c r="V81" s="75"/>
      <c r="W81" s="75"/>
      <c r="X81" s="75"/>
      <c r="Y81" s="75"/>
      <c r="Z81" s="75"/>
      <c r="AA81" s="75"/>
      <c r="AB81" s="75"/>
      <c r="AC81" s="75"/>
      <c r="AD81" s="75"/>
      <c r="AE81" s="75"/>
      <c r="AF81" s="75"/>
      <c r="AG81" s="75"/>
      <c r="AH81" s="75"/>
      <c r="AI81" s="75"/>
      <c r="AJ81" s="75"/>
    </row>
    <row r="82">
      <c r="A82" s="15" t="s">
        <v>278</v>
      </c>
      <c r="B82" s="15" t="s">
        <v>279</v>
      </c>
      <c r="C82" s="15" t="s">
        <v>280</v>
      </c>
      <c r="D82" s="28" t="s">
        <v>439</v>
      </c>
      <c r="E82" s="28" t="s">
        <v>440</v>
      </c>
      <c r="F82" s="15" t="s">
        <v>346</v>
      </c>
      <c r="G82" s="124">
        <v>0.5625</v>
      </c>
      <c r="H82" s="125"/>
      <c r="I82" s="15"/>
      <c r="J82" s="15" t="s">
        <v>346</v>
      </c>
      <c r="K82" s="15">
        <v>6.5</v>
      </c>
      <c r="L82" s="15">
        <v>7.0</v>
      </c>
      <c r="M82" s="76">
        <f t="shared" ref="M82:M105" si="4">SUMIFS(K82:L82,K82:L82,"&lt;&gt;*NA*")</f>
        <v>13.5</v>
      </c>
      <c r="N82" s="126">
        <f t="shared" si="2"/>
        <v>0.5869565217</v>
      </c>
      <c r="O82" s="15"/>
      <c r="P82" s="127"/>
      <c r="Q82" s="127"/>
      <c r="T82" s="75"/>
      <c r="U82" s="75"/>
      <c r="V82" s="75"/>
      <c r="W82" s="75"/>
      <c r="X82" s="75"/>
      <c r="Y82" s="75"/>
      <c r="Z82" s="75"/>
      <c r="AA82" s="75"/>
      <c r="AB82" s="75"/>
      <c r="AC82" s="75"/>
      <c r="AD82" s="75"/>
      <c r="AE82" s="75"/>
      <c r="AF82" s="75"/>
      <c r="AG82" s="75"/>
      <c r="AH82" s="75"/>
      <c r="AI82" s="75"/>
      <c r="AJ82" s="75"/>
    </row>
    <row r="83">
      <c r="A83" s="15" t="s">
        <v>282</v>
      </c>
      <c r="B83" s="15" t="s">
        <v>216</v>
      </c>
      <c r="C83" s="15" t="s">
        <v>217</v>
      </c>
      <c r="D83" s="28" t="s">
        <v>441</v>
      </c>
      <c r="E83" s="28" t="s">
        <v>440</v>
      </c>
      <c r="F83" s="15" t="s">
        <v>346</v>
      </c>
      <c r="G83" s="138">
        <v>0.5625</v>
      </c>
      <c r="H83" s="125"/>
      <c r="I83" s="15"/>
      <c r="J83" s="15" t="s">
        <v>346</v>
      </c>
      <c r="K83" s="15">
        <v>6.0</v>
      </c>
      <c r="L83" s="15">
        <v>6.0</v>
      </c>
      <c r="M83" s="76">
        <f t="shared" si="4"/>
        <v>12</v>
      </c>
      <c r="N83" s="126">
        <f t="shared" si="2"/>
        <v>0.5217391304</v>
      </c>
      <c r="O83" s="15"/>
      <c r="P83" s="127"/>
      <c r="Q83" s="127"/>
      <c r="T83" s="75"/>
      <c r="U83" s="75"/>
      <c r="V83" s="75"/>
      <c r="W83" s="75"/>
      <c r="X83" s="75"/>
      <c r="Y83" s="75"/>
      <c r="Z83" s="75"/>
      <c r="AA83" s="75"/>
      <c r="AB83" s="75"/>
      <c r="AC83" s="75"/>
      <c r="AD83" s="75"/>
      <c r="AE83" s="75"/>
      <c r="AF83" s="75"/>
      <c r="AG83" s="75"/>
      <c r="AH83" s="75"/>
      <c r="AI83" s="75"/>
      <c r="AJ83" s="75"/>
    </row>
    <row r="84">
      <c r="A84" s="15" t="s">
        <v>282</v>
      </c>
      <c r="B84" s="15" t="s">
        <v>265</v>
      </c>
      <c r="C84" s="15" t="s">
        <v>266</v>
      </c>
      <c r="D84" s="28" t="s">
        <v>442</v>
      </c>
      <c r="E84" s="28" t="s">
        <v>440</v>
      </c>
      <c r="F84" s="15" t="s">
        <v>346</v>
      </c>
      <c r="G84" s="124">
        <v>0.5625</v>
      </c>
      <c r="H84" s="125"/>
      <c r="I84" s="15"/>
      <c r="J84" s="15" t="s">
        <v>37</v>
      </c>
      <c r="K84" s="15">
        <v>6.0</v>
      </c>
      <c r="L84" s="15">
        <v>2.0</v>
      </c>
      <c r="M84" s="76">
        <f t="shared" si="4"/>
        <v>8</v>
      </c>
      <c r="N84" s="126">
        <f t="shared" si="2"/>
        <v>0.347826087</v>
      </c>
      <c r="O84" s="15"/>
      <c r="P84" s="127"/>
      <c r="Q84" s="127"/>
      <c r="T84" s="75"/>
      <c r="U84" s="75"/>
      <c r="V84" s="75"/>
      <c r="W84" s="75"/>
      <c r="X84" s="75"/>
      <c r="Y84" s="75"/>
      <c r="Z84" s="75"/>
      <c r="AA84" s="75"/>
      <c r="AB84" s="75"/>
      <c r="AC84" s="75"/>
      <c r="AD84" s="75"/>
      <c r="AE84" s="75"/>
      <c r="AF84" s="75"/>
      <c r="AG84" s="75"/>
      <c r="AH84" s="75"/>
      <c r="AI84" s="75"/>
      <c r="AJ84" s="75"/>
    </row>
    <row r="85">
      <c r="A85" s="15" t="s">
        <v>282</v>
      </c>
      <c r="B85" s="15" t="s">
        <v>246</v>
      </c>
      <c r="C85" s="15" t="s">
        <v>247</v>
      </c>
      <c r="D85" s="28" t="s">
        <v>443</v>
      </c>
      <c r="E85" s="28" t="s">
        <v>440</v>
      </c>
      <c r="F85" s="15" t="s">
        <v>346</v>
      </c>
      <c r="G85" s="124">
        <v>0.5694444444444444</v>
      </c>
      <c r="H85" s="125"/>
      <c r="I85" s="15"/>
      <c r="J85" s="15" t="s">
        <v>37</v>
      </c>
      <c r="K85" s="15">
        <v>3.0</v>
      </c>
      <c r="L85" s="15">
        <v>0.0</v>
      </c>
      <c r="M85" s="76">
        <f t="shared" si="4"/>
        <v>3</v>
      </c>
      <c r="N85" s="126">
        <f t="shared" si="2"/>
        <v>0.1304347826</v>
      </c>
      <c r="O85" s="15"/>
      <c r="P85" s="127"/>
      <c r="Q85" s="127"/>
      <c r="T85" s="75"/>
      <c r="U85" s="75"/>
      <c r="V85" s="75"/>
      <c r="W85" s="75"/>
      <c r="X85" s="75"/>
      <c r="Y85" s="75"/>
      <c r="Z85" s="75"/>
      <c r="AA85" s="75"/>
      <c r="AB85" s="75"/>
      <c r="AC85" s="75"/>
      <c r="AD85" s="75"/>
      <c r="AE85" s="75"/>
      <c r="AF85" s="75"/>
      <c r="AG85" s="75"/>
      <c r="AH85" s="75"/>
      <c r="AI85" s="75"/>
      <c r="AJ85" s="75"/>
    </row>
    <row r="86">
      <c r="A86" s="100" t="s">
        <v>282</v>
      </c>
      <c r="B86" s="15" t="s">
        <v>285</v>
      </c>
      <c r="C86" s="15" t="s">
        <v>286</v>
      </c>
      <c r="D86" s="28" t="s">
        <v>445</v>
      </c>
      <c r="E86" s="28" t="s">
        <v>418</v>
      </c>
      <c r="F86" s="15" t="s">
        <v>346</v>
      </c>
      <c r="G86" s="124">
        <v>0.6041666666666666</v>
      </c>
      <c r="H86" s="131"/>
      <c r="I86" s="15"/>
      <c r="J86" s="15" t="s">
        <v>37</v>
      </c>
      <c r="K86" s="15">
        <v>7.0</v>
      </c>
      <c r="L86" s="15">
        <v>4.0</v>
      </c>
      <c r="M86" s="76">
        <f t="shared" si="4"/>
        <v>11</v>
      </c>
      <c r="N86" s="126">
        <f t="shared" si="2"/>
        <v>0.4782608696</v>
      </c>
      <c r="O86" s="15"/>
      <c r="P86" s="127"/>
      <c r="Q86" s="127"/>
      <c r="T86" s="75"/>
      <c r="U86" s="75"/>
      <c r="V86" s="75"/>
      <c r="W86" s="75"/>
      <c r="X86" s="75"/>
      <c r="Y86" s="75"/>
      <c r="Z86" s="75"/>
      <c r="AA86" s="75"/>
      <c r="AB86" s="75"/>
      <c r="AC86" s="75"/>
      <c r="AD86" s="75"/>
      <c r="AE86" s="75"/>
      <c r="AF86" s="75"/>
      <c r="AG86" s="75"/>
      <c r="AH86" s="75"/>
      <c r="AI86" s="75"/>
      <c r="AJ86" s="75"/>
    </row>
    <row r="87">
      <c r="A87" s="100" t="s">
        <v>282</v>
      </c>
      <c r="B87" s="15" t="s">
        <v>270</v>
      </c>
      <c r="C87" s="15" t="s">
        <v>271</v>
      </c>
      <c r="D87" s="28" t="s">
        <v>446</v>
      </c>
      <c r="E87" s="28" t="s">
        <v>418</v>
      </c>
      <c r="F87" s="15" t="s">
        <v>346</v>
      </c>
      <c r="G87" s="124">
        <v>0.6041666666666666</v>
      </c>
      <c r="H87" s="131"/>
      <c r="I87" s="15"/>
      <c r="J87" s="15" t="s">
        <v>37</v>
      </c>
      <c r="K87" s="15">
        <v>7.0</v>
      </c>
      <c r="L87" s="15">
        <v>2.0</v>
      </c>
      <c r="M87" s="76">
        <f t="shared" si="4"/>
        <v>9</v>
      </c>
      <c r="N87" s="126">
        <f t="shared" si="2"/>
        <v>0.3913043478</v>
      </c>
      <c r="O87" s="15"/>
      <c r="P87" s="127"/>
      <c r="Q87" s="127"/>
      <c r="T87" s="75"/>
      <c r="U87" s="75"/>
      <c r="V87" s="75"/>
      <c r="W87" s="75"/>
      <c r="X87" s="75"/>
      <c r="Y87" s="75"/>
      <c r="Z87" s="75"/>
      <c r="AA87" s="75"/>
      <c r="AB87" s="75"/>
      <c r="AC87" s="75"/>
      <c r="AD87" s="75"/>
      <c r="AE87" s="75"/>
      <c r="AF87" s="75"/>
      <c r="AG87" s="75"/>
      <c r="AH87" s="75"/>
      <c r="AI87" s="75"/>
      <c r="AJ87" s="75"/>
    </row>
    <row r="88">
      <c r="A88" s="100" t="s">
        <v>282</v>
      </c>
      <c r="B88" s="15" t="s">
        <v>287</v>
      </c>
      <c r="C88" s="15" t="s">
        <v>288</v>
      </c>
      <c r="D88" s="28" t="s">
        <v>447</v>
      </c>
      <c r="E88" s="28" t="s">
        <v>418</v>
      </c>
      <c r="F88" s="15" t="s">
        <v>346</v>
      </c>
      <c r="G88" s="138">
        <v>0.6041666666666666</v>
      </c>
      <c r="H88" s="131"/>
      <c r="I88" s="15"/>
      <c r="J88" s="15" t="s">
        <v>37</v>
      </c>
      <c r="K88" s="15">
        <v>4.0</v>
      </c>
      <c r="L88" s="15">
        <v>0.0</v>
      </c>
      <c r="M88" s="76">
        <f t="shared" si="4"/>
        <v>4</v>
      </c>
      <c r="N88" s="126">
        <f t="shared" si="2"/>
        <v>0.1739130435</v>
      </c>
      <c r="O88" s="15"/>
      <c r="P88" s="127"/>
      <c r="Q88" s="127"/>
      <c r="T88" s="75"/>
      <c r="U88" s="75"/>
      <c r="V88" s="75"/>
      <c r="W88" s="75"/>
      <c r="X88" s="75"/>
      <c r="Y88" s="75"/>
      <c r="Z88" s="75"/>
      <c r="AA88" s="75"/>
      <c r="AB88" s="75"/>
      <c r="AC88" s="75"/>
      <c r="AD88" s="75"/>
      <c r="AE88" s="75"/>
      <c r="AF88" s="75"/>
      <c r="AG88" s="75"/>
      <c r="AH88" s="75"/>
      <c r="AI88" s="75"/>
      <c r="AJ88" s="75"/>
    </row>
    <row r="89">
      <c r="A89" s="100" t="s">
        <v>282</v>
      </c>
      <c r="B89" s="15" t="s">
        <v>232</v>
      </c>
      <c r="C89" s="15" t="s">
        <v>233</v>
      </c>
      <c r="D89" s="28" t="s">
        <v>448</v>
      </c>
      <c r="E89" s="28" t="s">
        <v>418</v>
      </c>
      <c r="F89" s="15" t="s">
        <v>346</v>
      </c>
      <c r="G89" s="124">
        <v>0.6041666666666666</v>
      </c>
      <c r="H89" s="131"/>
      <c r="I89" s="15"/>
      <c r="J89" s="15" t="s">
        <v>37</v>
      </c>
      <c r="K89" s="15">
        <v>7.0</v>
      </c>
      <c r="L89" s="15">
        <v>10.0</v>
      </c>
      <c r="M89" s="76">
        <f t="shared" si="4"/>
        <v>17</v>
      </c>
      <c r="N89" s="126">
        <f t="shared" si="2"/>
        <v>0.7391304348</v>
      </c>
      <c r="O89" s="15" t="s">
        <v>529</v>
      </c>
      <c r="P89" s="127"/>
      <c r="Q89" s="127"/>
      <c r="T89" s="75"/>
      <c r="U89" s="75"/>
      <c r="V89" s="75"/>
      <c r="W89" s="75"/>
      <c r="X89" s="75"/>
      <c r="Y89" s="75"/>
      <c r="Z89" s="75"/>
      <c r="AA89" s="75"/>
      <c r="AB89" s="75"/>
      <c r="AC89" s="75"/>
      <c r="AD89" s="75"/>
      <c r="AE89" s="75"/>
      <c r="AF89" s="75"/>
      <c r="AG89" s="75"/>
      <c r="AH89" s="75"/>
      <c r="AI89" s="75"/>
      <c r="AJ89" s="75"/>
    </row>
    <row r="90">
      <c r="A90" s="15" t="s">
        <v>293</v>
      </c>
      <c r="B90" s="15" t="s">
        <v>294</v>
      </c>
      <c r="C90" s="15" t="s">
        <v>295</v>
      </c>
      <c r="D90" s="28" t="s">
        <v>449</v>
      </c>
      <c r="E90" s="28" t="s">
        <v>440</v>
      </c>
      <c r="F90" s="15" t="s">
        <v>346</v>
      </c>
      <c r="G90" s="124">
        <v>0.5625</v>
      </c>
      <c r="H90" s="125"/>
      <c r="I90" s="15" t="s">
        <v>346</v>
      </c>
      <c r="J90" s="15" t="s">
        <v>346</v>
      </c>
      <c r="K90" s="15">
        <v>6.0</v>
      </c>
      <c r="L90" s="15">
        <v>14.5</v>
      </c>
      <c r="M90" s="76">
        <f t="shared" si="4"/>
        <v>20.5</v>
      </c>
      <c r="N90" s="126">
        <f t="shared" si="2"/>
        <v>0.8913043478</v>
      </c>
      <c r="O90" s="15" t="s">
        <v>530</v>
      </c>
      <c r="P90" s="127"/>
      <c r="Q90" s="127"/>
      <c r="T90" s="75"/>
      <c r="U90" s="75"/>
      <c r="V90" s="75"/>
      <c r="W90" s="75"/>
      <c r="X90" s="75"/>
      <c r="Y90" s="75"/>
      <c r="Z90" s="75"/>
      <c r="AA90" s="75"/>
      <c r="AB90" s="75"/>
      <c r="AC90" s="75"/>
      <c r="AD90" s="75"/>
      <c r="AE90" s="75"/>
      <c r="AF90" s="75"/>
      <c r="AG90" s="75"/>
      <c r="AH90" s="75"/>
      <c r="AI90" s="75"/>
      <c r="AJ90" s="75"/>
    </row>
    <row r="91">
      <c r="A91" s="15" t="s">
        <v>293</v>
      </c>
      <c r="B91" s="15" t="s">
        <v>241</v>
      </c>
      <c r="C91" s="15" t="s">
        <v>242</v>
      </c>
      <c r="D91" s="28" t="s">
        <v>450</v>
      </c>
      <c r="E91" s="28" t="s">
        <v>440</v>
      </c>
      <c r="F91" s="15" t="s">
        <v>346</v>
      </c>
      <c r="G91" s="124">
        <v>0.5625</v>
      </c>
      <c r="H91" s="125"/>
      <c r="I91" s="15" t="s">
        <v>346</v>
      </c>
      <c r="J91" s="15" t="s">
        <v>37</v>
      </c>
      <c r="K91" s="15">
        <v>7.0</v>
      </c>
      <c r="L91" s="15">
        <v>4.0</v>
      </c>
      <c r="M91" s="76">
        <f t="shared" si="4"/>
        <v>11</v>
      </c>
      <c r="N91" s="126">
        <f t="shared" si="2"/>
        <v>0.4782608696</v>
      </c>
      <c r="O91" s="15" t="s">
        <v>531</v>
      </c>
      <c r="P91" s="127"/>
      <c r="Q91" s="127"/>
      <c r="T91" s="75"/>
      <c r="U91" s="75"/>
      <c r="V91" s="75"/>
      <c r="W91" s="75"/>
      <c r="X91" s="75"/>
      <c r="Y91" s="75"/>
      <c r="Z91" s="75"/>
      <c r="AA91" s="75"/>
      <c r="AB91" s="75"/>
      <c r="AC91" s="75"/>
      <c r="AD91" s="75"/>
      <c r="AE91" s="75"/>
      <c r="AF91" s="75"/>
      <c r="AG91" s="75"/>
      <c r="AH91" s="75"/>
      <c r="AI91" s="75"/>
      <c r="AJ91" s="75"/>
    </row>
    <row r="92">
      <c r="A92" s="15" t="s">
        <v>293</v>
      </c>
      <c r="B92" s="15" t="s">
        <v>297</v>
      </c>
      <c r="C92" s="15" t="s">
        <v>298</v>
      </c>
      <c r="D92" s="28" t="s">
        <v>452</v>
      </c>
      <c r="E92" s="28" t="s">
        <v>440</v>
      </c>
      <c r="F92" s="15" t="s">
        <v>346</v>
      </c>
      <c r="G92" s="124">
        <v>0.5625</v>
      </c>
      <c r="H92" s="125"/>
      <c r="I92" s="15" t="s">
        <v>346</v>
      </c>
      <c r="J92" s="15" t="s">
        <v>346</v>
      </c>
      <c r="K92" s="15">
        <v>5.0</v>
      </c>
      <c r="L92" s="15">
        <v>8.0</v>
      </c>
      <c r="M92" s="76">
        <f t="shared" si="4"/>
        <v>13</v>
      </c>
      <c r="N92" s="126">
        <f t="shared" si="2"/>
        <v>0.5652173913</v>
      </c>
      <c r="O92" s="15" t="s">
        <v>532</v>
      </c>
      <c r="P92" s="127"/>
      <c r="Q92" s="127"/>
      <c r="T92" s="75"/>
      <c r="U92" s="75"/>
      <c r="V92" s="75"/>
      <c r="W92" s="75"/>
      <c r="X92" s="75"/>
      <c r="Y92" s="75"/>
      <c r="Z92" s="75"/>
      <c r="AA92" s="75"/>
      <c r="AB92" s="75"/>
      <c r="AC92" s="75"/>
      <c r="AD92" s="75"/>
      <c r="AE92" s="75"/>
      <c r="AF92" s="75"/>
      <c r="AG92" s="75"/>
      <c r="AH92" s="75"/>
      <c r="AI92" s="75"/>
      <c r="AJ92" s="75"/>
    </row>
    <row r="93">
      <c r="A93" s="15" t="s">
        <v>293</v>
      </c>
      <c r="B93" s="15" t="s">
        <v>290</v>
      </c>
      <c r="C93" s="15" t="s">
        <v>291</v>
      </c>
      <c r="D93" s="28" t="s">
        <v>453</v>
      </c>
      <c r="E93" s="28" t="s">
        <v>440</v>
      </c>
      <c r="F93" s="15" t="s">
        <v>346</v>
      </c>
      <c r="G93" s="124">
        <v>0.5722222222222222</v>
      </c>
      <c r="H93" s="125">
        <v>14.0</v>
      </c>
      <c r="I93" s="15" t="s">
        <v>346</v>
      </c>
      <c r="J93" s="15" t="s">
        <v>37</v>
      </c>
      <c r="K93" s="15">
        <v>1.0</v>
      </c>
      <c r="L93" s="15">
        <v>0.0</v>
      </c>
      <c r="M93" s="76">
        <f t="shared" si="4"/>
        <v>1</v>
      </c>
      <c r="N93" s="126">
        <f t="shared" si="2"/>
        <v>0.04347826087</v>
      </c>
      <c r="O93" s="15" t="s">
        <v>533</v>
      </c>
      <c r="P93" s="127"/>
      <c r="Q93" s="127"/>
      <c r="T93" s="75"/>
      <c r="U93" s="75"/>
      <c r="V93" s="75"/>
      <c r="W93" s="75"/>
      <c r="X93" s="75"/>
      <c r="Y93" s="75"/>
      <c r="Z93" s="75"/>
      <c r="AA93" s="75"/>
      <c r="AB93" s="75"/>
      <c r="AC93" s="75"/>
      <c r="AD93" s="75"/>
      <c r="AE93" s="75"/>
      <c r="AF93" s="75"/>
      <c r="AG93" s="75"/>
      <c r="AH93" s="75"/>
      <c r="AI93" s="75"/>
      <c r="AJ93" s="75"/>
    </row>
    <row r="94">
      <c r="A94" s="15" t="s">
        <v>293</v>
      </c>
      <c r="B94" s="15" t="s">
        <v>209</v>
      </c>
      <c r="C94" s="15" t="s">
        <v>210</v>
      </c>
      <c r="D94" s="28" t="s">
        <v>454</v>
      </c>
      <c r="E94" s="28" t="s">
        <v>380</v>
      </c>
      <c r="F94" s="15" t="s">
        <v>346</v>
      </c>
      <c r="G94" s="138">
        <v>0.6076388888888888</v>
      </c>
      <c r="H94" s="131"/>
      <c r="I94" s="15" t="s">
        <v>346</v>
      </c>
      <c r="J94" s="15" t="s">
        <v>37</v>
      </c>
      <c r="K94" s="15">
        <v>3.0</v>
      </c>
      <c r="L94" s="15" t="s">
        <v>96</v>
      </c>
      <c r="M94" s="76">
        <f t="shared" si="4"/>
        <v>3</v>
      </c>
      <c r="N94" s="126">
        <f t="shared" si="2"/>
        <v>0.1304347826</v>
      </c>
      <c r="O94" s="15" t="s">
        <v>535</v>
      </c>
      <c r="P94" s="127"/>
      <c r="Q94" s="127"/>
      <c r="T94" s="75"/>
      <c r="U94" s="75"/>
      <c r="V94" s="75"/>
      <c r="W94" s="75"/>
      <c r="X94" s="75"/>
      <c r="Y94" s="75"/>
      <c r="Z94" s="75"/>
      <c r="AA94" s="75"/>
      <c r="AB94" s="75"/>
      <c r="AC94" s="75"/>
      <c r="AD94" s="75"/>
      <c r="AE94" s="75"/>
      <c r="AF94" s="75"/>
      <c r="AG94" s="75"/>
      <c r="AH94" s="75"/>
      <c r="AI94" s="75"/>
      <c r="AJ94" s="75"/>
    </row>
    <row r="95">
      <c r="A95" s="15" t="s">
        <v>293</v>
      </c>
      <c r="B95" s="15" t="s">
        <v>302</v>
      </c>
      <c r="C95" s="15" t="s">
        <v>303</v>
      </c>
      <c r="D95" s="28" t="s">
        <v>455</v>
      </c>
      <c r="E95" s="28" t="s">
        <v>380</v>
      </c>
      <c r="F95" s="15" t="s">
        <v>346</v>
      </c>
      <c r="G95" s="124">
        <v>0.6076388888888888</v>
      </c>
      <c r="H95" s="131"/>
      <c r="I95" s="15" t="s">
        <v>346</v>
      </c>
      <c r="J95" s="15" t="s">
        <v>346</v>
      </c>
      <c r="K95" s="15">
        <v>2.0</v>
      </c>
      <c r="L95" s="15" t="s">
        <v>96</v>
      </c>
      <c r="M95" s="76">
        <f t="shared" si="4"/>
        <v>2</v>
      </c>
      <c r="N95" s="126">
        <f t="shared" si="2"/>
        <v>0.08695652174</v>
      </c>
      <c r="O95" s="15" t="s">
        <v>536</v>
      </c>
      <c r="P95" s="127"/>
      <c r="Q95" s="127"/>
      <c r="T95" s="75"/>
      <c r="U95" s="75"/>
      <c r="V95" s="75"/>
      <c r="W95" s="75"/>
      <c r="X95" s="75"/>
      <c r="Y95" s="75"/>
      <c r="Z95" s="75"/>
      <c r="AA95" s="75"/>
      <c r="AB95" s="75"/>
      <c r="AC95" s="75"/>
      <c r="AD95" s="75"/>
      <c r="AE95" s="75"/>
      <c r="AF95" s="75"/>
      <c r="AG95" s="75"/>
      <c r="AH95" s="75"/>
      <c r="AI95" s="75"/>
      <c r="AJ95" s="75"/>
    </row>
    <row r="96">
      <c r="A96" s="15" t="s">
        <v>293</v>
      </c>
      <c r="B96" s="15" t="s">
        <v>212</v>
      </c>
      <c r="C96" s="15" t="s">
        <v>213</v>
      </c>
      <c r="D96" s="28" t="s">
        <v>457</v>
      </c>
      <c r="E96" s="28" t="s">
        <v>380</v>
      </c>
      <c r="F96" s="15" t="s">
        <v>346</v>
      </c>
      <c r="G96" s="124">
        <v>0.6104166666666667</v>
      </c>
      <c r="H96" s="125">
        <v>4.0</v>
      </c>
      <c r="I96" s="15" t="s">
        <v>346</v>
      </c>
      <c r="J96" s="15" t="s">
        <v>37</v>
      </c>
      <c r="K96" s="15">
        <v>4.0</v>
      </c>
      <c r="L96" s="15" t="s">
        <v>96</v>
      </c>
      <c r="M96" s="76">
        <f t="shared" si="4"/>
        <v>4</v>
      </c>
      <c r="N96" s="126">
        <f t="shared" si="2"/>
        <v>0.1739130435</v>
      </c>
      <c r="O96" s="15" t="s">
        <v>537</v>
      </c>
      <c r="P96" s="127"/>
      <c r="Q96" s="127"/>
      <c r="T96" s="75"/>
      <c r="U96" s="75"/>
      <c r="V96" s="75"/>
      <c r="W96" s="75"/>
      <c r="X96" s="75"/>
      <c r="Y96" s="75"/>
      <c r="Z96" s="75"/>
      <c r="AA96" s="75"/>
      <c r="AB96" s="75"/>
      <c r="AC96" s="75"/>
      <c r="AD96" s="75"/>
      <c r="AE96" s="75"/>
      <c r="AF96" s="75"/>
      <c r="AG96" s="75"/>
      <c r="AH96" s="75"/>
      <c r="AI96" s="75"/>
      <c r="AJ96" s="75"/>
    </row>
    <row r="97">
      <c r="A97" s="15" t="s">
        <v>293</v>
      </c>
      <c r="B97" s="15" t="s">
        <v>305</v>
      </c>
      <c r="C97" s="15" t="s">
        <v>306</v>
      </c>
      <c r="D97" s="28" t="s">
        <v>458</v>
      </c>
      <c r="E97" s="28" t="s">
        <v>380</v>
      </c>
      <c r="F97" s="15" t="s">
        <v>346</v>
      </c>
      <c r="G97" s="124">
        <v>0.6104166666666667</v>
      </c>
      <c r="H97" s="125">
        <v>4.0</v>
      </c>
      <c r="I97" s="15" t="s">
        <v>346</v>
      </c>
      <c r="J97" s="15" t="s">
        <v>37</v>
      </c>
      <c r="K97" s="15">
        <v>1.0</v>
      </c>
      <c r="L97" s="15">
        <v>7.0</v>
      </c>
      <c r="M97" s="76">
        <f t="shared" si="4"/>
        <v>8</v>
      </c>
      <c r="N97" s="126">
        <f t="shared" si="2"/>
        <v>0.347826087</v>
      </c>
      <c r="O97" s="15" t="s">
        <v>539</v>
      </c>
      <c r="P97" s="127"/>
      <c r="Q97" s="127"/>
      <c r="T97" s="75"/>
      <c r="U97" s="75"/>
      <c r="V97" s="75"/>
      <c r="W97" s="75"/>
      <c r="X97" s="75"/>
      <c r="Y97" s="75"/>
      <c r="Z97" s="75"/>
      <c r="AA97" s="75"/>
      <c r="AB97" s="75"/>
      <c r="AC97" s="75"/>
      <c r="AD97" s="75"/>
      <c r="AE97" s="75"/>
      <c r="AF97" s="75"/>
      <c r="AG97" s="75"/>
      <c r="AH97" s="75"/>
      <c r="AI97" s="75"/>
      <c r="AJ97" s="75"/>
    </row>
    <row r="98">
      <c r="A98" s="52" t="s">
        <v>308</v>
      </c>
      <c r="B98" s="15" t="s">
        <v>309</v>
      </c>
      <c r="C98" s="15" t="s">
        <v>310</v>
      </c>
      <c r="D98" s="28" t="s">
        <v>459</v>
      </c>
      <c r="E98" s="28" t="s">
        <v>395</v>
      </c>
      <c r="F98" s="15" t="s">
        <v>346</v>
      </c>
      <c r="G98" s="141">
        <v>0.1527777777777778</v>
      </c>
      <c r="H98" s="125">
        <v>0.0</v>
      </c>
      <c r="I98" s="15" t="s">
        <v>346</v>
      </c>
      <c r="J98" s="15" t="s">
        <v>37</v>
      </c>
      <c r="K98" s="15">
        <v>6.0</v>
      </c>
      <c r="L98" s="15">
        <v>8.0</v>
      </c>
      <c r="M98" s="76">
        <f t="shared" si="4"/>
        <v>14</v>
      </c>
      <c r="N98" s="126">
        <f t="shared" si="2"/>
        <v>0.6086956522</v>
      </c>
      <c r="O98" s="15"/>
      <c r="P98" s="127"/>
      <c r="Q98" s="127"/>
      <c r="T98" s="75"/>
      <c r="U98" s="75"/>
      <c r="V98" s="75"/>
      <c r="W98" s="75"/>
      <c r="X98" s="75"/>
      <c r="Y98" s="75"/>
      <c r="Z98" s="75"/>
      <c r="AA98" s="75"/>
      <c r="AB98" s="75"/>
      <c r="AC98" s="75"/>
      <c r="AD98" s="75"/>
      <c r="AE98" s="75"/>
      <c r="AF98" s="75"/>
      <c r="AG98" s="75"/>
      <c r="AH98" s="75"/>
      <c r="AI98" s="75"/>
      <c r="AJ98" s="75"/>
    </row>
    <row r="99">
      <c r="A99" s="52" t="s">
        <v>308</v>
      </c>
      <c r="B99" s="15" t="s">
        <v>222</v>
      </c>
      <c r="C99" s="15" t="s">
        <v>223</v>
      </c>
      <c r="D99" s="28" t="s">
        <v>460</v>
      </c>
      <c r="E99" s="28" t="s">
        <v>395</v>
      </c>
      <c r="F99" s="15" t="s">
        <v>346</v>
      </c>
      <c r="G99" s="141">
        <v>0.1527777777777778</v>
      </c>
      <c r="H99" s="125">
        <v>0.0</v>
      </c>
      <c r="I99" s="15" t="s">
        <v>346</v>
      </c>
      <c r="J99" s="15" t="s">
        <v>37</v>
      </c>
      <c r="K99" s="15">
        <v>3.0</v>
      </c>
      <c r="L99" s="15">
        <v>5.0</v>
      </c>
      <c r="M99" s="76">
        <f t="shared" si="4"/>
        <v>8</v>
      </c>
      <c r="N99" s="126">
        <f t="shared" si="2"/>
        <v>0.347826087</v>
      </c>
      <c r="O99" s="75"/>
      <c r="P99" s="127"/>
      <c r="Q99" s="127"/>
      <c r="T99" s="75"/>
      <c r="U99" s="75"/>
      <c r="V99" s="75"/>
      <c r="W99" s="75"/>
      <c r="X99" s="75"/>
      <c r="Y99" s="75"/>
      <c r="Z99" s="75"/>
      <c r="AA99" s="75"/>
      <c r="AB99" s="75"/>
      <c r="AC99" s="75"/>
      <c r="AD99" s="75"/>
      <c r="AE99" s="75"/>
      <c r="AF99" s="75"/>
      <c r="AG99" s="75"/>
      <c r="AH99" s="75"/>
      <c r="AI99" s="75"/>
      <c r="AJ99" s="75"/>
    </row>
    <row r="100">
      <c r="A100" s="52" t="s">
        <v>308</v>
      </c>
      <c r="B100" s="15" t="s">
        <v>43</v>
      </c>
      <c r="C100" s="15" t="s">
        <v>44</v>
      </c>
      <c r="D100" s="28" t="s">
        <v>461</v>
      </c>
      <c r="E100" s="28" t="s">
        <v>395</v>
      </c>
      <c r="F100" s="15" t="s">
        <v>346</v>
      </c>
      <c r="G100" s="141">
        <v>0.1527777777777778</v>
      </c>
      <c r="H100" s="125">
        <v>0.0</v>
      </c>
      <c r="I100" s="15" t="s">
        <v>346</v>
      </c>
      <c r="J100" s="15" t="s">
        <v>37</v>
      </c>
      <c r="K100" s="15" t="s">
        <v>96</v>
      </c>
      <c r="L100" s="15">
        <v>0.0</v>
      </c>
      <c r="M100" s="76">
        <f t="shared" si="4"/>
        <v>0</v>
      </c>
      <c r="N100" s="126">
        <f t="shared" si="2"/>
        <v>0</v>
      </c>
      <c r="O100" s="75"/>
      <c r="P100" s="127"/>
      <c r="Q100" s="127"/>
      <c r="T100" s="75"/>
      <c r="U100" s="75"/>
      <c r="V100" s="75"/>
      <c r="W100" s="75"/>
      <c r="X100" s="75"/>
      <c r="Y100" s="75"/>
      <c r="Z100" s="75"/>
      <c r="AA100" s="75"/>
      <c r="AB100" s="75"/>
      <c r="AC100" s="75"/>
      <c r="AD100" s="75"/>
      <c r="AE100" s="75"/>
      <c r="AF100" s="75"/>
      <c r="AG100" s="75"/>
      <c r="AH100" s="75"/>
      <c r="AI100" s="75"/>
      <c r="AJ100" s="75"/>
    </row>
    <row r="101">
      <c r="A101" s="52" t="s">
        <v>308</v>
      </c>
      <c r="B101" s="15" t="s">
        <v>63</v>
      </c>
      <c r="C101" s="15" t="s">
        <v>64</v>
      </c>
      <c r="D101" s="28" t="s">
        <v>464</v>
      </c>
      <c r="E101" s="28" t="s">
        <v>395</v>
      </c>
      <c r="F101" s="15" t="s">
        <v>346</v>
      </c>
      <c r="G101" s="141">
        <v>0.1527777777777778</v>
      </c>
      <c r="H101" s="125">
        <v>0.0</v>
      </c>
      <c r="I101" s="15" t="s">
        <v>346</v>
      </c>
      <c r="J101" s="15" t="s">
        <v>37</v>
      </c>
      <c r="K101" s="15" t="s">
        <v>96</v>
      </c>
      <c r="L101" s="15">
        <v>2.0</v>
      </c>
      <c r="M101" s="76">
        <f t="shared" si="4"/>
        <v>2</v>
      </c>
      <c r="N101" s="126">
        <f t="shared" si="2"/>
        <v>0.08695652174</v>
      </c>
      <c r="O101" s="75"/>
      <c r="P101" s="127"/>
      <c r="Q101" s="127"/>
      <c r="T101" s="75"/>
      <c r="U101" s="75"/>
      <c r="V101" s="75"/>
      <c r="W101" s="75"/>
      <c r="X101" s="75"/>
      <c r="Y101" s="75"/>
      <c r="Z101" s="75"/>
      <c r="AA101" s="75"/>
      <c r="AB101" s="75"/>
      <c r="AC101" s="75"/>
      <c r="AD101" s="75"/>
      <c r="AE101" s="75"/>
      <c r="AF101" s="75"/>
      <c r="AG101" s="75"/>
      <c r="AH101" s="75"/>
      <c r="AI101" s="75"/>
      <c r="AJ101" s="75"/>
    </row>
    <row r="102">
      <c r="A102" s="52" t="s">
        <v>308</v>
      </c>
      <c r="B102" s="15" t="s">
        <v>158</v>
      </c>
      <c r="C102" s="15" t="s">
        <v>159</v>
      </c>
      <c r="D102" s="28" t="s">
        <v>465</v>
      </c>
      <c r="E102" s="28" t="s">
        <v>370</v>
      </c>
      <c r="F102" s="15" t="s">
        <v>346</v>
      </c>
      <c r="G102" s="138">
        <v>0.21944444444444444</v>
      </c>
      <c r="H102" s="125">
        <v>30.0</v>
      </c>
      <c r="I102" s="15" t="s">
        <v>346</v>
      </c>
      <c r="J102" s="15" t="s">
        <v>37</v>
      </c>
      <c r="K102" s="15">
        <v>4.5</v>
      </c>
      <c r="L102" s="15">
        <v>8.0</v>
      </c>
      <c r="M102" s="76">
        <f t="shared" si="4"/>
        <v>12.5</v>
      </c>
      <c r="N102" s="126">
        <f t="shared" si="2"/>
        <v>0.5434782609</v>
      </c>
      <c r="O102" s="15"/>
      <c r="P102" s="127"/>
      <c r="Q102" s="127"/>
      <c r="T102" s="75"/>
      <c r="U102" s="75"/>
      <c r="V102" s="75"/>
      <c r="W102" s="75"/>
      <c r="X102" s="75"/>
      <c r="Y102" s="75"/>
      <c r="Z102" s="75"/>
      <c r="AA102" s="75"/>
      <c r="AB102" s="75"/>
      <c r="AC102" s="75"/>
      <c r="AD102" s="75"/>
      <c r="AE102" s="75"/>
      <c r="AF102" s="75"/>
      <c r="AG102" s="75"/>
      <c r="AH102" s="75"/>
      <c r="AI102" s="75"/>
      <c r="AJ102" s="75"/>
    </row>
    <row r="103">
      <c r="A103" s="52" t="s">
        <v>308</v>
      </c>
      <c r="B103" s="15" t="s">
        <v>312</v>
      </c>
      <c r="C103" s="15" t="s">
        <v>313</v>
      </c>
      <c r="D103" s="28" t="s">
        <v>466</v>
      </c>
      <c r="E103" s="28" t="s">
        <v>370</v>
      </c>
      <c r="F103" s="15" t="s">
        <v>346</v>
      </c>
      <c r="G103" s="138">
        <v>0.19791666666666666</v>
      </c>
      <c r="H103" s="125">
        <v>0.0</v>
      </c>
      <c r="I103" s="15" t="s">
        <v>346</v>
      </c>
      <c r="J103" s="15" t="s">
        <v>346</v>
      </c>
      <c r="K103" s="15">
        <v>5.0</v>
      </c>
      <c r="L103" s="15">
        <v>10.0</v>
      </c>
      <c r="M103" s="76">
        <f t="shared" si="4"/>
        <v>15</v>
      </c>
      <c r="N103" s="126">
        <f t="shared" si="2"/>
        <v>0.652173913</v>
      </c>
      <c r="O103" s="15"/>
      <c r="P103" s="127"/>
      <c r="Q103" s="127"/>
      <c r="T103" s="75"/>
      <c r="U103" s="75"/>
      <c r="V103" s="75"/>
      <c r="W103" s="75"/>
      <c r="X103" s="75"/>
      <c r="Y103" s="75"/>
      <c r="Z103" s="75"/>
      <c r="AA103" s="75"/>
      <c r="AB103" s="75"/>
      <c r="AC103" s="75"/>
      <c r="AD103" s="75"/>
      <c r="AE103" s="75"/>
      <c r="AF103" s="75"/>
      <c r="AG103" s="75"/>
      <c r="AH103" s="75"/>
      <c r="AI103" s="75"/>
      <c r="AJ103" s="75"/>
    </row>
    <row r="104">
      <c r="A104" s="52" t="s">
        <v>308</v>
      </c>
      <c r="B104" s="15" t="s">
        <v>314</v>
      </c>
      <c r="C104" s="15" t="s">
        <v>315</v>
      </c>
      <c r="D104" s="28" t="s">
        <v>467</v>
      </c>
      <c r="E104" s="28" t="s">
        <v>370</v>
      </c>
      <c r="F104" s="15" t="s">
        <v>346</v>
      </c>
      <c r="G104" s="138">
        <v>0.19791666666666666</v>
      </c>
      <c r="H104" s="125">
        <v>0.0</v>
      </c>
      <c r="I104" s="15" t="s">
        <v>346</v>
      </c>
      <c r="J104" s="15" t="s">
        <v>346</v>
      </c>
      <c r="K104" s="15">
        <v>6.0</v>
      </c>
      <c r="L104" s="15">
        <v>10.0</v>
      </c>
      <c r="M104" s="76">
        <f t="shared" si="4"/>
        <v>16</v>
      </c>
      <c r="N104" s="126">
        <f t="shared" si="2"/>
        <v>0.6956521739</v>
      </c>
      <c r="O104" s="15"/>
      <c r="P104" s="127"/>
      <c r="Q104" s="127"/>
      <c r="T104" s="75"/>
      <c r="U104" s="75"/>
      <c r="V104" s="75"/>
      <c r="W104" s="75"/>
      <c r="X104" s="75"/>
      <c r="Y104" s="75"/>
      <c r="Z104" s="75"/>
      <c r="AA104" s="75"/>
      <c r="AB104" s="75"/>
      <c r="AC104" s="75"/>
      <c r="AD104" s="75"/>
      <c r="AE104" s="75"/>
      <c r="AF104" s="75"/>
      <c r="AG104" s="75"/>
      <c r="AH104" s="75"/>
      <c r="AI104" s="75"/>
      <c r="AJ104" s="75"/>
    </row>
    <row r="105">
      <c r="A105" s="52" t="s">
        <v>308</v>
      </c>
      <c r="B105" s="15" t="s">
        <v>26</v>
      </c>
      <c r="C105" s="15" t="s">
        <v>27</v>
      </c>
      <c r="D105" s="28" t="s">
        <v>468</v>
      </c>
      <c r="E105" s="28" t="s">
        <v>370</v>
      </c>
      <c r="F105" s="15" t="s">
        <v>346</v>
      </c>
      <c r="G105" s="138">
        <v>0.6076388888888888</v>
      </c>
      <c r="H105" s="125">
        <v>0.0</v>
      </c>
      <c r="I105" s="15" t="s">
        <v>346</v>
      </c>
      <c r="J105" s="15" t="s">
        <v>346</v>
      </c>
      <c r="K105" s="15" t="s">
        <v>96</v>
      </c>
      <c r="L105" s="15">
        <v>5.0</v>
      </c>
      <c r="M105" s="76">
        <f t="shared" si="4"/>
        <v>5</v>
      </c>
      <c r="N105" s="126">
        <f t="shared" si="2"/>
        <v>0.2173913043</v>
      </c>
      <c r="O105" s="15"/>
      <c r="P105" s="127"/>
      <c r="Q105" s="127"/>
      <c r="T105" s="75"/>
      <c r="U105" s="75"/>
      <c r="V105" s="75"/>
      <c r="W105" s="75"/>
      <c r="X105" s="75"/>
      <c r="Y105" s="75"/>
      <c r="Z105" s="75"/>
      <c r="AA105" s="75"/>
      <c r="AB105" s="75"/>
      <c r="AC105" s="75"/>
      <c r="AD105" s="75"/>
      <c r="AE105" s="75"/>
      <c r="AF105" s="75"/>
      <c r="AG105" s="75"/>
      <c r="AH105" s="75"/>
      <c r="AI105" s="75"/>
      <c r="AJ105" s="75"/>
    </row>
  </sheetData>
  <customSheetViews>
    <customSheetView guid="{D88E65ED-FBFE-41BE-8BBC-AB320CB24FC6}" filter="1" showAutoFilter="1">
      <autoFilter ref="$A$4:$O$105"/>
    </customSheetView>
    <customSheetView guid="{D88E65ED-FBFE-41BE-8BBC-AB320CB24FC6}" filter="1" showAutoFilter="1">
      <autoFilter ref="$A$4:$P$105">
        <sortState ref="A4:P105">
          <sortCondition ref="A4:A105"/>
          <sortCondition ref="B4:B105"/>
          <sortCondition ref="E4:E105"/>
        </sortState>
      </autoFilter>
    </customSheetView>
  </customSheetViews>
  <mergeCells count="1">
    <mergeCell ref="A1:B3"/>
  </mergeCells>
  <conditionalFormatting sqref="F5:F105 I5:J105">
    <cfRule type="containsBlanks" dxfId="5" priority="1">
      <formula>LEN(TRIM(F5))=0</formula>
    </cfRule>
  </conditionalFormatting>
  <conditionalFormatting sqref="F5:F105 I5:J105">
    <cfRule type="containsText" dxfId="0" priority="2" operator="containsText" text="Yes">
      <formula>NOT(ISERROR(SEARCH(("Yes"),(F5))))</formula>
    </cfRule>
  </conditionalFormatting>
  <conditionalFormatting sqref="F5:F105 I5:J105">
    <cfRule type="containsText" dxfId="2" priority="3" operator="containsText" text="No">
      <formula>NOT(ISERROR(SEARCH(("No"),(F5))))</formula>
    </cfRule>
  </conditionalFormatting>
  <conditionalFormatting sqref="H5:H105">
    <cfRule type="containsBlanks" dxfId="5" priority="4">
      <formula>LEN(TRIM(H5))=0</formula>
    </cfRule>
  </conditionalFormatting>
  <conditionalFormatting sqref="H5:H105">
    <cfRule type="cellIs" dxfId="11" priority="5" operator="between">
      <formula>5</formula>
      <formula>15</formula>
    </cfRule>
  </conditionalFormatting>
  <conditionalFormatting sqref="H5:H105">
    <cfRule type="cellIs" dxfId="2" priority="6" operator="greaterThan">
      <formula>15</formula>
    </cfRule>
  </conditionalFormatting>
  <conditionalFormatting sqref="H5:H105">
    <cfRule type="cellIs" dxfId="0" priority="7" operator="between">
      <formula>0</formula>
      <formula>4</formula>
    </cfRule>
  </conditionalFormatting>
  <conditionalFormatting sqref="G5:G105">
    <cfRule type="notContainsBlanks" dxfId="12" priority="8">
      <formula>LEN(TRIM(G5))&gt;0</formula>
    </cfRule>
  </conditionalFormatting>
  <conditionalFormatting sqref="J5:J105 K5:K13 L5:L105 N5:N105 K15:K105 I44">
    <cfRule type="cellIs" dxfId="12" priority="9" operator="greaterThan">
      <formula>0</formula>
    </cfRule>
  </conditionalFormatting>
  <dataValidations>
    <dataValidation type="list" allowBlank="1" sqref="F5:F105 I5:J105">
      <formula1>"Yes,No"</formula1>
    </dataValidation>
  </dataValidations>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2.29"/>
    <col customWidth="1" min="2" max="2" width="26.71"/>
    <col customWidth="1" min="3" max="3" width="29.29"/>
    <col customWidth="1" min="4" max="4" width="15.86"/>
    <col customWidth="1" min="5" max="5" width="10.71"/>
    <col customWidth="1" min="6" max="6" width="11.43"/>
    <col customWidth="1" min="7" max="8" width="10.43"/>
    <col customWidth="1" min="9" max="9" width="11.57"/>
    <col customWidth="1" min="10" max="13" width="10.0"/>
    <col customWidth="1" min="14" max="14" width="11.14"/>
    <col customWidth="1" min="15" max="15" width="77.0"/>
    <col customWidth="1" min="16" max="17" width="35.86"/>
    <col customWidth="1" min="18" max="18" width="15.29"/>
  </cols>
  <sheetData>
    <row r="1" ht="27.0" customHeight="1">
      <c r="A1" s="70" t="s">
        <v>504</v>
      </c>
      <c r="C1" s="74" t="str">
        <f>HYPERLINK("https://docs.google.com/spreadsheets/d/1udmJ76oYXqStYYknCuzyDOcGVljyfB_XPIL54tdN3wc/edit?usp=sharing","Group Assignments, for reference")</f>
        <v>Group Assignments, for reference</v>
      </c>
      <c r="D1" s="76"/>
      <c r="E1" s="76"/>
      <c r="F1" s="78"/>
      <c r="G1" s="78"/>
      <c r="H1" s="76"/>
      <c r="I1" s="76"/>
      <c r="J1" s="76"/>
      <c r="K1" s="76"/>
      <c r="L1" s="76"/>
      <c r="M1" s="76"/>
      <c r="N1" s="76"/>
      <c r="O1" s="76"/>
      <c r="P1" s="147"/>
      <c r="Q1" s="148"/>
      <c r="R1" s="60"/>
      <c r="T1" s="15"/>
      <c r="U1" s="15"/>
      <c r="V1" s="75"/>
      <c r="W1" s="75"/>
      <c r="X1" s="75"/>
      <c r="Y1" s="75"/>
      <c r="Z1" s="75"/>
      <c r="AA1" s="75"/>
      <c r="AB1" s="75"/>
      <c r="AC1" s="75"/>
      <c r="AD1" s="75"/>
      <c r="AE1" s="75"/>
      <c r="AF1" s="75"/>
      <c r="AG1" s="75"/>
      <c r="AH1" s="75"/>
      <c r="AI1" s="75"/>
      <c r="AJ1" s="75"/>
    </row>
    <row r="2" ht="25.5" customHeight="1">
      <c r="C2" s="74" t="str">
        <f>HYPERLINK("http://sss-data.minerva.community/Webview/","Submissions")</f>
        <v>Submissions</v>
      </c>
      <c r="D2" s="76"/>
      <c r="E2" s="76"/>
      <c r="F2" s="78"/>
      <c r="G2" s="78"/>
      <c r="H2" s="76"/>
      <c r="I2" s="76"/>
      <c r="J2" s="76"/>
      <c r="K2" s="76"/>
      <c r="L2" s="76"/>
      <c r="M2" s="76" t="s">
        <v>505</v>
      </c>
      <c r="N2" s="83">
        <f>AVERAGE(N5:N105)</f>
        <v>0.3594821021</v>
      </c>
      <c r="O2" s="76"/>
      <c r="P2" s="76"/>
      <c r="Q2" s="76"/>
      <c r="R2" s="60"/>
      <c r="T2" s="15"/>
      <c r="U2" s="15"/>
      <c r="V2" s="75"/>
      <c r="W2" s="75"/>
      <c r="X2" s="75"/>
      <c r="Y2" s="75"/>
      <c r="Z2" s="75"/>
      <c r="AA2" s="75"/>
      <c r="AB2" s="75"/>
      <c r="AC2" s="75"/>
      <c r="AD2" s="75"/>
      <c r="AE2" s="75"/>
      <c r="AF2" s="75"/>
      <c r="AG2" s="75"/>
      <c r="AH2" s="75"/>
      <c r="AI2" s="75"/>
      <c r="AJ2" s="75"/>
    </row>
    <row r="3" ht="27.0" customHeight="1">
      <c r="A3" s="36"/>
      <c r="B3" s="36"/>
      <c r="C3" s="84" t="str">
        <f>HYPERLINK("https://docs.google.com/document/d/1x1R1A0fkEQm53KxnBqPHTKKhHJp7W0ZG_87UvccdFEw/edit?usp=sharing","PT Guide")</f>
        <v>PT Guide</v>
      </c>
      <c r="D3" s="85"/>
      <c r="E3" s="85"/>
      <c r="F3" s="86">
        <f>COUNTIF(F5:F105,"No")</f>
        <v>15</v>
      </c>
      <c r="G3" s="85"/>
      <c r="H3" s="85"/>
      <c r="I3" s="85"/>
      <c r="J3" s="86">
        <f>COUNTIF(J5:J105,"Yes")</f>
        <v>29</v>
      </c>
      <c r="K3" s="76">
        <v>10.0</v>
      </c>
      <c r="L3" s="76">
        <v>16.0</v>
      </c>
      <c r="M3" s="76">
        <f>K3+L3</f>
        <v>26</v>
      </c>
      <c r="N3" s="76">
        <f>M3</f>
        <v>26</v>
      </c>
      <c r="O3" s="76"/>
      <c r="P3" s="76"/>
      <c r="Q3" s="76"/>
      <c r="R3" s="60"/>
      <c r="T3" s="30"/>
      <c r="U3" s="30"/>
      <c r="V3" s="61"/>
      <c r="W3" s="61"/>
      <c r="X3" s="61"/>
      <c r="Y3" s="61"/>
      <c r="Z3" s="61"/>
      <c r="AA3" s="61"/>
      <c r="AB3" s="61"/>
      <c r="AC3" s="61"/>
      <c r="AD3" s="61"/>
      <c r="AE3" s="61"/>
      <c r="AF3" s="61"/>
      <c r="AG3" s="61"/>
      <c r="AH3" s="61"/>
      <c r="AI3" s="61"/>
      <c r="AJ3" s="61"/>
    </row>
    <row r="4">
      <c r="A4" s="63" t="s">
        <v>83</v>
      </c>
      <c r="B4" s="64" t="s">
        <v>15</v>
      </c>
      <c r="C4" s="64" t="s">
        <v>16</v>
      </c>
      <c r="D4" s="64" t="s">
        <v>319</v>
      </c>
      <c r="E4" s="64" t="s">
        <v>320</v>
      </c>
      <c r="F4" s="64" t="s">
        <v>321</v>
      </c>
      <c r="G4" s="63" t="s">
        <v>322</v>
      </c>
      <c r="H4" s="64" t="s">
        <v>323</v>
      </c>
      <c r="I4" s="64" t="s">
        <v>324</v>
      </c>
      <c r="J4" s="64" t="s">
        <v>325</v>
      </c>
      <c r="K4" s="64" t="s">
        <v>326</v>
      </c>
      <c r="L4" s="64" t="s">
        <v>327</v>
      </c>
      <c r="M4" s="64" t="s">
        <v>328</v>
      </c>
      <c r="N4" s="63" t="s">
        <v>329</v>
      </c>
      <c r="O4" s="64" t="s">
        <v>330</v>
      </c>
      <c r="P4" s="64"/>
      <c r="Q4" s="64"/>
      <c r="R4" s="123"/>
      <c r="S4" s="123"/>
      <c r="T4" s="71"/>
      <c r="U4" s="71"/>
      <c r="V4" s="71"/>
      <c r="W4" s="71"/>
      <c r="X4" s="71"/>
      <c r="Y4" s="71"/>
      <c r="Z4" s="71"/>
      <c r="AA4" s="71"/>
      <c r="AB4" s="71"/>
      <c r="AC4" s="71"/>
      <c r="AD4" s="71"/>
      <c r="AE4" s="71"/>
      <c r="AF4" s="71"/>
      <c r="AG4" s="71"/>
      <c r="AH4" s="71"/>
      <c r="AI4" s="71"/>
      <c r="AJ4" s="71"/>
    </row>
    <row r="5">
      <c r="A5" s="15" t="s">
        <v>93</v>
      </c>
      <c r="B5" s="15" t="s">
        <v>94</v>
      </c>
      <c r="C5" s="15" t="s">
        <v>95</v>
      </c>
      <c r="D5" s="28" t="s">
        <v>343</v>
      </c>
      <c r="E5" s="28" t="s">
        <v>344</v>
      </c>
      <c r="F5" s="15" t="s">
        <v>37</v>
      </c>
      <c r="G5" s="124"/>
      <c r="H5" s="131"/>
      <c r="I5" s="15"/>
      <c r="J5" s="15"/>
      <c r="K5" s="15">
        <v>0.0</v>
      </c>
      <c r="L5" s="15">
        <v>0.0</v>
      </c>
      <c r="M5" s="76">
        <f t="shared" ref="M5:M105" si="1">SUMIFS(K5:L5,K5:L5,"&lt;&gt;*NA*")</f>
        <v>0</v>
      </c>
      <c r="N5" s="126">
        <f t="shared" ref="N5:N105" si="2">M5/$M$3</f>
        <v>0</v>
      </c>
      <c r="O5" s="15"/>
      <c r="P5" s="127"/>
      <c r="Q5" s="127"/>
      <c r="T5" s="75"/>
      <c r="U5" s="75"/>
      <c r="V5" s="75"/>
      <c r="W5" s="75"/>
      <c r="X5" s="75"/>
      <c r="Y5" s="75"/>
      <c r="Z5" s="75"/>
      <c r="AA5" s="75"/>
      <c r="AB5" s="75"/>
      <c r="AC5" s="75"/>
      <c r="AD5" s="75"/>
      <c r="AE5" s="75"/>
      <c r="AF5" s="75"/>
      <c r="AG5" s="75"/>
      <c r="AH5" s="75"/>
      <c r="AI5" s="75"/>
      <c r="AJ5" s="75"/>
    </row>
    <row r="6">
      <c r="A6" s="15" t="s">
        <v>93</v>
      </c>
      <c r="B6" s="15" t="s">
        <v>97</v>
      </c>
      <c r="C6" s="15" t="s">
        <v>98</v>
      </c>
      <c r="D6" s="28" t="s">
        <v>345</v>
      </c>
      <c r="E6" s="28" t="s">
        <v>344</v>
      </c>
      <c r="F6" s="15" t="s">
        <v>346</v>
      </c>
      <c r="G6" s="124">
        <v>0.5625</v>
      </c>
      <c r="H6" s="131"/>
      <c r="I6" s="15" t="s">
        <v>346</v>
      </c>
      <c r="J6" s="15" t="s">
        <v>37</v>
      </c>
      <c r="K6" s="15">
        <v>10.0</v>
      </c>
      <c r="L6" s="15">
        <v>8.0</v>
      </c>
      <c r="M6" s="76">
        <f t="shared" si="1"/>
        <v>18</v>
      </c>
      <c r="N6" s="126">
        <f t="shared" si="2"/>
        <v>0.6923076923</v>
      </c>
      <c r="O6" s="75"/>
      <c r="P6" s="127"/>
      <c r="Q6" s="127"/>
      <c r="T6" s="75"/>
      <c r="U6" s="75"/>
      <c r="V6" s="75"/>
      <c r="W6" s="75"/>
      <c r="X6" s="75"/>
      <c r="Y6" s="75"/>
      <c r="Z6" s="75"/>
      <c r="AA6" s="75"/>
      <c r="AB6" s="75"/>
      <c r="AC6" s="75"/>
      <c r="AD6" s="75"/>
      <c r="AE6" s="75"/>
      <c r="AF6" s="75"/>
      <c r="AG6" s="75"/>
      <c r="AH6" s="75"/>
      <c r="AI6" s="75"/>
      <c r="AJ6" s="75"/>
    </row>
    <row r="7">
      <c r="A7" s="15" t="s">
        <v>93</v>
      </c>
      <c r="B7" s="15" t="s">
        <v>99</v>
      </c>
      <c r="C7" s="15" t="s">
        <v>100</v>
      </c>
      <c r="D7" s="28" t="s">
        <v>347</v>
      </c>
      <c r="E7" s="28" t="s">
        <v>344</v>
      </c>
      <c r="F7" s="15" t="s">
        <v>346</v>
      </c>
      <c r="G7" s="124">
        <v>0.5625</v>
      </c>
      <c r="H7" s="125"/>
      <c r="I7" s="15" t="s">
        <v>346</v>
      </c>
      <c r="J7" s="15" t="s">
        <v>37</v>
      </c>
      <c r="K7" s="15">
        <v>2.0</v>
      </c>
      <c r="L7" s="15">
        <v>0.0</v>
      </c>
      <c r="M7" s="76">
        <f t="shared" si="1"/>
        <v>2</v>
      </c>
      <c r="N7" s="126">
        <f t="shared" si="2"/>
        <v>0.07692307692</v>
      </c>
      <c r="O7" s="90"/>
      <c r="P7" s="127"/>
      <c r="Q7" s="127"/>
      <c r="T7" s="75"/>
      <c r="U7" s="75"/>
      <c r="V7" s="75"/>
      <c r="W7" s="75"/>
      <c r="X7" s="75"/>
      <c r="Y7" s="75"/>
      <c r="Z7" s="75"/>
      <c r="AA7" s="75"/>
      <c r="AB7" s="75"/>
      <c r="AC7" s="75"/>
      <c r="AD7" s="75"/>
      <c r="AE7" s="75"/>
      <c r="AF7" s="75"/>
      <c r="AG7" s="75"/>
      <c r="AH7" s="75"/>
      <c r="AI7" s="75"/>
      <c r="AJ7" s="75"/>
    </row>
    <row r="8">
      <c r="A8" s="15" t="s">
        <v>93</v>
      </c>
      <c r="B8" s="15" t="s">
        <v>101</v>
      </c>
      <c r="C8" s="15" t="s">
        <v>102</v>
      </c>
      <c r="D8" s="28" t="s">
        <v>348</v>
      </c>
      <c r="E8" s="28" t="s">
        <v>344</v>
      </c>
      <c r="F8" s="15" t="s">
        <v>346</v>
      </c>
      <c r="G8" s="124">
        <v>0.5625</v>
      </c>
      <c r="H8" s="131"/>
      <c r="I8" s="15" t="s">
        <v>346</v>
      </c>
      <c r="J8" s="15" t="s">
        <v>37</v>
      </c>
      <c r="K8" s="15">
        <v>1.0</v>
      </c>
      <c r="L8" s="15">
        <v>0.0</v>
      </c>
      <c r="M8" s="76">
        <f t="shared" si="1"/>
        <v>1</v>
      </c>
      <c r="N8" s="126">
        <f t="shared" si="2"/>
        <v>0.03846153846</v>
      </c>
      <c r="O8" s="75"/>
      <c r="P8" s="127"/>
      <c r="Q8" s="127"/>
      <c r="T8" s="75"/>
      <c r="U8" s="75"/>
      <c r="V8" s="75"/>
      <c r="W8" s="75"/>
      <c r="X8" s="75"/>
      <c r="Y8" s="75"/>
      <c r="Z8" s="75"/>
      <c r="AA8" s="75"/>
      <c r="AB8" s="75"/>
      <c r="AC8" s="75"/>
      <c r="AD8" s="75"/>
      <c r="AE8" s="75"/>
      <c r="AF8" s="75"/>
      <c r="AG8" s="75"/>
      <c r="AH8" s="75"/>
      <c r="AI8" s="75"/>
      <c r="AJ8" s="75"/>
    </row>
    <row r="9">
      <c r="A9" s="15" t="s">
        <v>93</v>
      </c>
      <c r="B9" s="4" t="s">
        <v>103</v>
      </c>
      <c r="C9" s="15" t="s">
        <v>104</v>
      </c>
      <c r="D9" s="28" t="s">
        <v>349</v>
      </c>
      <c r="E9" s="28" t="s">
        <v>350</v>
      </c>
      <c r="F9" s="15" t="s">
        <v>346</v>
      </c>
      <c r="G9" s="124">
        <v>0.6041666666666666</v>
      </c>
      <c r="H9" s="131"/>
      <c r="I9" s="15" t="s">
        <v>346</v>
      </c>
      <c r="J9" s="15" t="s">
        <v>37</v>
      </c>
      <c r="K9" s="15">
        <v>0.0</v>
      </c>
      <c r="L9" s="15">
        <v>2.0</v>
      </c>
      <c r="M9" s="76">
        <f t="shared" si="1"/>
        <v>2</v>
      </c>
      <c r="N9" s="126">
        <f t="shared" si="2"/>
        <v>0.07692307692</v>
      </c>
      <c r="O9" s="75"/>
      <c r="P9" s="127"/>
      <c r="Q9" s="127"/>
      <c r="T9" s="75"/>
      <c r="U9" s="75"/>
      <c r="V9" s="75"/>
      <c r="W9" s="75"/>
      <c r="X9" s="75"/>
      <c r="Y9" s="75"/>
      <c r="Z9" s="75"/>
      <c r="AA9" s="75"/>
      <c r="AB9" s="75"/>
      <c r="AC9" s="75"/>
      <c r="AD9" s="75"/>
      <c r="AE9" s="75"/>
      <c r="AF9" s="75"/>
      <c r="AG9" s="75"/>
      <c r="AH9" s="75"/>
      <c r="AI9" s="75"/>
      <c r="AJ9" s="75"/>
    </row>
    <row r="10">
      <c r="A10" s="15" t="s">
        <v>93</v>
      </c>
      <c r="B10" s="15" t="s">
        <v>105</v>
      </c>
      <c r="C10" s="15" t="s">
        <v>106</v>
      </c>
      <c r="D10" s="28" t="s">
        <v>351</v>
      </c>
      <c r="E10" s="28" t="s">
        <v>350</v>
      </c>
      <c r="F10" s="15" t="s">
        <v>346</v>
      </c>
      <c r="G10" s="124">
        <v>0.6041666666666666</v>
      </c>
      <c r="H10" s="131"/>
      <c r="I10" s="15" t="s">
        <v>346</v>
      </c>
      <c r="J10" s="15" t="s">
        <v>37</v>
      </c>
      <c r="K10" s="15">
        <v>0.0</v>
      </c>
      <c r="L10" s="15">
        <v>0.0</v>
      </c>
      <c r="M10" s="76">
        <f t="shared" si="1"/>
        <v>0</v>
      </c>
      <c r="N10" s="126">
        <f t="shared" si="2"/>
        <v>0</v>
      </c>
      <c r="O10" s="75"/>
      <c r="P10" s="127"/>
      <c r="Q10" s="127"/>
      <c r="T10" s="75"/>
      <c r="U10" s="75"/>
      <c r="V10" s="75"/>
      <c r="W10" s="75"/>
      <c r="X10" s="75"/>
      <c r="Y10" s="75"/>
      <c r="Z10" s="75"/>
      <c r="AA10" s="75"/>
      <c r="AB10" s="75"/>
      <c r="AC10" s="75"/>
      <c r="AD10" s="75"/>
      <c r="AE10" s="75"/>
      <c r="AF10" s="75"/>
      <c r="AG10" s="75"/>
      <c r="AH10" s="75"/>
      <c r="AI10" s="75"/>
      <c r="AJ10" s="75"/>
    </row>
    <row r="11">
      <c r="A11" s="15" t="s">
        <v>93</v>
      </c>
      <c r="B11" s="15" t="s">
        <v>109</v>
      </c>
      <c r="C11" s="15" t="s">
        <v>110</v>
      </c>
      <c r="D11" s="28" t="s">
        <v>352</v>
      </c>
      <c r="E11" s="28" t="s">
        <v>350</v>
      </c>
      <c r="F11" s="15" t="s">
        <v>346</v>
      </c>
      <c r="G11" s="124">
        <v>0.6041666666666666</v>
      </c>
      <c r="H11" s="131"/>
      <c r="I11" s="15" t="s">
        <v>346</v>
      </c>
      <c r="J11" s="15" t="s">
        <v>37</v>
      </c>
      <c r="K11" s="15">
        <v>3.0</v>
      </c>
      <c r="L11" s="15">
        <v>0.0</v>
      </c>
      <c r="M11" s="76">
        <f t="shared" si="1"/>
        <v>3</v>
      </c>
      <c r="N11" s="126">
        <f t="shared" si="2"/>
        <v>0.1153846154</v>
      </c>
      <c r="O11" s="15"/>
      <c r="P11" s="127"/>
      <c r="Q11" s="127"/>
      <c r="T11" s="75"/>
      <c r="U11" s="75"/>
      <c r="V11" s="75"/>
      <c r="W11" s="75"/>
      <c r="X11" s="75"/>
      <c r="Y11" s="75"/>
      <c r="Z11" s="75"/>
      <c r="AA11" s="75"/>
      <c r="AB11" s="75"/>
      <c r="AC11" s="75"/>
      <c r="AD11" s="75"/>
      <c r="AE11" s="75"/>
      <c r="AF11" s="75"/>
      <c r="AG11" s="75"/>
      <c r="AH11" s="75"/>
      <c r="AI11" s="75"/>
      <c r="AJ11" s="75"/>
    </row>
    <row r="12">
      <c r="A12" s="52" t="s">
        <v>111</v>
      </c>
      <c r="B12" s="15" t="s">
        <v>49</v>
      </c>
      <c r="C12" s="15" t="s">
        <v>50</v>
      </c>
      <c r="D12" s="28" t="s">
        <v>354</v>
      </c>
      <c r="E12" s="28" t="s">
        <v>355</v>
      </c>
      <c r="F12" s="15" t="s">
        <v>346</v>
      </c>
      <c r="G12" s="129">
        <v>0.6493055555555556</v>
      </c>
      <c r="H12" s="131"/>
      <c r="I12" s="15" t="s">
        <v>346</v>
      </c>
      <c r="J12" s="15" t="s">
        <v>37</v>
      </c>
      <c r="K12" s="15">
        <v>2.5</v>
      </c>
      <c r="L12" s="15" t="s">
        <v>96</v>
      </c>
      <c r="M12" s="76">
        <f t="shared" si="1"/>
        <v>2.5</v>
      </c>
      <c r="N12" s="126">
        <f t="shared" si="2"/>
        <v>0.09615384615</v>
      </c>
      <c r="O12" s="75"/>
      <c r="P12" s="127"/>
      <c r="Q12" s="127"/>
      <c r="T12" s="75"/>
      <c r="U12" s="75"/>
      <c r="V12" s="75"/>
      <c r="W12" s="75"/>
      <c r="X12" s="75"/>
      <c r="Y12" s="75"/>
      <c r="Z12" s="75"/>
      <c r="AA12" s="75"/>
      <c r="AB12" s="75"/>
      <c r="AC12" s="75"/>
      <c r="AD12" s="75"/>
      <c r="AE12" s="75"/>
      <c r="AF12" s="75"/>
      <c r="AG12" s="75"/>
      <c r="AH12" s="75"/>
      <c r="AI12" s="75"/>
      <c r="AJ12" s="75"/>
    </row>
    <row r="13">
      <c r="A13" s="52" t="s">
        <v>111</v>
      </c>
      <c r="B13" s="15" t="s">
        <v>112</v>
      </c>
      <c r="C13" s="15" t="s">
        <v>113</v>
      </c>
      <c r="D13" s="28" t="s">
        <v>356</v>
      </c>
      <c r="E13" s="28" t="s">
        <v>355</v>
      </c>
      <c r="F13" s="15" t="s">
        <v>346</v>
      </c>
      <c r="G13" s="129">
        <v>0.6493055555555556</v>
      </c>
      <c r="H13" s="131"/>
      <c r="I13" s="15" t="s">
        <v>346</v>
      </c>
      <c r="J13" s="15" t="s">
        <v>37</v>
      </c>
      <c r="K13" s="15">
        <v>9.0</v>
      </c>
      <c r="L13" s="15">
        <v>4.0</v>
      </c>
      <c r="M13" s="76">
        <f t="shared" si="1"/>
        <v>13</v>
      </c>
      <c r="N13" s="126">
        <f t="shared" si="2"/>
        <v>0.5</v>
      </c>
      <c r="O13" s="75"/>
      <c r="P13" s="127"/>
      <c r="Q13" s="127"/>
      <c r="T13" s="75"/>
      <c r="U13" s="75"/>
      <c r="V13" s="75"/>
      <c r="W13" s="75"/>
      <c r="X13" s="75"/>
      <c r="Y13" s="75"/>
      <c r="Z13" s="75"/>
      <c r="AA13" s="75"/>
      <c r="AB13" s="75"/>
      <c r="AC13" s="75"/>
      <c r="AD13" s="75"/>
      <c r="AE13" s="75"/>
      <c r="AF13" s="75"/>
      <c r="AG13" s="75"/>
      <c r="AH13" s="75"/>
      <c r="AI13" s="75"/>
      <c r="AJ13" s="75"/>
    </row>
    <row r="14">
      <c r="A14" s="52" t="s">
        <v>111</v>
      </c>
      <c r="B14" s="15" t="s">
        <v>114</v>
      </c>
      <c r="C14" s="15" t="s">
        <v>115</v>
      </c>
      <c r="D14" s="28" t="s">
        <v>357</v>
      </c>
      <c r="E14" s="28" t="s">
        <v>355</v>
      </c>
      <c r="F14" s="15" t="s">
        <v>346</v>
      </c>
      <c r="G14" s="129">
        <v>0.6493055555555556</v>
      </c>
      <c r="H14" s="131"/>
      <c r="I14" s="15" t="s">
        <v>346</v>
      </c>
      <c r="J14" s="15" t="s">
        <v>37</v>
      </c>
      <c r="K14" s="15">
        <v>4.0</v>
      </c>
      <c r="L14" s="15">
        <v>10.0</v>
      </c>
      <c r="M14" s="76">
        <f t="shared" si="1"/>
        <v>14</v>
      </c>
      <c r="N14" s="126">
        <f t="shared" si="2"/>
        <v>0.5384615385</v>
      </c>
      <c r="O14" s="75"/>
      <c r="P14" s="127"/>
      <c r="Q14" s="127"/>
      <c r="T14" s="75"/>
      <c r="U14" s="75"/>
      <c r="V14" s="75"/>
      <c r="W14" s="75"/>
      <c r="X14" s="75"/>
      <c r="Y14" s="75"/>
      <c r="Z14" s="75"/>
      <c r="AA14" s="75"/>
      <c r="AB14" s="75"/>
      <c r="AC14" s="75"/>
      <c r="AD14" s="75"/>
      <c r="AE14" s="75"/>
      <c r="AF14" s="75"/>
      <c r="AG14" s="75"/>
      <c r="AH14" s="75"/>
      <c r="AI14" s="75"/>
      <c r="AJ14" s="75"/>
    </row>
    <row r="15">
      <c r="A15" s="52" t="s">
        <v>111</v>
      </c>
      <c r="B15" s="15" t="s">
        <v>116</v>
      </c>
      <c r="C15" s="15" t="s">
        <v>117</v>
      </c>
      <c r="D15" s="28" t="s">
        <v>359</v>
      </c>
      <c r="E15" s="28" t="s">
        <v>355</v>
      </c>
      <c r="F15" s="15" t="s">
        <v>346</v>
      </c>
      <c r="G15" s="129">
        <v>0.6493055555555556</v>
      </c>
      <c r="H15" s="131"/>
      <c r="I15" s="15" t="s">
        <v>346</v>
      </c>
      <c r="J15" s="15" t="s">
        <v>37</v>
      </c>
      <c r="K15" s="15">
        <v>5.0</v>
      </c>
      <c r="L15" s="15">
        <v>10.0</v>
      </c>
      <c r="M15" s="76">
        <f t="shared" si="1"/>
        <v>15</v>
      </c>
      <c r="N15" s="126">
        <f t="shared" si="2"/>
        <v>0.5769230769</v>
      </c>
      <c r="O15" s="75"/>
      <c r="P15" s="127"/>
      <c r="Q15" s="127"/>
      <c r="T15" s="75"/>
      <c r="U15" s="75"/>
      <c r="V15" s="75"/>
      <c r="W15" s="75"/>
      <c r="X15" s="75"/>
      <c r="Y15" s="75"/>
      <c r="Z15" s="75"/>
      <c r="AA15" s="75"/>
      <c r="AB15" s="75"/>
      <c r="AC15" s="75"/>
      <c r="AD15" s="75"/>
      <c r="AE15" s="75"/>
      <c r="AF15" s="75"/>
      <c r="AG15" s="75"/>
      <c r="AH15" s="75"/>
      <c r="AI15" s="75"/>
      <c r="AJ15" s="75"/>
    </row>
    <row r="16">
      <c r="A16" s="52" t="s">
        <v>111</v>
      </c>
      <c r="B16" s="15" t="s">
        <v>41</v>
      </c>
      <c r="C16" s="15" t="s">
        <v>42</v>
      </c>
      <c r="D16" s="28" t="s">
        <v>360</v>
      </c>
      <c r="E16" s="28" t="s">
        <v>361</v>
      </c>
      <c r="F16" s="15" t="s">
        <v>346</v>
      </c>
      <c r="G16" s="124">
        <v>0.6979166666666666</v>
      </c>
      <c r="H16" s="125"/>
      <c r="I16" s="15" t="s">
        <v>346</v>
      </c>
      <c r="J16" s="15" t="s">
        <v>37</v>
      </c>
      <c r="K16" s="15">
        <v>1.0</v>
      </c>
      <c r="L16" s="15">
        <v>0.0</v>
      </c>
      <c r="M16" s="76">
        <f t="shared" si="1"/>
        <v>1</v>
      </c>
      <c r="N16" s="126">
        <f t="shared" si="2"/>
        <v>0.03846153846</v>
      </c>
      <c r="O16" s="75"/>
      <c r="P16" s="127"/>
      <c r="Q16" s="127"/>
      <c r="T16" s="75"/>
      <c r="U16" s="75"/>
      <c r="V16" s="75"/>
      <c r="W16" s="75"/>
      <c r="X16" s="75"/>
      <c r="Y16" s="75"/>
      <c r="Z16" s="75"/>
      <c r="AA16" s="75"/>
      <c r="AB16" s="75"/>
      <c r="AC16" s="75"/>
      <c r="AD16" s="75"/>
      <c r="AE16" s="75"/>
      <c r="AF16" s="75"/>
      <c r="AG16" s="75"/>
      <c r="AH16" s="75"/>
      <c r="AI16" s="75"/>
      <c r="AJ16" s="75"/>
    </row>
    <row r="17">
      <c r="A17" s="4" t="s">
        <v>111</v>
      </c>
      <c r="B17" s="15" t="s">
        <v>118</v>
      </c>
      <c r="C17" s="15" t="s">
        <v>119</v>
      </c>
      <c r="D17" s="28" t="s">
        <v>362</v>
      </c>
      <c r="E17" s="28" t="s">
        <v>361</v>
      </c>
      <c r="F17" s="15" t="s">
        <v>346</v>
      </c>
      <c r="G17" s="124">
        <v>0.6979166666666666</v>
      </c>
      <c r="H17" s="131"/>
      <c r="I17" s="15" t="s">
        <v>346</v>
      </c>
      <c r="J17" s="15" t="s">
        <v>37</v>
      </c>
      <c r="K17" s="15" t="s">
        <v>281</v>
      </c>
      <c r="L17" s="15" t="s">
        <v>281</v>
      </c>
      <c r="M17" s="76">
        <f t="shared" si="1"/>
        <v>0</v>
      </c>
      <c r="N17" s="126">
        <f t="shared" si="2"/>
        <v>0</v>
      </c>
      <c r="O17" s="75"/>
      <c r="P17" s="127"/>
      <c r="Q17" s="127"/>
      <c r="T17" s="75"/>
      <c r="U17" s="75"/>
      <c r="V17" s="75"/>
      <c r="W17" s="75"/>
      <c r="X17" s="75"/>
      <c r="Y17" s="75"/>
      <c r="Z17" s="75"/>
      <c r="AA17" s="75"/>
      <c r="AB17" s="75"/>
      <c r="AC17" s="75"/>
      <c r="AD17" s="75"/>
      <c r="AE17" s="75"/>
      <c r="AF17" s="75"/>
      <c r="AG17" s="75"/>
      <c r="AH17" s="75"/>
      <c r="AI17" s="75"/>
      <c r="AJ17" s="75"/>
    </row>
    <row r="18">
      <c r="A18" s="52" t="s">
        <v>111</v>
      </c>
      <c r="B18" s="15" t="s">
        <v>120</v>
      </c>
      <c r="C18" s="15" t="s">
        <v>121</v>
      </c>
      <c r="D18" s="28" t="s">
        <v>363</v>
      </c>
      <c r="E18" s="28" t="s">
        <v>361</v>
      </c>
      <c r="F18" s="15" t="s">
        <v>346</v>
      </c>
      <c r="G18" s="124">
        <v>0.6979166666666666</v>
      </c>
      <c r="H18" s="131"/>
      <c r="I18" s="15" t="s">
        <v>346</v>
      </c>
      <c r="J18" s="15" t="s">
        <v>37</v>
      </c>
      <c r="K18" s="15">
        <v>3.0</v>
      </c>
      <c r="L18" s="15">
        <v>2.0</v>
      </c>
      <c r="M18" s="76">
        <f t="shared" si="1"/>
        <v>5</v>
      </c>
      <c r="N18" s="126">
        <f t="shared" si="2"/>
        <v>0.1923076923</v>
      </c>
      <c r="O18" s="15"/>
      <c r="P18" s="127"/>
      <c r="Q18" s="127"/>
      <c r="T18" s="75"/>
      <c r="U18" s="75"/>
      <c r="V18" s="75"/>
      <c r="W18" s="75"/>
      <c r="X18" s="75"/>
      <c r="Y18" s="75"/>
      <c r="Z18" s="75"/>
      <c r="AA18" s="75"/>
      <c r="AB18" s="75"/>
      <c r="AC18" s="75"/>
      <c r="AD18" s="75"/>
      <c r="AE18" s="75"/>
      <c r="AF18" s="75"/>
      <c r="AG18" s="75"/>
      <c r="AH18" s="75"/>
      <c r="AI18" s="75"/>
      <c r="AJ18" s="75"/>
    </row>
    <row r="19">
      <c r="A19" s="15" t="s">
        <v>122</v>
      </c>
      <c r="B19" s="15" t="s">
        <v>123</v>
      </c>
      <c r="C19" s="15" t="s">
        <v>124</v>
      </c>
      <c r="D19" s="28" t="s">
        <v>364</v>
      </c>
      <c r="E19" s="28" t="s">
        <v>365</v>
      </c>
      <c r="F19" s="15" t="s">
        <v>346</v>
      </c>
      <c r="G19" s="136">
        <v>0.6458333333333334</v>
      </c>
      <c r="H19" s="131"/>
      <c r="I19" s="15" t="s">
        <v>346</v>
      </c>
      <c r="J19" s="15" t="s">
        <v>346</v>
      </c>
      <c r="K19" s="15">
        <v>8.0</v>
      </c>
      <c r="L19" s="15">
        <v>8.0</v>
      </c>
      <c r="M19" s="76">
        <f t="shared" si="1"/>
        <v>16</v>
      </c>
      <c r="N19" s="126">
        <f t="shared" si="2"/>
        <v>0.6153846154</v>
      </c>
      <c r="O19" s="75"/>
      <c r="P19" s="127"/>
      <c r="Q19" s="127"/>
      <c r="T19" s="75"/>
      <c r="U19" s="75"/>
      <c r="V19" s="75"/>
      <c r="W19" s="75"/>
      <c r="X19" s="75"/>
      <c r="Y19" s="75"/>
      <c r="Z19" s="75"/>
      <c r="AA19" s="75"/>
      <c r="AB19" s="75"/>
      <c r="AC19" s="75"/>
      <c r="AD19" s="75"/>
      <c r="AE19" s="75"/>
      <c r="AF19" s="75"/>
      <c r="AG19" s="75"/>
      <c r="AH19" s="75"/>
      <c r="AI19" s="75"/>
      <c r="AJ19" s="75"/>
    </row>
    <row r="20">
      <c r="A20" s="15" t="s">
        <v>122</v>
      </c>
      <c r="B20" s="15" t="s">
        <v>125</v>
      </c>
      <c r="C20" s="15" t="s">
        <v>126</v>
      </c>
      <c r="D20" s="28" t="s">
        <v>366</v>
      </c>
      <c r="E20" s="28" t="s">
        <v>365</v>
      </c>
      <c r="F20" s="15" t="s">
        <v>346</v>
      </c>
      <c r="G20" s="129">
        <v>0.6493055555555556</v>
      </c>
      <c r="H20" s="125"/>
      <c r="I20" s="15" t="s">
        <v>346</v>
      </c>
      <c r="J20" s="15" t="s">
        <v>346</v>
      </c>
      <c r="K20" s="15">
        <v>1.0</v>
      </c>
      <c r="L20" s="15">
        <v>16.0</v>
      </c>
      <c r="M20" s="76">
        <f t="shared" si="1"/>
        <v>17</v>
      </c>
      <c r="N20" s="126">
        <f t="shared" si="2"/>
        <v>0.6538461538</v>
      </c>
      <c r="O20" s="15"/>
      <c r="P20" s="127"/>
      <c r="Q20" s="127"/>
      <c r="T20" s="75"/>
      <c r="U20" s="75"/>
      <c r="V20" s="75"/>
      <c r="W20" s="75"/>
      <c r="X20" s="75"/>
      <c r="Y20" s="75"/>
      <c r="Z20" s="75"/>
      <c r="AA20" s="75"/>
      <c r="AB20" s="75"/>
      <c r="AC20" s="75"/>
      <c r="AD20" s="75"/>
      <c r="AE20" s="75"/>
      <c r="AF20" s="75"/>
      <c r="AG20" s="75"/>
      <c r="AH20" s="75"/>
      <c r="AI20" s="75"/>
      <c r="AJ20" s="75"/>
    </row>
    <row r="21">
      <c r="A21" s="15" t="s">
        <v>122</v>
      </c>
      <c r="B21" s="15" t="s">
        <v>127</v>
      </c>
      <c r="C21" s="15" t="s">
        <v>128</v>
      </c>
      <c r="D21" s="28" t="s">
        <v>367</v>
      </c>
      <c r="E21" s="28" t="s">
        <v>365</v>
      </c>
      <c r="F21" s="15" t="s">
        <v>346</v>
      </c>
      <c r="G21" s="129">
        <v>0.6513888888888889</v>
      </c>
      <c r="H21" s="125"/>
      <c r="I21" s="15" t="s">
        <v>346</v>
      </c>
      <c r="J21" s="15" t="s">
        <v>346</v>
      </c>
      <c r="K21" s="15">
        <v>10.0</v>
      </c>
      <c r="L21" s="15">
        <v>15.0</v>
      </c>
      <c r="M21" s="76">
        <f t="shared" si="1"/>
        <v>25</v>
      </c>
      <c r="N21" s="126">
        <f t="shared" si="2"/>
        <v>0.9615384615</v>
      </c>
      <c r="O21" s="75"/>
      <c r="P21" s="127"/>
      <c r="Q21" s="127"/>
      <c r="T21" s="75"/>
      <c r="U21" s="75"/>
      <c r="V21" s="75"/>
      <c r="W21" s="75"/>
      <c r="X21" s="75"/>
      <c r="Y21" s="75"/>
      <c r="Z21" s="75"/>
      <c r="AA21" s="75"/>
      <c r="AB21" s="75"/>
      <c r="AC21" s="75"/>
      <c r="AD21" s="75"/>
      <c r="AE21" s="75"/>
      <c r="AF21" s="75"/>
      <c r="AG21" s="75"/>
      <c r="AH21" s="75"/>
      <c r="AI21" s="75"/>
      <c r="AJ21" s="75"/>
    </row>
    <row r="22">
      <c r="A22" s="15" t="s">
        <v>122</v>
      </c>
      <c r="B22" s="15" t="s">
        <v>129</v>
      </c>
      <c r="C22" s="15" t="s">
        <v>130</v>
      </c>
      <c r="D22" s="28" t="s">
        <v>368</v>
      </c>
      <c r="E22" s="28" t="s">
        <v>365</v>
      </c>
      <c r="F22" s="15" t="s">
        <v>346</v>
      </c>
      <c r="G22" s="129">
        <v>0.6506944444444445</v>
      </c>
      <c r="H22" s="125"/>
      <c r="I22" s="15" t="s">
        <v>346</v>
      </c>
      <c r="J22" s="15" t="s">
        <v>37</v>
      </c>
      <c r="K22" s="15">
        <v>3.0</v>
      </c>
      <c r="L22" s="15" t="s">
        <v>96</v>
      </c>
      <c r="M22" s="76">
        <f t="shared" si="1"/>
        <v>3</v>
      </c>
      <c r="N22" s="126">
        <f t="shared" si="2"/>
        <v>0.1153846154</v>
      </c>
      <c r="O22" s="75"/>
      <c r="P22" s="127"/>
      <c r="Q22" s="127"/>
      <c r="T22" s="75"/>
      <c r="U22" s="75"/>
      <c r="V22" s="75"/>
      <c r="W22" s="75"/>
      <c r="X22" s="75"/>
      <c r="Y22" s="75"/>
      <c r="Z22" s="75"/>
      <c r="AA22" s="75"/>
      <c r="AB22" s="75"/>
      <c r="AC22" s="75"/>
      <c r="AD22" s="75"/>
      <c r="AE22" s="75"/>
      <c r="AF22" s="75"/>
      <c r="AG22" s="75"/>
      <c r="AH22" s="75"/>
      <c r="AI22" s="75"/>
      <c r="AJ22" s="75"/>
    </row>
    <row r="23">
      <c r="A23" s="15" t="s">
        <v>122</v>
      </c>
      <c r="B23" s="15" t="s">
        <v>131</v>
      </c>
      <c r="C23" s="15" t="s">
        <v>132</v>
      </c>
      <c r="D23" s="28" t="s">
        <v>369</v>
      </c>
      <c r="E23" s="28" t="s">
        <v>370</v>
      </c>
      <c r="F23" s="15" t="s">
        <v>346</v>
      </c>
      <c r="G23" s="124">
        <v>0.6979166666666666</v>
      </c>
      <c r="H23" s="125"/>
      <c r="I23" s="15" t="s">
        <v>346</v>
      </c>
      <c r="J23" s="15" t="s">
        <v>37</v>
      </c>
      <c r="K23" s="15">
        <v>7.0</v>
      </c>
      <c r="L23" s="15" t="s">
        <v>96</v>
      </c>
      <c r="M23" s="76">
        <f t="shared" si="1"/>
        <v>7</v>
      </c>
      <c r="N23" s="126">
        <f t="shared" si="2"/>
        <v>0.2692307692</v>
      </c>
      <c r="O23" s="75"/>
      <c r="P23" s="127"/>
      <c r="Q23" s="127"/>
      <c r="T23" s="75"/>
      <c r="U23" s="75"/>
      <c r="V23" s="75"/>
      <c r="W23" s="75"/>
      <c r="X23" s="75"/>
      <c r="Y23" s="75"/>
      <c r="Z23" s="75"/>
      <c r="AA23" s="75"/>
      <c r="AB23" s="75"/>
      <c r="AC23" s="75"/>
      <c r="AD23" s="75"/>
      <c r="AE23" s="75"/>
      <c r="AF23" s="75"/>
      <c r="AG23" s="75"/>
      <c r="AH23" s="75"/>
      <c r="AI23" s="75"/>
      <c r="AJ23" s="75"/>
    </row>
    <row r="24">
      <c r="A24" s="15" t="s">
        <v>122</v>
      </c>
      <c r="B24" s="15" t="s">
        <v>133</v>
      </c>
      <c r="C24" s="15" t="s">
        <v>134</v>
      </c>
      <c r="D24" s="28" t="s">
        <v>371</v>
      </c>
      <c r="E24" s="28" t="s">
        <v>370</v>
      </c>
      <c r="F24" s="15" t="s">
        <v>346</v>
      </c>
      <c r="G24" s="124">
        <v>0.6979166666666666</v>
      </c>
      <c r="H24" s="131"/>
      <c r="I24" s="15" t="s">
        <v>346</v>
      </c>
      <c r="J24" s="15" t="s">
        <v>37</v>
      </c>
      <c r="K24" s="15">
        <v>4.0</v>
      </c>
      <c r="L24" s="15">
        <v>6.0</v>
      </c>
      <c r="M24" s="76">
        <f t="shared" si="1"/>
        <v>10</v>
      </c>
      <c r="N24" s="126">
        <f t="shared" si="2"/>
        <v>0.3846153846</v>
      </c>
      <c r="O24" s="75"/>
      <c r="P24" s="127"/>
      <c r="Q24" s="127"/>
      <c r="T24" s="75"/>
      <c r="U24" s="75"/>
      <c r="V24" s="75"/>
      <c r="W24" s="75"/>
      <c r="X24" s="75"/>
      <c r="Y24" s="75"/>
      <c r="Z24" s="75"/>
      <c r="AA24" s="75"/>
      <c r="AB24" s="75"/>
      <c r="AC24" s="75"/>
      <c r="AD24" s="75"/>
      <c r="AE24" s="75"/>
      <c r="AF24" s="75"/>
      <c r="AG24" s="75"/>
      <c r="AH24" s="75"/>
      <c r="AI24" s="75"/>
      <c r="AJ24" s="75"/>
    </row>
    <row r="25">
      <c r="A25" s="15" t="s">
        <v>122</v>
      </c>
      <c r="B25" s="4" t="s">
        <v>135</v>
      </c>
      <c r="C25" s="15" t="s">
        <v>136</v>
      </c>
      <c r="D25" s="28" t="s">
        <v>372</v>
      </c>
      <c r="E25" s="28" t="s">
        <v>370</v>
      </c>
      <c r="F25" s="15" t="s">
        <v>346</v>
      </c>
      <c r="G25" s="124">
        <v>0.6979166666666666</v>
      </c>
      <c r="H25" s="131"/>
      <c r="I25" s="15" t="s">
        <v>346</v>
      </c>
      <c r="J25" s="15" t="s">
        <v>346</v>
      </c>
      <c r="K25" s="15">
        <v>0.0</v>
      </c>
      <c r="L25" s="15">
        <v>4.0</v>
      </c>
      <c r="M25" s="76">
        <f t="shared" si="1"/>
        <v>4</v>
      </c>
      <c r="N25" s="126">
        <f t="shared" si="2"/>
        <v>0.1538461538</v>
      </c>
      <c r="O25" s="75"/>
      <c r="P25" s="127"/>
      <c r="Q25" s="127"/>
      <c r="T25" s="75"/>
      <c r="U25" s="75"/>
      <c r="V25" s="75"/>
      <c r="W25" s="75"/>
      <c r="X25" s="75"/>
      <c r="Y25" s="75"/>
      <c r="Z25" s="75"/>
      <c r="AA25" s="75"/>
      <c r="AB25" s="75"/>
      <c r="AC25" s="75"/>
      <c r="AD25" s="75"/>
      <c r="AE25" s="75"/>
      <c r="AF25" s="75"/>
      <c r="AG25" s="75"/>
      <c r="AH25" s="75"/>
      <c r="AI25" s="75"/>
      <c r="AJ25" s="75"/>
    </row>
    <row r="26">
      <c r="A26" s="15" t="s">
        <v>122</v>
      </c>
      <c r="B26" s="15" t="s">
        <v>79</v>
      </c>
      <c r="C26" s="15" t="s">
        <v>80</v>
      </c>
      <c r="D26" s="28" t="s">
        <v>506</v>
      </c>
      <c r="E26" s="28" t="s">
        <v>370</v>
      </c>
      <c r="F26" s="15" t="s">
        <v>37</v>
      </c>
      <c r="G26" s="124"/>
      <c r="H26" s="131"/>
      <c r="I26" s="15"/>
      <c r="J26" s="15"/>
      <c r="K26" s="15" t="s">
        <v>96</v>
      </c>
      <c r="L26" s="15" t="s">
        <v>96</v>
      </c>
      <c r="M26" s="76">
        <f t="shared" si="1"/>
        <v>0</v>
      </c>
      <c r="N26" s="126">
        <f t="shared" si="2"/>
        <v>0</v>
      </c>
      <c r="O26" s="75"/>
      <c r="P26" s="127"/>
      <c r="Q26" s="127"/>
      <c r="T26" s="75"/>
      <c r="U26" s="75"/>
      <c r="V26" s="75"/>
      <c r="W26" s="75"/>
      <c r="X26" s="75"/>
      <c r="Y26" s="75"/>
      <c r="Z26" s="75"/>
      <c r="AA26" s="75"/>
      <c r="AB26" s="75"/>
      <c r="AC26" s="75"/>
      <c r="AD26" s="75"/>
      <c r="AE26" s="75"/>
      <c r="AF26" s="75"/>
      <c r="AG26" s="75"/>
      <c r="AH26" s="75"/>
      <c r="AI26" s="75"/>
      <c r="AJ26" s="75"/>
    </row>
    <row r="27">
      <c r="A27" s="15" t="s">
        <v>137</v>
      </c>
      <c r="B27" s="15" t="s">
        <v>138</v>
      </c>
      <c r="C27" s="15" t="s">
        <v>139</v>
      </c>
      <c r="D27" s="28" t="s">
        <v>373</v>
      </c>
      <c r="E27" s="28" t="s">
        <v>374</v>
      </c>
      <c r="F27" s="15" t="s">
        <v>346</v>
      </c>
      <c r="G27" s="124">
        <v>0.5625</v>
      </c>
      <c r="H27" s="125"/>
      <c r="I27" s="125" t="s">
        <v>346</v>
      </c>
      <c r="J27" s="15" t="s">
        <v>346</v>
      </c>
      <c r="K27" s="15">
        <v>10.0</v>
      </c>
      <c r="L27" s="15">
        <v>0.0</v>
      </c>
      <c r="M27" s="76">
        <f t="shared" si="1"/>
        <v>10</v>
      </c>
      <c r="N27" s="126">
        <f t="shared" si="2"/>
        <v>0.3846153846</v>
      </c>
      <c r="O27" s="75"/>
      <c r="P27" s="127"/>
      <c r="Q27" s="127"/>
      <c r="T27" s="75"/>
      <c r="U27" s="75"/>
      <c r="V27" s="75"/>
      <c r="W27" s="75"/>
      <c r="X27" s="75"/>
      <c r="Y27" s="75"/>
      <c r="Z27" s="75"/>
      <c r="AA27" s="75"/>
      <c r="AB27" s="75"/>
      <c r="AC27" s="75"/>
      <c r="AD27" s="75"/>
      <c r="AE27" s="75"/>
      <c r="AF27" s="75"/>
      <c r="AG27" s="75"/>
      <c r="AH27" s="75"/>
      <c r="AI27" s="75"/>
      <c r="AJ27" s="75"/>
    </row>
    <row r="28">
      <c r="A28" s="15" t="s">
        <v>137</v>
      </c>
      <c r="B28" s="15" t="s">
        <v>140</v>
      </c>
      <c r="C28" s="15" t="s">
        <v>141</v>
      </c>
      <c r="D28" s="28" t="s">
        <v>375</v>
      </c>
      <c r="E28" s="28" t="s">
        <v>374</v>
      </c>
      <c r="F28" s="15" t="s">
        <v>346</v>
      </c>
      <c r="G28" s="124">
        <v>0.5625</v>
      </c>
      <c r="H28" s="125"/>
      <c r="I28" s="15" t="s">
        <v>346</v>
      </c>
      <c r="J28" s="15" t="s">
        <v>346</v>
      </c>
      <c r="K28" s="15">
        <v>5.0</v>
      </c>
      <c r="L28" s="15">
        <v>2.0</v>
      </c>
      <c r="M28" s="76">
        <f t="shared" si="1"/>
        <v>7</v>
      </c>
      <c r="N28" s="126">
        <f t="shared" si="2"/>
        <v>0.2692307692</v>
      </c>
      <c r="O28" s="75"/>
      <c r="P28" s="127"/>
      <c r="Q28" s="127"/>
      <c r="T28" s="75"/>
      <c r="U28" s="75"/>
      <c r="V28" s="75"/>
      <c r="W28" s="75"/>
      <c r="X28" s="75"/>
      <c r="Y28" s="75"/>
      <c r="Z28" s="75"/>
      <c r="AA28" s="75"/>
      <c r="AB28" s="75"/>
      <c r="AC28" s="75"/>
      <c r="AD28" s="75"/>
      <c r="AE28" s="75"/>
      <c r="AF28" s="75"/>
      <c r="AG28" s="75"/>
      <c r="AH28" s="75"/>
      <c r="AI28" s="75"/>
      <c r="AJ28" s="75"/>
    </row>
    <row r="29">
      <c r="A29" s="15" t="s">
        <v>137</v>
      </c>
      <c r="B29" s="15" t="s">
        <v>143</v>
      </c>
      <c r="C29" s="15" t="s">
        <v>144</v>
      </c>
      <c r="D29" s="28" t="s">
        <v>376</v>
      </c>
      <c r="E29" s="28" t="s">
        <v>374</v>
      </c>
      <c r="F29" s="15" t="s">
        <v>37</v>
      </c>
      <c r="G29" s="124"/>
      <c r="H29" s="125"/>
      <c r="I29" s="15"/>
      <c r="J29" s="15" t="s">
        <v>346</v>
      </c>
      <c r="K29" s="15">
        <v>10.0</v>
      </c>
      <c r="L29" s="15">
        <v>12.0</v>
      </c>
      <c r="M29" s="76">
        <f t="shared" si="1"/>
        <v>22</v>
      </c>
      <c r="N29" s="126">
        <f t="shared" si="2"/>
        <v>0.8461538462</v>
      </c>
      <c r="O29" s="15"/>
      <c r="P29" s="127"/>
      <c r="Q29" s="127"/>
      <c r="T29" s="75"/>
      <c r="U29" s="75"/>
      <c r="V29" s="75"/>
      <c r="W29" s="75"/>
      <c r="X29" s="75"/>
      <c r="Y29" s="75"/>
      <c r="Z29" s="75"/>
      <c r="AA29" s="75"/>
      <c r="AB29" s="75"/>
      <c r="AC29" s="75"/>
      <c r="AD29" s="75"/>
      <c r="AE29" s="75"/>
      <c r="AF29" s="75"/>
      <c r="AG29" s="75"/>
      <c r="AH29" s="75"/>
      <c r="AI29" s="75"/>
      <c r="AJ29" s="75"/>
    </row>
    <row r="30">
      <c r="A30" s="15" t="s">
        <v>137</v>
      </c>
      <c r="B30" s="15" t="s">
        <v>146</v>
      </c>
      <c r="C30" s="15" t="s">
        <v>147</v>
      </c>
      <c r="D30" s="28" t="s">
        <v>377</v>
      </c>
      <c r="E30" s="28" t="s">
        <v>374</v>
      </c>
      <c r="F30" s="15" t="s">
        <v>37</v>
      </c>
      <c r="G30" s="124"/>
      <c r="H30" s="125"/>
      <c r="I30" s="15"/>
      <c r="J30" s="15" t="s">
        <v>37</v>
      </c>
      <c r="K30" s="15">
        <v>10.0</v>
      </c>
      <c r="L30" s="15" t="s">
        <v>96</v>
      </c>
      <c r="M30" s="76">
        <f t="shared" si="1"/>
        <v>10</v>
      </c>
      <c r="N30" s="126">
        <f t="shared" si="2"/>
        <v>0.3846153846</v>
      </c>
      <c r="O30" s="75"/>
      <c r="P30" s="127"/>
      <c r="Q30" s="127"/>
      <c r="T30" s="75"/>
      <c r="U30" s="75"/>
      <c r="V30" s="75"/>
      <c r="W30" s="75"/>
      <c r="X30" s="75"/>
      <c r="Y30" s="75"/>
      <c r="Z30" s="75"/>
      <c r="AA30" s="75"/>
      <c r="AB30" s="75"/>
      <c r="AC30" s="75"/>
      <c r="AD30" s="75"/>
      <c r="AE30" s="75"/>
      <c r="AF30" s="75"/>
      <c r="AG30" s="75"/>
      <c r="AH30" s="75"/>
      <c r="AI30" s="75"/>
      <c r="AJ30" s="75"/>
    </row>
    <row r="31">
      <c r="A31" s="15" t="s">
        <v>137</v>
      </c>
      <c r="B31" s="15" t="s">
        <v>150</v>
      </c>
      <c r="C31" s="15" t="s">
        <v>151</v>
      </c>
      <c r="D31" s="28" t="s">
        <v>379</v>
      </c>
      <c r="E31" s="28" t="s">
        <v>380</v>
      </c>
      <c r="F31" s="15" t="s">
        <v>346</v>
      </c>
      <c r="G31" s="138">
        <v>0.1076388888888889</v>
      </c>
      <c r="H31" s="125"/>
      <c r="I31" s="15" t="s">
        <v>346</v>
      </c>
      <c r="J31" s="15" t="s">
        <v>37</v>
      </c>
      <c r="K31" s="15" t="s">
        <v>96</v>
      </c>
      <c r="L31" s="15" t="s">
        <v>96</v>
      </c>
      <c r="M31" s="76">
        <f t="shared" si="1"/>
        <v>0</v>
      </c>
      <c r="N31" s="126">
        <f t="shared" si="2"/>
        <v>0</v>
      </c>
      <c r="O31" s="75"/>
      <c r="P31" s="127"/>
      <c r="Q31" s="127"/>
      <c r="T31" s="75"/>
      <c r="U31" s="75"/>
      <c r="V31" s="75"/>
      <c r="W31" s="75"/>
      <c r="X31" s="75"/>
      <c r="Y31" s="75"/>
      <c r="Z31" s="75"/>
      <c r="AA31" s="75"/>
      <c r="AB31" s="75"/>
      <c r="AC31" s="75"/>
      <c r="AD31" s="75"/>
      <c r="AE31" s="75"/>
      <c r="AF31" s="75"/>
      <c r="AG31" s="75"/>
      <c r="AH31" s="75"/>
      <c r="AI31" s="75"/>
      <c r="AJ31" s="75"/>
    </row>
    <row r="32">
      <c r="A32" s="15" t="s">
        <v>137</v>
      </c>
      <c r="B32" s="15" t="s">
        <v>152</v>
      </c>
      <c r="C32" s="15" t="s">
        <v>153</v>
      </c>
      <c r="D32" s="28" t="s">
        <v>381</v>
      </c>
      <c r="E32" s="28" t="s">
        <v>380</v>
      </c>
      <c r="F32" s="15" t="s">
        <v>346</v>
      </c>
      <c r="G32" s="138">
        <v>0.1076388888888889</v>
      </c>
      <c r="H32" s="125"/>
      <c r="I32" s="15" t="s">
        <v>346</v>
      </c>
      <c r="J32" s="15" t="s">
        <v>346</v>
      </c>
      <c r="K32" s="15">
        <v>10.0</v>
      </c>
      <c r="L32" s="15">
        <v>11.0</v>
      </c>
      <c r="M32" s="76">
        <f t="shared" si="1"/>
        <v>21</v>
      </c>
      <c r="N32" s="126">
        <f t="shared" si="2"/>
        <v>0.8076923077</v>
      </c>
      <c r="O32" s="75"/>
      <c r="P32" s="127"/>
      <c r="Q32" s="127"/>
      <c r="T32" s="75"/>
      <c r="U32" s="75"/>
      <c r="V32" s="75"/>
      <c r="W32" s="75"/>
      <c r="X32" s="75"/>
      <c r="Y32" s="75"/>
      <c r="Z32" s="75"/>
      <c r="AA32" s="75"/>
      <c r="AB32" s="75"/>
      <c r="AC32" s="75"/>
      <c r="AD32" s="75"/>
      <c r="AE32" s="75"/>
      <c r="AF32" s="75"/>
      <c r="AG32" s="75"/>
      <c r="AH32" s="75"/>
      <c r="AI32" s="75"/>
      <c r="AJ32" s="75"/>
    </row>
    <row r="33">
      <c r="A33" s="15" t="s">
        <v>137</v>
      </c>
      <c r="B33" s="15" t="s">
        <v>156</v>
      </c>
      <c r="C33" s="15" t="s">
        <v>157</v>
      </c>
      <c r="D33" s="28" t="s">
        <v>382</v>
      </c>
      <c r="E33" s="28" t="s">
        <v>380</v>
      </c>
      <c r="F33" s="15" t="s">
        <v>346</v>
      </c>
      <c r="G33" s="138">
        <v>0.1076388888888889</v>
      </c>
      <c r="H33" s="131"/>
      <c r="I33" s="15" t="s">
        <v>346</v>
      </c>
      <c r="J33" s="15" t="s">
        <v>346</v>
      </c>
      <c r="K33" s="15">
        <v>10.0</v>
      </c>
      <c r="L33" s="15">
        <v>14.0</v>
      </c>
      <c r="M33" s="76">
        <f t="shared" si="1"/>
        <v>24</v>
      </c>
      <c r="N33" s="126">
        <f t="shared" si="2"/>
        <v>0.9230769231</v>
      </c>
      <c r="O33" s="75"/>
      <c r="P33" s="127"/>
      <c r="Q33" s="127"/>
      <c r="T33" s="75"/>
      <c r="U33" s="75"/>
      <c r="V33" s="75"/>
      <c r="W33" s="75"/>
      <c r="X33" s="75"/>
      <c r="Y33" s="75"/>
      <c r="Z33" s="75"/>
      <c r="AA33" s="75"/>
      <c r="AB33" s="75"/>
      <c r="AC33" s="75"/>
      <c r="AD33" s="75"/>
      <c r="AE33" s="75"/>
      <c r="AF33" s="75"/>
      <c r="AG33" s="75"/>
      <c r="AH33" s="75"/>
      <c r="AI33" s="75"/>
      <c r="AJ33" s="75"/>
    </row>
    <row r="34">
      <c r="A34" s="15" t="s">
        <v>137</v>
      </c>
      <c r="B34" s="52" t="s">
        <v>160</v>
      </c>
      <c r="C34" s="15" t="s">
        <v>161</v>
      </c>
      <c r="D34" s="28" t="s">
        <v>383</v>
      </c>
      <c r="E34" s="28" t="s">
        <v>380</v>
      </c>
      <c r="F34" s="15" t="s">
        <v>346</v>
      </c>
      <c r="G34" s="138">
        <v>0.1076388888888889</v>
      </c>
      <c r="H34" s="131"/>
      <c r="I34" s="15" t="s">
        <v>346</v>
      </c>
      <c r="J34" s="15" t="s">
        <v>37</v>
      </c>
      <c r="K34" s="15">
        <v>6.0</v>
      </c>
      <c r="L34" s="15">
        <v>16.0</v>
      </c>
      <c r="M34" s="76">
        <f t="shared" si="1"/>
        <v>22</v>
      </c>
      <c r="N34" s="126">
        <f t="shared" si="2"/>
        <v>0.8461538462</v>
      </c>
      <c r="O34" s="75"/>
      <c r="P34" s="127"/>
      <c r="Q34" s="127"/>
      <c r="T34" s="75"/>
      <c r="U34" s="75"/>
      <c r="V34" s="75"/>
      <c r="W34" s="75"/>
      <c r="X34" s="75"/>
      <c r="Y34" s="75"/>
      <c r="Z34" s="75"/>
      <c r="AA34" s="75"/>
      <c r="AB34" s="75"/>
      <c r="AC34" s="75"/>
      <c r="AD34" s="75"/>
      <c r="AE34" s="75"/>
      <c r="AF34" s="75"/>
      <c r="AG34" s="75"/>
      <c r="AH34" s="75"/>
      <c r="AI34" s="75"/>
      <c r="AJ34" s="75"/>
    </row>
    <row r="35">
      <c r="A35" s="15" t="s">
        <v>167</v>
      </c>
      <c r="B35" s="15" t="s">
        <v>168</v>
      </c>
      <c r="C35" s="15" t="s">
        <v>169</v>
      </c>
      <c r="D35" s="28" t="s">
        <v>386</v>
      </c>
      <c r="E35" s="28" t="s">
        <v>344</v>
      </c>
      <c r="F35" s="15" t="s">
        <v>346</v>
      </c>
      <c r="G35" s="138">
        <v>0.5625</v>
      </c>
      <c r="H35" s="125"/>
      <c r="I35" s="15" t="s">
        <v>346</v>
      </c>
      <c r="J35" s="15" t="s">
        <v>37</v>
      </c>
      <c r="K35" s="15" t="s">
        <v>96</v>
      </c>
      <c r="L35" s="15" t="s">
        <v>96</v>
      </c>
      <c r="M35" s="76">
        <f t="shared" si="1"/>
        <v>0</v>
      </c>
      <c r="N35" s="126">
        <f t="shared" si="2"/>
        <v>0</v>
      </c>
      <c r="O35" s="15"/>
      <c r="P35" s="127"/>
      <c r="Q35" s="127"/>
      <c r="T35" s="75"/>
      <c r="U35" s="75"/>
      <c r="V35" s="75"/>
      <c r="W35" s="75"/>
      <c r="X35" s="75"/>
      <c r="Y35" s="75"/>
      <c r="Z35" s="75"/>
      <c r="AA35" s="75"/>
      <c r="AB35" s="75"/>
      <c r="AC35" s="75"/>
      <c r="AD35" s="75"/>
      <c r="AE35" s="75"/>
      <c r="AF35" s="75"/>
      <c r="AG35" s="75"/>
      <c r="AH35" s="75"/>
      <c r="AI35" s="75"/>
      <c r="AJ35" s="75"/>
    </row>
    <row r="36">
      <c r="A36" s="15" t="s">
        <v>167</v>
      </c>
      <c r="B36" s="15" t="s">
        <v>173</v>
      </c>
      <c r="C36" s="15" t="s">
        <v>174</v>
      </c>
      <c r="D36" s="28" t="s">
        <v>387</v>
      </c>
      <c r="E36" s="28" t="s">
        <v>344</v>
      </c>
      <c r="F36" s="15" t="s">
        <v>346</v>
      </c>
      <c r="G36" s="138">
        <v>0.5673611111111111</v>
      </c>
      <c r="H36" s="125">
        <v>7.0</v>
      </c>
      <c r="I36" s="15" t="s">
        <v>346</v>
      </c>
      <c r="J36" s="15" t="s">
        <v>37</v>
      </c>
      <c r="K36" s="15">
        <v>2.0</v>
      </c>
      <c r="L36" s="15" t="s">
        <v>96</v>
      </c>
      <c r="M36" s="76">
        <f t="shared" si="1"/>
        <v>2</v>
      </c>
      <c r="N36" s="126">
        <f t="shared" si="2"/>
        <v>0.07692307692</v>
      </c>
      <c r="O36" s="75"/>
      <c r="P36" s="127"/>
      <c r="Q36" s="127"/>
      <c r="T36" s="75"/>
      <c r="U36" s="75"/>
      <c r="V36" s="75"/>
      <c r="W36" s="75"/>
      <c r="X36" s="75"/>
      <c r="Y36" s="75"/>
      <c r="Z36" s="75"/>
      <c r="AA36" s="75"/>
      <c r="AB36" s="75"/>
      <c r="AC36" s="75"/>
      <c r="AD36" s="75"/>
      <c r="AE36" s="75"/>
      <c r="AF36" s="75"/>
      <c r="AG36" s="75"/>
      <c r="AH36" s="75"/>
      <c r="AI36" s="75"/>
      <c r="AJ36" s="75"/>
    </row>
    <row r="37">
      <c r="A37" s="15" t="s">
        <v>167</v>
      </c>
      <c r="B37" s="15" t="s">
        <v>29</v>
      </c>
      <c r="C37" s="15" t="s">
        <v>30</v>
      </c>
      <c r="D37" s="28" t="s">
        <v>388</v>
      </c>
      <c r="E37" s="28" t="s">
        <v>344</v>
      </c>
      <c r="F37" s="15" t="s">
        <v>346</v>
      </c>
      <c r="G37" s="138">
        <v>0.5625</v>
      </c>
      <c r="H37" s="125"/>
      <c r="I37" s="15" t="s">
        <v>346</v>
      </c>
      <c r="J37" s="15" t="s">
        <v>346</v>
      </c>
      <c r="K37" s="15">
        <v>3.0</v>
      </c>
      <c r="L37" s="15">
        <v>8.0</v>
      </c>
      <c r="M37" s="76">
        <f t="shared" si="1"/>
        <v>11</v>
      </c>
      <c r="N37" s="126">
        <f t="shared" si="2"/>
        <v>0.4230769231</v>
      </c>
      <c r="O37" s="17"/>
      <c r="P37" s="127"/>
      <c r="Q37" s="127"/>
      <c r="T37" s="75"/>
      <c r="U37" s="75"/>
      <c r="V37" s="75"/>
      <c r="W37" s="75"/>
      <c r="X37" s="75"/>
      <c r="Y37" s="75"/>
      <c r="Z37" s="75"/>
      <c r="AA37" s="75"/>
      <c r="AB37" s="75"/>
      <c r="AC37" s="75"/>
      <c r="AD37" s="75"/>
      <c r="AE37" s="75"/>
      <c r="AF37" s="75"/>
      <c r="AG37" s="75"/>
      <c r="AH37" s="75"/>
      <c r="AI37" s="75"/>
      <c r="AJ37" s="75"/>
    </row>
    <row r="38">
      <c r="A38" s="15" t="s">
        <v>167</v>
      </c>
      <c r="B38" s="15" t="s">
        <v>177</v>
      </c>
      <c r="C38" s="15" t="s">
        <v>178</v>
      </c>
      <c r="D38" s="28" t="s">
        <v>389</v>
      </c>
      <c r="E38" s="28" t="s">
        <v>344</v>
      </c>
      <c r="F38" s="15" t="s">
        <v>346</v>
      </c>
      <c r="G38" s="124">
        <v>0.5625</v>
      </c>
      <c r="H38" s="131"/>
      <c r="I38" s="15" t="s">
        <v>346</v>
      </c>
      <c r="J38" s="15" t="s">
        <v>37</v>
      </c>
      <c r="K38" s="15">
        <v>2.0</v>
      </c>
      <c r="L38" s="15">
        <v>2.0</v>
      </c>
      <c r="M38" s="76">
        <f t="shared" si="1"/>
        <v>4</v>
      </c>
      <c r="N38" s="126">
        <f t="shared" si="2"/>
        <v>0.1538461538</v>
      </c>
      <c r="O38" s="90"/>
      <c r="P38" s="127"/>
      <c r="Q38" s="127"/>
      <c r="T38" s="75"/>
      <c r="U38" s="75"/>
      <c r="V38" s="75"/>
      <c r="W38" s="75"/>
      <c r="X38" s="75"/>
      <c r="Y38" s="75"/>
      <c r="Z38" s="75"/>
      <c r="AA38" s="75"/>
      <c r="AB38" s="75"/>
      <c r="AC38" s="75"/>
      <c r="AD38" s="75"/>
      <c r="AE38" s="75"/>
      <c r="AF38" s="75"/>
      <c r="AG38" s="75"/>
      <c r="AH38" s="75"/>
      <c r="AI38" s="75"/>
      <c r="AJ38" s="75"/>
    </row>
    <row r="39">
      <c r="A39" s="15" t="s">
        <v>167</v>
      </c>
      <c r="B39" s="15" t="s">
        <v>54</v>
      </c>
      <c r="C39" s="15" t="s">
        <v>55</v>
      </c>
      <c r="D39" s="28" t="s">
        <v>390</v>
      </c>
      <c r="E39" s="28" t="s">
        <v>380</v>
      </c>
      <c r="F39" s="15" t="s">
        <v>37</v>
      </c>
      <c r="G39" s="125" t="s">
        <v>96</v>
      </c>
      <c r="H39" s="131"/>
      <c r="I39" s="15"/>
      <c r="J39" s="15" t="s">
        <v>37</v>
      </c>
      <c r="K39" s="15" t="s">
        <v>96</v>
      </c>
      <c r="L39" s="15" t="s">
        <v>96</v>
      </c>
      <c r="M39" s="76">
        <f t="shared" si="1"/>
        <v>0</v>
      </c>
      <c r="N39" s="126">
        <f t="shared" si="2"/>
        <v>0</v>
      </c>
      <c r="O39" s="15"/>
      <c r="P39" s="127"/>
      <c r="Q39" s="127"/>
      <c r="T39" s="75"/>
      <c r="U39" s="75"/>
      <c r="V39" s="75"/>
      <c r="W39" s="75"/>
      <c r="X39" s="75"/>
      <c r="Y39" s="75"/>
      <c r="Z39" s="75"/>
      <c r="AA39" s="75"/>
      <c r="AB39" s="75"/>
      <c r="AC39" s="75"/>
      <c r="AD39" s="75"/>
      <c r="AE39" s="75"/>
      <c r="AF39" s="75"/>
      <c r="AG39" s="75"/>
      <c r="AH39" s="75"/>
      <c r="AI39" s="75"/>
      <c r="AJ39" s="75"/>
    </row>
    <row r="40">
      <c r="A40" s="15" t="s">
        <v>167</v>
      </c>
      <c r="B40" s="15" t="s">
        <v>181</v>
      </c>
      <c r="C40" s="15" t="s">
        <v>182</v>
      </c>
      <c r="D40" s="28" t="s">
        <v>391</v>
      </c>
      <c r="E40" s="28" t="s">
        <v>380</v>
      </c>
      <c r="F40" s="15" t="s">
        <v>37</v>
      </c>
      <c r="G40" s="125" t="s">
        <v>96</v>
      </c>
      <c r="H40" s="125"/>
      <c r="I40" s="15"/>
      <c r="J40" s="15" t="s">
        <v>346</v>
      </c>
      <c r="K40" s="15">
        <v>3.0</v>
      </c>
      <c r="L40" s="15" t="s">
        <v>96</v>
      </c>
      <c r="M40" s="76">
        <f t="shared" si="1"/>
        <v>3</v>
      </c>
      <c r="N40" s="126">
        <f t="shared" si="2"/>
        <v>0.1153846154</v>
      </c>
      <c r="O40" s="15"/>
      <c r="P40" s="127"/>
      <c r="Q40" s="127"/>
      <c r="T40" s="75"/>
      <c r="U40" s="75"/>
      <c r="V40" s="75"/>
      <c r="W40" s="75"/>
      <c r="X40" s="75"/>
      <c r="Y40" s="75"/>
      <c r="Z40" s="75"/>
      <c r="AA40" s="75"/>
      <c r="AB40" s="75"/>
      <c r="AC40" s="75"/>
      <c r="AD40" s="75"/>
      <c r="AE40" s="75"/>
      <c r="AF40" s="75"/>
      <c r="AG40" s="75"/>
      <c r="AH40" s="75"/>
      <c r="AI40" s="75"/>
      <c r="AJ40" s="75"/>
    </row>
    <row r="41">
      <c r="A41" s="15" t="s">
        <v>167</v>
      </c>
      <c r="B41" s="15" t="s">
        <v>183</v>
      </c>
      <c r="C41" s="15" t="s">
        <v>184</v>
      </c>
      <c r="D41" s="28" t="s">
        <v>392</v>
      </c>
      <c r="E41" s="28" t="s">
        <v>380</v>
      </c>
      <c r="F41" s="15" t="s">
        <v>346</v>
      </c>
      <c r="G41" s="124">
        <v>0.6076388888888888</v>
      </c>
      <c r="H41" s="131"/>
      <c r="I41" s="15" t="s">
        <v>346</v>
      </c>
      <c r="J41" s="15" t="s">
        <v>346</v>
      </c>
      <c r="K41" s="15">
        <v>9.0</v>
      </c>
      <c r="L41" s="15">
        <v>10.0</v>
      </c>
      <c r="M41" s="76">
        <f t="shared" si="1"/>
        <v>19</v>
      </c>
      <c r="N41" s="126">
        <f t="shared" si="2"/>
        <v>0.7307692308</v>
      </c>
      <c r="O41" s="15"/>
      <c r="P41" s="127"/>
      <c r="Q41" s="127"/>
      <c r="T41" s="75"/>
      <c r="U41" s="75"/>
      <c r="V41" s="75"/>
      <c r="W41" s="75"/>
      <c r="X41" s="75"/>
      <c r="Y41" s="75"/>
      <c r="Z41" s="75"/>
      <c r="AA41" s="75"/>
      <c r="AB41" s="75"/>
      <c r="AC41" s="75"/>
      <c r="AD41" s="75"/>
      <c r="AE41" s="75"/>
      <c r="AF41" s="75"/>
      <c r="AG41" s="75"/>
      <c r="AH41" s="75"/>
      <c r="AI41" s="75"/>
      <c r="AJ41" s="75"/>
    </row>
    <row r="42">
      <c r="A42" s="15" t="s">
        <v>167</v>
      </c>
      <c r="B42" s="15" t="s">
        <v>186</v>
      </c>
      <c r="C42" s="15" t="s">
        <v>187</v>
      </c>
      <c r="D42" s="28" t="s">
        <v>393</v>
      </c>
      <c r="E42" s="28" t="s">
        <v>380</v>
      </c>
      <c r="F42" s="15" t="s">
        <v>346</v>
      </c>
      <c r="G42" s="124">
        <v>0.6076388888888888</v>
      </c>
      <c r="H42" s="125"/>
      <c r="I42" s="15" t="s">
        <v>346</v>
      </c>
      <c r="J42" s="15" t="s">
        <v>37</v>
      </c>
      <c r="K42" s="15" t="s">
        <v>96</v>
      </c>
      <c r="L42" s="15">
        <v>14.0</v>
      </c>
      <c r="M42" s="76">
        <f t="shared" si="1"/>
        <v>14</v>
      </c>
      <c r="N42" s="126">
        <f t="shared" si="2"/>
        <v>0.5384615385</v>
      </c>
      <c r="O42" s="15"/>
      <c r="P42" s="127"/>
      <c r="Q42" s="127"/>
      <c r="T42" s="75"/>
      <c r="U42" s="75"/>
      <c r="V42" s="75"/>
      <c r="W42" s="75"/>
      <c r="X42" s="75"/>
      <c r="Y42" s="75"/>
      <c r="Z42" s="75"/>
      <c r="AA42" s="75"/>
      <c r="AB42" s="75"/>
      <c r="AC42" s="75"/>
      <c r="AD42" s="75"/>
      <c r="AE42" s="75"/>
      <c r="AF42" s="75"/>
      <c r="AG42" s="75"/>
      <c r="AH42" s="75"/>
      <c r="AI42" s="75"/>
      <c r="AJ42" s="75"/>
    </row>
    <row r="43">
      <c r="A43" s="15" t="s">
        <v>188</v>
      </c>
      <c r="B43" s="15" t="s">
        <v>165</v>
      </c>
      <c r="C43" s="15" t="s">
        <v>166</v>
      </c>
      <c r="D43" s="28" t="s">
        <v>394</v>
      </c>
      <c r="E43" s="28" t="s">
        <v>395</v>
      </c>
      <c r="F43" s="15" t="s">
        <v>346</v>
      </c>
      <c r="G43" s="124">
        <v>0.6076388888888888</v>
      </c>
      <c r="H43" s="131"/>
      <c r="I43" s="15" t="s">
        <v>346</v>
      </c>
      <c r="J43" s="15" t="s">
        <v>37</v>
      </c>
      <c r="K43" s="15">
        <v>9.0</v>
      </c>
      <c r="L43" s="15">
        <v>0.0</v>
      </c>
      <c r="M43" s="76">
        <f t="shared" si="1"/>
        <v>9</v>
      </c>
      <c r="N43" s="126">
        <f t="shared" si="2"/>
        <v>0.3461538462</v>
      </c>
      <c r="O43" s="75"/>
      <c r="P43" s="127"/>
      <c r="Q43" s="127"/>
      <c r="T43" s="75"/>
      <c r="U43" s="75"/>
      <c r="V43" s="75"/>
      <c r="W43" s="75"/>
      <c r="X43" s="75"/>
      <c r="Y43" s="75"/>
      <c r="Z43" s="75"/>
      <c r="AA43" s="75"/>
      <c r="AB43" s="75"/>
      <c r="AC43" s="75"/>
      <c r="AD43" s="75"/>
      <c r="AE43" s="75"/>
      <c r="AF43" s="75"/>
      <c r="AG43" s="75"/>
      <c r="AH43" s="75"/>
      <c r="AI43" s="75"/>
      <c r="AJ43" s="75"/>
    </row>
    <row r="44">
      <c r="A44" s="15" t="s">
        <v>188</v>
      </c>
      <c r="B44" s="15" t="s">
        <v>190</v>
      </c>
      <c r="C44" s="15" t="s">
        <v>191</v>
      </c>
      <c r="D44" s="28" t="s">
        <v>396</v>
      </c>
      <c r="E44" s="28" t="s">
        <v>395</v>
      </c>
      <c r="F44" s="15" t="s">
        <v>346</v>
      </c>
      <c r="G44" s="124">
        <v>0.6076388888888888</v>
      </c>
      <c r="H44" s="131"/>
      <c r="I44" s="15" t="s">
        <v>346</v>
      </c>
      <c r="J44" s="15" t="s">
        <v>37</v>
      </c>
      <c r="K44" s="15">
        <v>5.0</v>
      </c>
      <c r="L44" s="15">
        <v>0.0</v>
      </c>
      <c r="M44" s="76">
        <f t="shared" si="1"/>
        <v>5</v>
      </c>
      <c r="N44" s="126">
        <f t="shared" si="2"/>
        <v>0.1923076923</v>
      </c>
      <c r="O44" s="75"/>
      <c r="P44" s="127"/>
      <c r="Q44" s="127"/>
      <c r="T44" s="75"/>
      <c r="U44" s="75"/>
      <c r="V44" s="75"/>
      <c r="W44" s="75"/>
      <c r="X44" s="75"/>
      <c r="Y44" s="75"/>
      <c r="Z44" s="75"/>
      <c r="AA44" s="75"/>
      <c r="AB44" s="75"/>
      <c r="AC44" s="75"/>
      <c r="AD44" s="75"/>
      <c r="AE44" s="75"/>
      <c r="AF44" s="75"/>
      <c r="AG44" s="75"/>
      <c r="AH44" s="75"/>
      <c r="AI44" s="75"/>
      <c r="AJ44" s="75"/>
    </row>
    <row r="45">
      <c r="A45" s="15" t="s">
        <v>188</v>
      </c>
      <c r="B45" s="15" t="s">
        <v>194</v>
      </c>
      <c r="C45" s="15" t="s">
        <v>195</v>
      </c>
      <c r="D45" s="28" t="s">
        <v>397</v>
      </c>
      <c r="E45" s="28" t="s">
        <v>395</v>
      </c>
      <c r="F45" s="15" t="s">
        <v>346</v>
      </c>
      <c r="G45" s="124">
        <v>0.6527777777777778</v>
      </c>
      <c r="H45" s="125"/>
      <c r="I45" s="15" t="s">
        <v>346</v>
      </c>
      <c r="J45" s="15"/>
      <c r="K45" s="15">
        <v>10.0</v>
      </c>
      <c r="L45" s="15">
        <v>9.5</v>
      </c>
      <c r="M45" s="76">
        <f t="shared" si="1"/>
        <v>19.5</v>
      </c>
      <c r="N45" s="126">
        <f t="shared" si="2"/>
        <v>0.75</v>
      </c>
      <c r="O45" s="75"/>
      <c r="P45" s="127"/>
      <c r="Q45" s="127"/>
      <c r="T45" s="75"/>
      <c r="U45" s="75"/>
      <c r="V45" s="75"/>
      <c r="W45" s="75"/>
      <c r="X45" s="75"/>
      <c r="Y45" s="75"/>
      <c r="Z45" s="75"/>
      <c r="AA45" s="75"/>
      <c r="AB45" s="75"/>
      <c r="AC45" s="75"/>
      <c r="AD45" s="75"/>
      <c r="AE45" s="75"/>
      <c r="AF45" s="75"/>
      <c r="AG45" s="75"/>
      <c r="AH45" s="75"/>
      <c r="AI45" s="75"/>
      <c r="AJ45" s="75"/>
    </row>
    <row r="46">
      <c r="A46" s="15" t="s">
        <v>188</v>
      </c>
      <c r="B46" s="15" t="s">
        <v>196</v>
      </c>
      <c r="C46" s="15" t="s">
        <v>197</v>
      </c>
      <c r="D46" s="28" t="s">
        <v>399</v>
      </c>
      <c r="E46" s="28" t="s">
        <v>395</v>
      </c>
      <c r="F46" s="15" t="s">
        <v>346</v>
      </c>
      <c r="G46" s="124">
        <v>0.6527777777777778</v>
      </c>
      <c r="H46" s="125"/>
      <c r="I46" s="15" t="s">
        <v>346</v>
      </c>
      <c r="J46" s="15" t="s">
        <v>346</v>
      </c>
      <c r="K46" s="15">
        <v>9.0</v>
      </c>
      <c r="L46" s="15">
        <v>16.0</v>
      </c>
      <c r="M46" s="76">
        <f t="shared" si="1"/>
        <v>25</v>
      </c>
      <c r="N46" s="126">
        <f t="shared" si="2"/>
        <v>0.9615384615</v>
      </c>
      <c r="O46" s="75"/>
      <c r="P46" s="127"/>
      <c r="Q46" s="127"/>
      <c r="T46" s="75"/>
      <c r="U46" s="75"/>
      <c r="V46" s="75"/>
      <c r="W46" s="75"/>
      <c r="X46" s="75"/>
      <c r="Y46" s="75"/>
      <c r="Z46" s="75"/>
      <c r="AA46" s="75"/>
      <c r="AB46" s="75"/>
      <c r="AC46" s="75"/>
      <c r="AD46" s="75"/>
      <c r="AE46" s="75"/>
      <c r="AF46" s="75"/>
      <c r="AG46" s="75"/>
      <c r="AH46" s="75"/>
      <c r="AI46" s="75"/>
      <c r="AJ46" s="75"/>
    </row>
    <row r="47">
      <c r="A47" s="15" t="s">
        <v>188</v>
      </c>
      <c r="B47" s="15" t="s">
        <v>198</v>
      </c>
      <c r="C47" s="15" t="s">
        <v>199</v>
      </c>
      <c r="D47" s="28" t="s">
        <v>400</v>
      </c>
      <c r="E47" s="28" t="s">
        <v>401</v>
      </c>
      <c r="F47" s="15" t="s">
        <v>37</v>
      </c>
      <c r="G47" s="124"/>
      <c r="H47" s="131"/>
      <c r="I47" s="15" t="s">
        <v>521</v>
      </c>
      <c r="J47" s="15"/>
      <c r="K47" s="15">
        <v>8.0</v>
      </c>
      <c r="L47" s="15">
        <v>8.0</v>
      </c>
      <c r="M47" s="76">
        <f t="shared" si="1"/>
        <v>16</v>
      </c>
      <c r="N47" s="126">
        <f t="shared" si="2"/>
        <v>0.6153846154</v>
      </c>
      <c r="O47" s="75"/>
      <c r="P47" s="127"/>
      <c r="Q47" s="127"/>
      <c r="T47" s="75"/>
      <c r="U47" s="75"/>
      <c r="V47" s="75"/>
      <c r="W47" s="75"/>
      <c r="X47" s="75"/>
      <c r="Y47" s="75"/>
      <c r="Z47" s="75"/>
      <c r="AA47" s="75"/>
      <c r="AB47" s="75"/>
      <c r="AC47" s="75"/>
      <c r="AD47" s="75"/>
      <c r="AE47" s="75"/>
      <c r="AF47" s="75"/>
      <c r="AG47" s="75"/>
      <c r="AH47" s="75"/>
      <c r="AI47" s="75"/>
      <c r="AJ47" s="75"/>
    </row>
    <row r="48">
      <c r="A48" s="15" t="s">
        <v>188</v>
      </c>
      <c r="B48" s="15" t="s">
        <v>76</v>
      </c>
      <c r="C48" s="15" t="s">
        <v>77</v>
      </c>
      <c r="D48" s="28" t="s">
        <v>518</v>
      </c>
      <c r="E48" s="28" t="s">
        <v>401</v>
      </c>
      <c r="F48" s="15" t="s">
        <v>37</v>
      </c>
      <c r="G48" s="124"/>
      <c r="H48" s="131"/>
      <c r="I48" s="15"/>
      <c r="J48" s="15"/>
      <c r="K48" s="15"/>
      <c r="L48" s="15"/>
      <c r="M48" s="76">
        <f t="shared" si="1"/>
        <v>0</v>
      </c>
      <c r="N48" s="126">
        <f t="shared" si="2"/>
        <v>0</v>
      </c>
      <c r="O48" s="15" t="s">
        <v>522</v>
      </c>
      <c r="P48" s="127"/>
      <c r="Q48" s="127"/>
      <c r="T48" s="75"/>
      <c r="U48" s="75"/>
      <c r="V48" s="75"/>
      <c r="W48" s="75"/>
      <c r="X48" s="75"/>
      <c r="Y48" s="75"/>
      <c r="Z48" s="75"/>
      <c r="AA48" s="75"/>
      <c r="AB48" s="75"/>
      <c r="AC48" s="75"/>
      <c r="AD48" s="75"/>
      <c r="AE48" s="75"/>
      <c r="AF48" s="75"/>
      <c r="AG48" s="75"/>
      <c r="AH48" s="75"/>
      <c r="AI48" s="75"/>
      <c r="AJ48" s="75"/>
    </row>
    <row r="49">
      <c r="A49" s="15" t="s">
        <v>188</v>
      </c>
      <c r="B49" s="15" t="s">
        <v>171</v>
      </c>
      <c r="C49" s="15" t="s">
        <v>172</v>
      </c>
      <c r="D49" s="28" t="s">
        <v>402</v>
      </c>
      <c r="E49" s="28" t="s">
        <v>401</v>
      </c>
      <c r="F49" s="15" t="s">
        <v>346</v>
      </c>
      <c r="G49" s="124">
        <v>0.6527777777777778</v>
      </c>
      <c r="H49" s="131"/>
      <c r="I49" s="15" t="s">
        <v>346</v>
      </c>
      <c r="J49" s="15" t="s">
        <v>37</v>
      </c>
      <c r="K49" s="15">
        <v>7.0</v>
      </c>
      <c r="L49" s="15">
        <v>0.0</v>
      </c>
      <c r="M49" s="76">
        <f t="shared" si="1"/>
        <v>7</v>
      </c>
      <c r="N49" s="126">
        <f t="shared" si="2"/>
        <v>0.2692307692</v>
      </c>
      <c r="O49" s="75"/>
      <c r="P49" s="127"/>
      <c r="Q49" s="127"/>
      <c r="T49" s="75"/>
      <c r="U49" s="75"/>
      <c r="V49" s="75"/>
      <c r="W49" s="75"/>
      <c r="X49" s="75"/>
      <c r="Y49" s="75"/>
      <c r="Z49" s="75"/>
      <c r="AA49" s="75"/>
      <c r="AB49" s="75"/>
      <c r="AC49" s="75"/>
      <c r="AD49" s="75"/>
      <c r="AE49" s="75"/>
      <c r="AF49" s="75"/>
      <c r="AG49" s="75"/>
      <c r="AH49" s="75"/>
      <c r="AI49" s="75"/>
      <c r="AJ49" s="75"/>
    </row>
    <row r="50">
      <c r="A50" s="52" t="s">
        <v>200</v>
      </c>
      <c r="B50" s="15" t="s">
        <v>201</v>
      </c>
      <c r="C50" s="15" t="s">
        <v>202</v>
      </c>
      <c r="D50" s="28" t="s">
        <v>403</v>
      </c>
      <c r="E50" s="28" t="s">
        <v>355</v>
      </c>
      <c r="F50" s="15" t="s">
        <v>346</v>
      </c>
      <c r="G50" s="124">
        <v>0.6527777777777778</v>
      </c>
      <c r="H50" s="125">
        <v>0.0</v>
      </c>
      <c r="I50" s="15" t="s">
        <v>346</v>
      </c>
      <c r="J50" s="15" t="s">
        <v>37</v>
      </c>
      <c r="K50" s="15">
        <v>10.0</v>
      </c>
      <c r="L50" s="15">
        <v>8.0</v>
      </c>
      <c r="M50" s="76">
        <f t="shared" si="1"/>
        <v>18</v>
      </c>
      <c r="N50" s="126">
        <f t="shared" si="2"/>
        <v>0.6923076923</v>
      </c>
      <c r="O50" s="15" t="s">
        <v>523</v>
      </c>
      <c r="P50" s="127"/>
      <c r="Q50" s="127"/>
      <c r="T50" s="75"/>
      <c r="U50" s="75"/>
      <c r="V50" s="75"/>
      <c r="W50" s="75"/>
      <c r="X50" s="75"/>
      <c r="Y50" s="75"/>
      <c r="Z50" s="75"/>
      <c r="AA50" s="75"/>
      <c r="AB50" s="75"/>
      <c r="AC50" s="75"/>
      <c r="AD50" s="75"/>
      <c r="AE50" s="75"/>
      <c r="AF50" s="75"/>
      <c r="AG50" s="75"/>
      <c r="AH50" s="75"/>
      <c r="AI50" s="75"/>
      <c r="AJ50" s="75"/>
    </row>
    <row r="51">
      <c r="A51" s="52" t="s">
        <v>200</v>
      </c>
      <c r="B51" s="15" t="s">
        <v>74</v>
      </c>
      <c r="C51" s="15" t="s">
        <v>75</v>
      </c>
      <c r="D51" s="28" t="s">
        <v>404</v>
      </c>
      <c r="E51" s="28" t="s">
        <v>355</v>
      </c>
      <c r="F51" s="15" t="s">
        <v>346</v>
      </c>
      <c r="G51" s="124">
        <v>0.6555555555555556</v>
      </c>
      <c r="H51" s="125">
        <v>4.0</v>
      </c>
      <c r="I51" s="15" t="s">
        <v>346</v>
      </c>
      <c r="J51" s="15" t="s">
        <v>37</v>
      </c>
      <c r="K51" s="15">
        <v>1.0</v>
      </c>
      <c r="L51" s="15">
        <v>0.0</v>
      </c>
      <c r="M51" s="76">
        <f t="shared" si="1"/>
        <v>1</v>
      </c>
      <c r="N51" s="126">
        <f t="shared" si="2"/>
        <v>0.03846153846</v>
      </c>
      <c r="O51" s="15" t="s">
        <v>524</v>
      </c>
      <c r="P51" s="127"/>
      <c r="Q51" s="127"/>
      <c r="T51" s="75"/>
      <c r="U51" s="75"/>
      <c r="V51" s="75"/>
      <c r="W51" s="75"/>
      <c r="X51" s="75"/>
      <c r="Y51" s="75"/>
      <c r="Z51" s="75"/>
      <c r="AA51" s="75"/>
      <c r="AB51" s="75"/>
      <c r="AC51" s="75"/>
      <c r="AD51" s="75"/>
      <c r="AE51" s="75"/>
      <c r="AF51" s="75"/>
      <c r="AG51" s="75"/>
      <c r="AH51" s="75"/>
      <c r="AI51" s="75"/>
      <c r="AJ51" s="75"/>
    </row>
    <row r="52">
      <c r="A52" s="52" t="s">
        <v>200</v>
      </c>
      <c r="B52" s="15" t="s">
        <v>207</v>
      </c>
      <c r="C52" s="15" t="s">
        <v>208</v>
      </c>
      <c r="D52" s="28" t="s">
        <v>405</v>
      </c>
      <c r="E52" s="28" t="s">
        <v>355</v>
      </c>
      <c r="F52" s="15" t="s">
        <v>346</v>
      </c>
      <c r="G52" s="138">
        <v>0.6527777777777778</v>
      </c>
      <c r="H52" s="125">
        <v>0.0</v>
      </c>
      <c r="I52" s="15" t="s">
        <v>346</v>
      </c>
      <c r="J52" s="15" t="s">
        <v>37</v>
      </c>
      <c r="K52" s="15">
        <v>7.0</v>
      </c>
      <c r="L52" s="15">
        <v>2.0</v>
      </c>
      <c r="M52" s="76">
        <f t="shared" si="1"/>
        <v>9</v>
      </c>
      <c r="N52" s="126">
        <f t="shared" si="2"/>
        <v>0.3461538462</v>
      </c>
      <c r="O52" s="15" t="s">
        <v>525</v>
      </c>
      <c r="P52" s="127"/>
      <c r="Q52" s="127"/>
      <c r="T52" s="75"/>
      <c r="U52" s="75"/>
      <c r="V52" s="75"/>
      <c r="W52" s="75"/>
      <c r="X52" s="75"/>
      <c r="Y52" s="75"/>
      <c r="Z52" s="75"/>
      <c r="AA52" s="75"/>
      <c r="AB52" s="75"/>
      <c r="AC52" s="75"/>
      <c r="AD52" s="75"/>
      <c r="AE52" s="75"/>
      <c r="AF52" s="75"/>
      <c r="AG52" s="75"/>
      <c r="AH52" s="75"/>
      <c r="AI52" s="75"/>
      <c r="AJ52" s="75"/>
    </row>
    <row r="53">
      <c r="A53" s="52" t="s">
        <v>200</v>
      </c>
      <c r="B53" s="15" t="s">
        <v>162</v>
      </c>
      <c r="C53" s="15" t="s">
        <v>163</v>
      </c>
      <c r="D53" s="28" t="s">
        <v>384</v>
      </c>
      <c r="E53" s="28" t="s">
        <v>355</v>
      </c>
      <c r="F53" s="15" t="s">
        <v>346</v>
      </c>
      <c r="G53" s="138">
        <v>0.6493055555555556</v>
      </c>
      <c r="H53" s="125">
        <v>0.0</v>
      </c>
      <c r="I53" s="15" t="s">
        <v>346</v>
      </c>
      <c r="J53" s="15" t="s">
        <v>37</v>
      </c>
      <c r="K53" s="15">
        <v>9.5</v>
      </c>
      <c r="L53" s="15">
        <v>4.0</v>
      </c>
      <c r="M53" s="76">
        <f t="shared" si="1"/>
        <v>13.5</v>
      </c>
      <c r="N53" s="126">
        <f t="shared" si="2"/>
        <v>0.5192307692</v>
      </c>
      <c r="O53" s="75"/>
      <c r="P53" s="127"/>
      <c r="Q53" s="127"/>
      <c r="T53" s="75"/>
      <c r="U53" s="75"/>
      <c r="V53" s="75"/>
      <c r="W53" s="75"/>
      <c r="X53" s="75"/>
      <c r="Y53" s="75"/>
      <c r="Z53" s="75"/>
      <c r="AA53" s="75"/>
      <c r="AB53" s="75"/>
      <c r="AC53" s="75"/>
      <c r="AD53" s="75"/>
      <c r="AE53" s="75"/>
      <c r="AF53" s="75"/>
      <c r="AG53" s="75"/>
      <c r="AH53" s="75"/>
      <c r="AI53" s="75"/>
      <c r="AJ53" s="75"/>
    </row>
    <row r="54">
      <c r="A54" s="52" t="s">
        <v>200</v>
      </c>
      <c r="B54" s="15" t="s">
        <v>204</v>
      </c>
      <c r="C54" s="15" t="s">
        <v>205</v>
      </c>
      <c r="D54" s="28" t="s">
        <v>407</v>
      </c>
      <c r="E54" s="28" t="s">
        <v>401</v>
      </c>
      <c r="F54" s="15" t="s">
        <v>346</v>
      </c>
      <c r="G54" s="138">
        <v>0.6944444444444444</v>
      </c>
      <c r="H54" s="125">
        <v>0.0</v>
      </c>
      <c r="I54" s="15" t="s">
        <v>346</v>
      </c>
      <c r="J54" s="15" t="s">
        <v>37</v>
      </c>
      <c r="K54" s="15">
        <v>2.5</v>
      </c>
      <c r="L54" s="15">
        <v>0.0</v>
      </c>
      <c r="M54" s="76">
        <f t="shared" si="1"/>
        <v>2.5</v>
      </c>
      <c r="N54" s="126">
        <f t="shared" si="2"/>
        <v>0.09615384615</v>
      </c>
      <c r="O54" s="75"/>
      <c r="P54" s="127"/>
      <c r="Q54" s="127"/>
      <c r="T54" s="75"/>
      <c r="U54" s="75"/>
      <c r="V54" s="75"/>
      <c r="W54" s="75"/>
      <c r="X54" s="75"/>
      <c r="Y54" s="75"/>
      <c r="Z54" s="75"/>
      <c r="AA54" s="75"/>
      <c r="AB54" s="75"/>
      <c r="AC54" s="75"/>
      <c r="AD54" s="75"/>
      <c r="AE54" s="75"/>
      <c r="AF54" s="75"/>
      <c r="AG54" s="75"/>
      <c r="AH54" s="75"/>
      <c r="AI54" s="75"/>
      <c r="AJ54" s="75"/>
    </row>
    <row r="55">
      <c r="A55" s="52" t="s">
        <v>200</v>
      </c>
      <c r="B55" s="15" t="s">
        <v>214</v>
      </c>
      <c r="C55" s="15" t="s">
        <v>215</v>
      </c>
      <c r="D55" s="28" t="s">
        <v>408</v>
      </c>
      <c r="E55" s="28" t="s">
        <v>401</v>
      </c>
      <c r="F55" s="15" t="s">
        <v>346</v>
      </c>
      <c r="G55" s="141">
        <v>0.6944444444444444</v>
      </c>
      <c r="H55" s="125">
        <v>0.0</v>
      </c>
      <c r="I55" s="15" t="s">
        <v>346</v>
      </c>
      <c r="J55" s="15" t="s">
        <v>37</v>
      </c>
      <c r="K55" s="15">
        <v>8.5</v>
      </c>
      <c r="L55" s="15" t="s">
        <v>96</v>
      </c>
      <c r="M55" s="76">
        <f t="shared" si="1"/>
        <v>8.5</v>
      </c>
      <c r="N55" s="126">
        <f t="shared" si="2"/>
        <v>0.3269230769</v>
      </c>
      <c r="O55" s="75"/>
      <c r="P55" s="127"/>
      <c r="Q55" s="127"/>
      <c r="T55" s="75"/>
      <c r="U55" s="75"/>
      <c r="V55" s="75"/>
      <c r="W55" s="75"/>
      <c r="X55" s="75"/>
      <c r="Y55" s="75"/>
      <c r="Z55" s="75"/>
      <c r="AA55" s="75"/>
      <c r="AB55" s="75"/>
      <c r="AC55" s="75"/>
      <c r="AD55" s="75"/>
      <c r="AE55" s="75"/>
      <c r="AF55" s="75"/>
      <c r="AG55" s="75"/>
      <c r="AH55" s="75"/>
      <c r="AI55" s="75"/>
      <c r="AJ55" s="75"/>
    </row>
    <row r="56">
      <c r="A56" s="52" t="s">
        <v>200</v>
      </c>
      <c r="B56" s="15" t="s">
        <v>218</v>
      </c>
      <c r="C56" s="15" t="s">
        <v>219</v>
      </c>
      <c r="D56" s="28" t="s">
        <v>409</v>
      </c>
      <c r="E56" s="28" t="s">
        <v>401</v>
      </c>
      <c r="F56" s="15" t="s">
        <v>37</v>
      </c>
      <c r="G56" s="125" t="s">
        <v>96</v>
      </c>
      <c r="H56" s="125" t="s">
        <v>96</v>
      </c>
      <c r="I56" s="15"/>
      <c r="J56" s="15"/>
      <c r="K56" s="15" t="s">
        <v>96</v>
      </c>
      <c r="L56" s="15" t="s">
        <v>96</v>
      </c>
      <c r="M56" s="76">
        <f t="shared" si="1"/>
        <v>0</v>
      </c>
      <c r="N56" s="126">
        <f t="shared" si="2"/>
        <v>0</v>
      </c>
      <c r="O56" s="75"/>
      <c r="P56" s="127"/>
      <c r="Q56" s="127"/>
      <c r="T56" s="75"/>
      <c r="U56" s="75"/>
      <c r="V56" s="75"/>
      <c r="W56" s="75"/>
      <c r="X56" s="75"/>
      <c r="Y56" s="75"/>
      <c r="Z56" s="75"/>
      <c r="AA56" s="75"/>
      <c r="AB56" s="75"/>
      <c r="AC56" s="75"/>
      <c r="AD56" s="75"/>
      <c r="AE56" s="75"/>
      <c r="AF56" s="75"/>
      <c r="AG56" s="75"/>
      <c r="AH56" s="75"/>
      <c r="AI56" s="75"/>
      <c r="AJ56" s="75"/>
    </row>
    <row r="57">
      <c r="A57" s="52" t="s">
        <v>200</v>
      </c>
      <c r="B57" s="15" t="s">
        <v>60</v>
      </c>
      <c r="C57" s="15" t="s">
        <v>61</v>
      </c>
      <c r="D57" s="28" t="s">
        <v>411</v>
      </c>
      <c r="E57" s="28" t="s">
        <v>401</v>
      </c>
      <c r="F57" s="15" t="s">
        <v>37</v>
      </c>
      <c r="G57" s="125" t="s">
        <v>96</v>
      </c>
      <c r="H57" s="125" t="s">
        <v>96</v>
      </c>
      <c r="I57" s="15"/>
      <c r="J57" s="15"/>
      <c r="K57" s="15" t="s">
        <v>96</v>
      </c>
      <c r="L57" s="15" t="s">
        <v>96</v>
      </c>
      <c r="M57" s="76">
        <f t="shared" si="1"/>
        <v>0</v>
      </c>
      <c r="N57" s="126">
        <f t="shared" si="2"/>
        <v>0</v>
      </c>
      <c r="O57" s="75"/>
      <c r="P57" s="127"/>
      <c r="Q57" s="127"/>
      <c r="T57" s="75"/>
      <c r="U57" s="75"/>
      <c r="V57" s="75"/>
      <c r="W57" s="75"/>
      <c r="X57" s="75"/>
      <c r="Y57" s="75"/>
      <c r="Z57" s="75"/>
      <c r="AA57" s="75"/>
      <c r="AB57" s="75"/>
      <c r="AC57" s="75"/>
      <c r="AD57" s="75"/>
      <c r="AE57" s="75"/>
      <c r="AF57" s="75"/>
      <c r="AG57" s="75"/>
      <c r="AH57" s="75"/>
      <c r="AI57" s="75"/>
      <c r="AJ57" s="75"/>
    </row>
    <row r="58">
      <c r="A58" s="15" t="s">
        <v>221</v>
      </c>
      <c r="B58" s="15" t="s">
        <v>33</v>
      </c>
      <c r="C58" s="15" t="s">
        <v>34</v>
      </c>
      <c r="D58" s="28" t="s">
        <v>413</v>
      </c>
      <c r="E58" s="28" t="s">
        <v>344</v>
      </c>
      <c r="F58" s="15" t="s">
        <v>346</v>
      </c>
      <c r="G58" s="141">
        <v>0.5625</v>
      </c>
      <c r="H58" s="125">
        <v>0.0</v>
      </c>
      <c r="I58" s="15" t="s">
        <v>346</v>
      </c>
      <c r="J58" s="15" t="s">
        <v>346</v>
      </c>
      <c r="K58" s="15">
        <v>4.0</v>
      </c>
      <c r="L58" s="15">
        <v>4.0</v>
      </c>
      <c r="M58" s="76">
        <f t="shared" si="1"/>
        <v>8</v>
      </c>
      <c r="N58" s="126">
        <f t="shared" si="2"/>
        <v>0.3076923077</v>
      </c>
      <c r="O58" s="15"/>
      <c r="P58" s="127"/>
      <c r="Q58" s="127"/>
      <c r="T58" s="75"/>
      <c r="U58" s="75"/>
      <c r="V58" s="75"/>
      <c r="W58" s="75"/>
      <c r="X58" s="75"/>
      <c r="Y58" s="75"/>
      <c r="Z58" s="75"/>
      <c r="AA58" s="75"/>
      <c r="AB58" s="75"/>
      <c r="AC58" s="75"/>
      <c r="AD58" s="75"/>
      <c r="AE58" s="75"/>
      <c r="AF58" s="75"/>
      <c r="AG58" s="75"/>
      <c r="AH58" s="75"/>
      <c r="AI58" s="75"/>
      <c r="AJ58" s="75"/>
    </row>
    <row r="59">
      <c r="A59" s="15" t="s">
        <v>221</v>
      </c>
      <c r="B59" s="15" t="s">
        <v>22</v>
      </c>
      <c r="C59" s="15" t="s">
        <v>23</v>
      </c>
      <c r="D59" s="28" t="s">
        <v>414</v>
      </c>
      <c r="E59" s="28" t="s">
        <v>344</v>
      </c>
      <c r="F59" s="15" t="s">
        <v>346</v>
      </c>
      <c r="G59" s="138">
        <v>0.5555555555555556</v>
      </c>
      <c r="H59" s="125">
        <v>0.0</v>
      </c>
      <c r="I59" s="15" t="s">
        <v>346</v>
      </c>
      <c r="J59" s="15" t="s">
        <v>346</v>
      </c>
      <c r="K59" s="15">
        <v>3.5</v>
      </c>
      <c r="L59" s="15">
        <v>8.0</v>
      </c>
      <c r="M59" s="76">
        <f t="shared" si="1"/>
        <v>11.5</v>
      </c>
      <c r="N59" s="126">
        <f t="shared" si="2"/>
        <v>0.4423076923</v>
      </c>
      <c r="O59" s="15"/>
      <c r="P59" s="127"/>
      <c r="Q59" s="127"/>
      <c r="T59" s="75"/>
      <c r="U59" s="75"/>
      <c r="V59" s="75"/>
      <c r="W59" s="75"/>
      <c r="X59" s="75"/>
      <c r="Y59" s="75"/>
      <c r="Z59" s="75"/>
      <c r="AA59" s="75"/>
      <c r="AB59" s="75"/>
      <c r="AC59" s="75"/>
      <c r="AD59" s="75"/>
      <c r="AE59" s="75"/>
      <c r="AF59" s="75"/>
      <c r="AG59" s="75"/>
      <c r="AH59" s="75"/>
      <c r="AI59" s="75"/>
      <c r="AJ59" s="75"/>
    </row>
    <row r="60">
      <c r="A60" s="15" t="s">
        <v>221</v>
      </c>
      <c r="B60" s="15" t="s">
        <v>81</v>
      </c>
      <c r="C60" s="15" t="s">
        <v>82</v>
      </c>
      <c r="D60" s="28" t="s">
        <v>415</v>
      </c>
      <c r="E60" s="28" t="s">
        <v>344</v>
      </c>
      <c r="F60" s="15" t="s">
        <v>37</v>
      </c>
      <c r="G60" s="125" t="s">
        <v>96</v>
      </c>
      <c r="H60" s="125" t="s">
        <v>96</v>
      </c>
      <c r="I60" s="15" t="s">
        <v>37</v>
      </c>
      <c r="J60" s="15" t="s">
        <v>37</v>
      </c>
      <c r="K60" s="15" t="s">
        <v>96</v>
      </c>
      <c r="L60" s="15" t="s">
        <v>96</v>
      </c>
      <c r="M60" s="76">
        <f t="shared" si="1"/>
        <v>0</v>
      </c>
      <c r="N60" s="126">
        <f t="shared" si="2"/>
        <v>0</v>
      </c>
      <c r="O60" s="90" t="s">
        <v>527</v>
      </c>
      <c r="P60" s="127"/>
      <c r="Q60" s="127"/>
      <c r="T60" s="75"/>
      <c r="U60" s="75"/>
      <c r="V60" s="75"/>
      <c r="W60" s="75"/>
      <c r="X60" s="75"/>
      <c r="Y60" s="75"/>
      <c r="Z60" s="75"/>
      <c r="AA60" s="75"/>
      <c r="AB60" s="75"/>
      <c r="AC60" s="75"/>
      <c r="AD60" s="75"/>
      <c r="AE60" s="75"/>
      <c r="AF60" s="75"/>
      <c r="AG60" s="75"/>
      <c r="AH60" s="75"/>
      <c r="AI60" s="75"/>
      <c r="AJ60" s="75"/>
    </row>
    <row r="61">
      <c r="A61" s="15" t="s">
        <v>221</v>
      </c>
      <c r="B61" s="15" t="s">
        <v>225</v>
      </c>
      <c r="C61" s="15" t="s">
        <v>226</v>
      </c>
      <c r="D61" s="28" t="s">
        <v>416</v>
      </c>
      <c r="E61" s="28" t="s">
        <v>344</v>
      </c>
      <c r="F61" s="15" t="s">
        <v>346</v>
      </c>
      <c r="G61" s="124">
        <v>0.5611111111111111</v>
      </c>
      <c r="H61" s="125">
        <v>0.0</v>
      </c>
      <c r="I61" s="15" t="s">
        <v>346</v>
      </c>
      <c r="J61" s="15" t="s">
        <v>346</v>
      </c>
      <c r="K61" s="15">
        <v>10.0</v>
      </c>
      <c r="L61" s="15">
        <v>10.0</v>
      </c>
      <c r="M61" s="76">
        <f t="shared" si="1"/>
        <v>20</v>
      </c>
      <c r="N61" s="126">
        <f t="shared" si="2"/>
        <v>0.7692307692</v>
      </c>
      <c r="O61" s="15"/>
      <c r="P61" s="127"/>
      <c r="Q61" s="127"/>
      <c r="T61" s="75"/>
      <c r="U61" s="75"/>
      <c r="V61" s="75"/>
      <c r="W61" s="75"/>
      <c r="X61" s="75"/>
      <c r="Y61" s="75"/>
      <c r="Z61" s="75"/>
      <c r="AA61" s="75"/>
      <c r="AB61" s="75"/>
      <c r="AC61" s="75"/>
      <c r="AD61" s="75"/>
      <c r="AE61" s="75"/>
      <c r="AF61" s="75"/>
      <c r="AG61" s="75"/>
      <c r="AH61" s="75"/>
      <c r="AI61" s="75"/>
      <c r="AJ61" s="75"/>
    </row>
    <row r="62">
      <c r="A62" s="100" t="s">
        <v>221</v>
      </c>
      <c r="B62" s="15" t="s">
        <v>228</v>
      </c>
      <c r="C62" s="15" t="s">
        <v>229</v>
      </c>
      <c r="D62" s="28" t="s">
        <v>417</v>
      </c>
      <c r="E62" s="28" t="s">
        <v>418</v>
      </c>
      <c r="F62" s="15" t="s">
        <v>346</v>
      </c>
      <c r="G62" s="124">
        <v>0.6041666666666666</v>
      </c>
      <c r="H62" s="125">
        <v>0.0</v>
      </c>
      <c r="I62" s="15" t="s">
        <v>346</v>
      </c>
      <c r="J62" s="15" t="s">
        <v>346</v>
      </c>
      <c r="K62" s="15">
        <v>7.0</v>
      </c>
      <c r="L62" s="15">
        <v>6.0</v>
      </c>
      <c r="M62" s="76">
        <f t="shared" si="1"/>
        <v>13</v>
      </c>
      <c r="N62" s="126">
        <f t="shared" si="2"/>
        <v>0.5</v>
      </c>
      <c r="O62" s="15"/>
      <c r="P62" s="127"/>
      <c r="Q62" s="127"/>
      <c r="T62" s="75"/>
      <c r="U62" s="75"/>
      <c r="V62" s="75"/>
      <c r="W62" s="75"/>
      <c r="X62" s="75"/>
      <c r="Y62" s="75"/>
      <c r="Z62" s="75"/>
      <c r="AA62" s="75"/>
      <c r="AB62" s="75"/>
      <c r="AC62" s="75"/>
      <c r="AD62" s="75"/>
      <c r="AE62" s="75"/>
      <c r="AF62" s="75"/>
      <c r="AG62" s="75"/>
      <c r="AH62" s="75"/>
      <c r="AI62" s="75"/>
      <c r="AJ62" s="75"/>
    </row>
    <row r="63">
      <c r="A63" s="100" t="s">
        <v>221</v>
      </c>
      <c r="B63" s="15" t="s">
        <v>230</v>
      </c>
      <c r="C63" s="15" t="s">
        <v>231</v>
      </c>
      <c r="D63" s="28" t="s">
        <v>419</v>
      </c>
      <c r="E63" s="28" t="s">
        <v>418</v>
      </c>
      <c r="F63" s="15" t="s">
        <v>346</v>
      </c>
      <c r="G63" s="124">
        <v>0.6027777777777777</v>
      </c>
      <c r="H63" s="125">
        <v>0.0</v>
      </c>
      <c r="I63" s="15" t="s">
        <v>346</v>
      </c>
      <c r="J63" s="15" t="s">
        <v>346</v>
      </c>
      <c r="K63" s="15">
        <v>4.0</v>
      </c>
      <c r="L63" s="15">
        <v>1.0</v>
      </c>
      <c r="M63" s="76">
        <f t="shared" si="1"/>
        <v>5</v>
      </c>
      <c r="N63" s="126">
        <f t="shared" si="2"/>
        <v>0.1923076923</v>
      </c>
      <c r="O63" s="15"/>
      <c r="P63" s="127"/>
      <c r="Q63" s="127"/>
      <c r="T63" s="75"/>
      <c r="U63" s="75"/>
      <c r="V63" s="75"/>
      <c r="W63" s="75"/>
      <c r="X63" s="75"/>
      <c r="Y63" s="75"/>
      <c r="Z63" s="75"/>
      <c r="AA63" s="75"/>
      <c r="AB63" s="75"/>
      <c r="AC63" s="75"/>
      <c r="AD63" s="75"/>
      <c r="AE63" s="75"/>
      <c r="AF63" s="75"/>
      <c r="AG63" s="75"/>
      <c r="AH63" s="75"/>
      <c r="AI63" s="75"/>
      <c r="AJ63" s="75"/>
    </row>
    <row r="64">
      <c r="A64" s="100" t="s">
        <v>221</v>
      </c>
      <c r="B64" s="15" t="s">
        <v>234</v>
      </c>
      <c r="C64" s="15" t="s">
        <v>235</v>
      </c>
      <c r="D64" s="28" t="s">
        <v>420</v>
      </c>
      <c r="E64" s="28" t="s">
        <v>418</v>
      </c>
      <c r="F64" s="15" t="s">
        <v>346</v>
      </c>
      <c r="G64" s="125" t="s">
        <v>96</v>
      </c>
      <c r="H64" s="125" t="s">
        <v>96</v>
      </c>
      <c r="I64" s="15"/>
      <c r="J64" s="15" t="s">
        <v>346</v>
      </c>
      <c r="K64" s="15">
        <v>6.0</v>
      </c>
      <c r="L64" s="15">
        <v>4.0</v>
      </c>
      <c r="M64" s="76">
        <f t="shared" si="1"/>
        <v>10</v>
      </c>
      <c r="N64" s="126">
        <f t="shared" si="2"/>
        <v>0.3846153846</v>
      </c>
      <c r="O64" s="15"/>
      <c r="P64" s="127"/>
      <c r="Q64" s="127"/>
      <c r="T64" s="75"/>
      <c r="U64" s="75"/>
      <c r="V64" s="75"/>
      <c r="W64" s="75"/>
      <c r="X64" s="75"/>
      <c r="Y64" s="75"/>
      <c r="Z64" s="75"/>
      <c r="AA64" s="75"/>
      <c r="AB64" s="75"/>
      <c r="AC64" s="75"/>
      <c r="AD64" s="75"/>
      <c r="AE64" s="75"/>
      <c r="AF64" s="75"/>
      <c r="AG64" s="75"/>
      <c r="AH64" s="75"/>
      <c r="AI64" s="75"/>
      <c r="AJ64" s="75"/>
    </row>
    <row r="65">
      <c r="A65" s="100" t="s">
        <v>221</v>
      </c>
      <c r="B65" s="15" t="s">
        <v>238</v>
      </c>
      <c r="C65" s="15" t="s">
        <v>239</v>
      </c>
      <c r="D65" s="28" t="s">
        <v>421</v>
      </c>
      <c r="E65" s="28" t="s">
        <v>418</v>
      </c>
      <c r="F65" s="15" t="s">
        <v>346</v>
      </c>
      <c r="G65" s="124">
        <v>0.6041666666666666</v>
      </c>
      <c r="H65" s="125">
        <v>0.0</v>
      </c>
      <c r="I65" s="15" t="s">
        <v>346</v>
      </c>
      <c r="J65" s="15" t="s">
        <v>346</v>
      </c>
      <c r="K65" s="15" t="s">
        <v>96</v>
      </c>
      <c r="L65" s="15" t="s">
        <v>96</v>
      </c>
      <c r="M65" s="76">
        <f t="shared" si="1"/>
        <v>0</v>
      </c>
      <c r="N65" s="126">
        <f t="shared" si="2"/>
        <v>0</v>
      </c>
      <c r="O65" s="15"/>
      <c r="P65" s="127"/>
      <c r="Q65" s="127"/>
      <c r="T65" s="75"/>
      <c r="U65" s="75"/>
      <c r="V65" s="75"/>
      <c r="W65" s="75"/>
      <c r="X65" s="75"/>
      <c r="Y65" s="75"/>
      <c r="Z65" s="75"/>
      <c r="AA65" s="75"/>
      <c r="AB65" s="75"/>
      <c r="AC65" s="75"/>
      <c r="AD65" s="75"/>
      <c r="AE65" s="75"/>
      <c r="AF65" s="75"/>
      <c r="AG65" s="75"/>
      <c r="AH65" s="75"/>
      <c r="AI65" s="75"/>
      <c r="AJ65" s="75"/>
    </row>
    <row r="66">
      <c r="A66" s="15" t="s">
        <v>243</v>
      </c>
      <c r="B66" s="15" t="s">
        <v>244</v>
      </c>
      <c r="C66" s="15" t="s">
        <v>245</v>
      </c>
      <c r="D66" s="28" t="s">
        <v>422</v>
      </c>
      <c r="E66" s="28" t="s">
        <v>374</v>
      </c>
      <c r="F66" s="15" t="s">
        <v>346</v>
      </c>
      <c r="G66" s="124">
        <v>0.5625</v>
      </c>
      <c r="H66" s="125">
        <v>0.0</v>
      </c>
      <c r="I66" s="15" t="s">
        <v>346</v>
      </c>
      <c r="J66" s="15" t="s">
        <v>346</v>
      </c>
      <c r="K66" s="15"/>
      <c r="L66" s="15"/>
      <c r="M66" s="76">
        <f t="shared" si="1"/>
        <v>0</v>
      </c>
      <c r="N66" s="126">
        <f t="shared" si="2"/>
        <v>0</v>
      </c>
      <c r="O66" s="75"/>
      <c r="P66" s="127"/>
      <c r="Q66" s="127"/>
      <c r="T66" s="75"/>
      <c r="U66" s="75"/>
      <c r="V66" s="75"/>
      <c r="W66" s="75"/>
      <c r="X66" s="75"/>
      <c r="Y66" s="75"/>
      <c r="Z66" s="75"/>
      <c r="AA66" s="75"/>
      <c r="AB66" s="75"/>
      <c r="AC66" s="75"/>
      <c r="AD66" s="75"/>
      <c r="AE66" s="75"/>
      <c r="AF66" s="75"/>
      <c r="AG66" s="75"/>
      <c r="AH66" s="75"/>
      <c r="AI66" s="75"/>
      <c r="AJ66" s="75"/>
    </row>
    <row r="67">
      <c r="A67" s="15" t="s">
        <v>243</v>
      </c>
      <c r="B67" s="15" t="s">
        <v>154</v>
      </c>
      <c r="C67" s="15" t="s">
        <v>155</v>
      </c>
      <c r="D67" s="28" t="s">
        <v>423</v>
      </c>
      <c r="E67" s="28" t="s">
        <v>374</v>
      </c>
      <c r="F67" s="15" t="s">
        <v>346</v>
      </c>
      <c r="G67" s="124">
        <v>0.5625</v>
      </c>
      <c r="H67" s="125">
        <v>0.0</v>
      </c>
      <c r="I67" s="15" t="s">
        <v>346</v>
      </c>
      <c r="J67" s="15" t="s">
        <v>37</v>
      </c>
      <c r="K67" s="15">
        <v>7.5</v>
      </c>
      <c r="L67" s="15" t="s">
        <v>96</v>
      </c>
      <c r="M67" s="76">
        <f t="shared" si="1"/>
        <v>7.5</v>
      </c>
      <c r="N67" s="126">
        <f t="shared" si="2"/>
        <v>0.2884615385</v>
      </c>
      <c r="O67" s="15"/>
      <c r="P67" s="127"/>
      <c r="Q67" s="127"/>
      <c r="T67" s="75"/>
      <c r="U67" s="75"/>
      <c r="V67" s="75"/>
      <c r="W67" s="75"/>
      <c r="X67" s="75"/>
      <c r="Y67" s="75"/>
      <c r="Z67" s="75"/>
      <c r="AA67" s="75"/>
      <c r="AB67" s="75"/>
      <c r="AC67" s="75"/>
      <c r="AD67" s="75"/>
      <c r="AE67" s="75"/>
      <c r="AF67" s="75"/>
      <c r="AG67" s="75"/>
      <c r="AH67" s="75"/>
      <c r="AI67" s="75"/>
      <c r="AJ67" s="75"/>
    </row>
    <row r="68">
      <c r="A68" s="15" t="s">
        <v>243</v>
      </c>
      <c r="B68" s="15" t="s">
        <v>249</v>
      </c>
      <c r="C68" s="15" t="s">
        <v>250</v>
      </c>
      <c r="D68" s="28" t="s">
        <v>424</v>
      </c>
      <c r="E68" s="28" t="s">
        <v>374</v>
      </c>
      <c r="F68" s="15" t="s">
        <v>346</v>
      </c>
      <c r="G68" s="124">
        <v>0.5631944444444444</v>
      </c>
      <c r="H68" s="125">
        <v>1.0</v>
      </c>
      <c r="I68" s="15" t="s">
        <v>346</v>
      </c>
      <c r="J68" s="15" t="s">
        <v>37</v>
      </c>
      <c r="K68" s="15">
        <v>3.0</v>
      </c>
      <c r="L68" s="15" t="s">
        <v>96</v>
      </c>
      <c r="M68" s="76">
        <f t="shared" si="1"/>
        <v>3</v>
      </c>
      <c r="N68" s="126">
        <f t="shared" si="2"/>
        <v>0.1153846154</v>
      </c>
      <c r="O68" s="75"/>
      <c r="P68" s="127"/>
      <c r="Q68" s="127"/>
      <c r="T68" s="75"/>
      <c r="U68" s="75"/>
      <c r="V68" s="75"/>
      <c r="W68" s="75"/>
      <c r="X68" s="75"/>
      <c r="Y68" s="75"/>
      <c r="Z68" s="75"/>
      <c r="AA68" s="75"/>
      <c r="AB68" s="75"/>
      <c r="AC68" s="75"/>
      <c r="AD68" s="75"/>
      <c r="AE68" s="75"/>
      <c r="AF68" s="75"/>
      <c r="AG68" s="75"/>
      <c r="AH68" s="75"/>
      <c r="AI68" s="75"/>
      <c r="AJ68" s="75"/>
    </row>
    <row r="69">
      <c r="A69" s="15" t="s">
        <v>243</v>
      </c>
      <c r="B69" s="15" t="s">
        <v>251</v>
      </c>
      <c r="C69" s="15" t="s">
        <v>252</v>
      </c>
      <c r="D69" s="28" t="s">
        <v>425</v>
      </c>
      <c r="E69" s="28" t="s">
        <v>374</v>
      </c>
      <c r="F69" s="15" t="s">
        <v>346</v>
      </c>
      <c r="G69" s="124">
        <v>0.5638888888888889</v>
      </c>
      <c r="H69" s="125">
        <v>2.0</v>
      </c>
      <c r="I69" s="15" t="s">
        <v>346</v>
      </c>
      <c r="J69" s="15" t="s">
        <v>346</v>
      </c>
      <c r="K69" s="15">
        <v>9.5</v>
      </c>
      <c r="L69" s="15">
        <v>15.5</v>
      </c>
      <c r="M69" s="76">
        <f t="shared" si="1"/>
        <v>25</v>
      </c>
      <c r="N69" s="126">
        <f t="shared" si="2"/>
        <v>0.9615384615</v>
      </c>
      <c r="O69" s="75"/>
      <c r="P69" s="127"/>
      <c r="Q69" s="127"/>
      <c r="T69" s="75"/>
      <c r="U69" s="75"/>
      <c r="V69" s="75"/>
      <c r="W69" s="75"/>
      <c r="X69" s="75"/>
      <c r="Y69" s="75"/>
      <c r="Z69" s="75"/>
      <c r="AA69" s="75"/>
      <c r="AB69" s="75"/>
      <c r="AC69" s="75"/>
      <c r="AD69" s="75"/>
      <c r="AE69" s="75"/>
      <c r="AF69" s="75"/>
      <c r="AG69" s="75"/>
      <c r="AH69" s="75"/>
      <c r="AI69" s="75"/>
      <c r="AJ69" s="75"/>
    </row>
    <row r="70">
      <c r="A70" s="15" t="s">
        <v>243</v>
      </c>
      <c r="B70" s="15" t="s">
        <v>253</v>
      </c>
      <c r="C70" s="15" t="s">
        <v>254</v>
      </c>
      <c r="D70" s="28" t="s">
        <v>426</v>
      </c>
      <c r="E70" s="28" t="s">
        <v>350</v>
      </c>
      <c r="F70" s="15" t="s">
        <v>346</v>
      </c>
      <c r="G70" s="124">
        <v>0.6076388888888888</v>
      </c>
      <c r="H70" s="125">
        <v>0.0</v>
      </c>
      <c r="I70" s="15" t="s">
        <v>346</v>
      </c>
      <c r="J70" s="15" t="s">
        <v>37</v>
      </c>
      <c r="K70" s="15">
        <v>3.5</v>
      </c>
      <c r="L70" s="15" t="s">
        <v>96</v>
      </c>
      <c r="M70" s="76">
        <f t="shared" si="1"/>
        <v>3.5</v>
      </c>
      <c r="N70" s="126">
        <f t="shared" si="2"/>
        <v>0.1346153846</v>
      </c>
      <c r="O70" s="75"/>
      <c r="P70" s="127"/>
      <c r="Q70" s="127"/>
      <c r="T70" s="75"/>
      <c r="U70" s="75"/>
      <c r="V70" s="75"/>
      <c r="W70" s="75"/>
      <c r="X70" s="75"/>
      <c r="Y70" s="75"/>
      <c r="Z70" s="75"/>
      <c r="AA70" s="75"/>
      <c r="AB70" s="75"/>
      <c r="AC70" s="75"/>
      <c r="AD70" s="75"/>
      <c r="AE70" s="75"/>
      <c r="AF70" s="75"/>
      <c r="AG70" s="75"/>
      <c r="AH70" s="75"/>
      <c r="AI70" s="75"/>
      <c r="AJ70" s="75"/>
    </row>
    <row r="71">
      <c r="A71" s="15" t="s">
        <v>243</v>
      </c>
      <c r="B71" s="15" t="s">
        <v>255</v>
      </c>
      <c r="C71" s="15" t="s">
        <v>256</v>
      </c>
      <c r="D71" s="28" t="s">
        <v>427</v>
      </c>
      <c r="E71" s="28" t="s">
        <v>350</v>
      </c>
      <c r="F71" s="15" t="s">
        <v>346</v>
      </c>
      <c r="G71" s="124">
        <v>0.6076388888888888</v>
      </c>
      <c r="H71" s="125">
        <v>0.0</v>
      </c>
      <c r="I71" s="15" t="s">
        <v>346</v>
      </c>
      <c r="J71" s="15" t="s">
        <v>346</v>
      </c>
      <c r="K71" s="15">
        <v>7.0</v>
      </c>
      <c r="L71" s="15">
        <v>15.5</v>
      </c>
      <c r="M71" s="76">
        <f t="shared" si="1"/>
        <v>22.5</v>
      </c>
      <c r="N71" s="126">
        <f t="shared" si="2"/>
        <v>0.8653846154</v>
      </c>
      <c r="O71" s="75"/>
      <c r="P71" s="127"/>
      <c r="Q71" s="127"/>
      <c r="T71" s="75"/>
      <c r="U71" s="75"/>
      <c r="V71" s="75"/>
      <c r="W71" s="75"/>
      <c r="X71" s="75"/>
      <c r="Y71" s="75"/>
      <c r="Z71" s="75"/>
      <c r="AA71" s="75"/>
      <c r="AB71" s="75"/>
      <c r="AC71" s="75"/>
      <c r="AD71" s="75"/>
      <c r="AE71" s="75"/>
      <c r="AF71" s="75"/>
      <c r="AG71" s="75"/>
      <c r="AH71" s="75"/>
      <c r="AI71" s="75"/>
      <c r="AJ71" s="75"/>
    </row>
    <row r="72">
      <c r="A72" s="15" t="s">
        <v>243</v>
      </c>
      <c r="B72" s="15" t="s">
        <v>257</v>
      </c>
      <c r="C72" s="15" t="s">
        <v>258</v>
      </c>
      <c r="D72" s="28" t="s">
        <v>428</v>
      </c>
      <c r="E72" s="28" t="s">
        <v>350</v>
      </c>
      <c r="F72" s="15" t="s">
        <v>346</v>
      </c>
      <c r="G72" s="124">
        <v>0.6076388888888888</v>
      </c>
      <c r="H72" s="125">
        <v>0.0</v>
      </c>
      <c r="I72" s="15" t="s">
        <v>346</v>
      </c>
      <c r="J72" s="15" t="s">
        <v>37</v>
      </c>
      <c r="K72" s="15">
        <v>2.0</v>
      </c>
      <c r="L72" s="15">
        <v>0.0</v>
      </c>
      <c r="M72" s="76">
        <f t="shared" si="1"/>
        <v>2</v>
      </c>
      <c r="N72" s="126">
        <f t="shared" si="2"/>
        <v>0.07692307692</v>
      </c>
      <c r="O72" s="75"/>
      <c r="P72" s="127"/>
      <c r="Q72" s="127"/>
      <c r="T72" s="75"/>
      <c r="U72" s="75"/>
      <c r="V72" s="75"/>
      <c r="W72" s="75"/>
      <c r="X72" s="75"/>
      <c r="Y72" s="75"/>
      <c r="Z72" s="75"/>
      <c r="AA72" s="75"/>
      <c r="AB72" s="75"/>
      <c r="AC72" s="75"/>
      <c r="AD72" s="75"/>
      <c r="AE72" s="75"/>
      <c r="AF72" s="75"/>
      <c r="AG72" s="75"/>
      <c r="AH72" s="75"/>
      <c r="AI72" s="75"/>
      <c r="AJ72" s="75"/>
    </row>
    <row r="73">
      <c r="A73" s="15" t="s">
        <v>243</v>
      </c>
      <c r="B73" s="15" t="s">
        <v>259</v>
      </c>
      <c r="C73" s="15" t="s">
        <v>260</v>
      </c>
      <c r="D73" s="28" t="s">
        <v>429</v>
      </c>
      <c r="E73" s="28" t="s">
        <v>350</v>
      </c>
      <c r="F73" s="15" t="s">
        <v>346</v>
      </c>
      <c r="G73" s="124">
        <v>0.6076388888888888</v>
      </c>
      <c r="H73" s="125">
        <v>0.0</v>
      </c>
      <c r="I73" s="15" t="s">
        <v>346</v>
      </c>
      <c r="J73" s="15" t="s">
        <v>37</v>
      </c>
      <c r="K73" s="15">
        <v>2.5</v>
      </c>
      <c r="L73" s="15">
        <v>6.0</v>
      </c>
      <c r="M73" s="76">
        <f t="shared" si="1"/>
        <v>8.5</v>
      </c>
      <c r="N73" s="126">
        <f t="shared" si="2"/>
        <v>0.3269230769</v>
      </c>
      <c r="O73" s="75"/>
      <c r="P73" s="127"/>
      <c r="Q73" s="127"/>
      <c r="T73" s="75"/>
      <c r="U73" s="75"/>
      <c r="V73" s="75"/>
      <c r="W73" s="75"/>
      <c r="X73" s="75"/>
      <c r="Y73" s="75"/>
      <c r="Z73" s="75"/>
      <c r="AA73" s="75"/>
      <c r="AB73" s="75"/>
      <c r="AC73" s="75"/>
      <c r="AD73" s="75"/>
      <c r="AE73" s="75"/>
      <c r="AF73" s="75"/>
      <c r="AG73" s="75"/>
      <c r="AH73" s="75"/>
      <c r="AI73" s="75"/>
      <c r="AJ73" s="75"/>
    </row>
    <row r="74">
      <c r="A74" s="15" t="s">
        <v>261</v>
      </c>
      <c r="B74" s="15" t="s">
        <v>262</v>
      </c>
      <c r="C74" s="15" t="s">
        <v>263</v>
      </c>
      <c r="D74" s="28" t="s">
        <v>430</v>
      </c>
      <c r="E74" s="28" t="s">
        <v>365</v>
      </c>
      <c r="F74" s="15" t="s">
        <v>346</v>
      </c>
      <c r="G74" s="129">
        <v>0.6527777777777778</v>
      </c>
      <c r="H74" s="125">
        <v>0.0</v>
      </c>
      <c r="I74" s="15" t="s">
        <v>346</v>
      </c>
      <c r="J74" s="15" t="s">
        <v>346</v>
      </c>
      <c r="K74" s="15">
        <v>4.0</v>
      </c>
      <c r="L74" s="15">
        <v>7.0</v>
      </c>
      <c r="M74" s="76">
        <f t="shared" si="1"/>
        <v>11</v>
      </c>
      <c r="N74" s="126">
        <f t="shared" si="2"/>
        <v>0.4230769231</v>
      </c>
      <c r="O74" s="75"/>
      <c r="P74" s="127"/>
      <c r="Q74" s="127"/>
      <c r="T74" s="75"/>
      <c r="U74" s="75"/>
      <c r="V74" s="75"/>
      <c r="W74" s="75"/>
      <c r="X74" s="75"/>
      <c r="Y74" s="75"/>
      <c r="Z74" s="75"/>
      <c r="AA74" s="75"/>
      <c r="AB74" s="75"/>
      <c r="AC74" s="75"/>
      <c r="AD74" s="75"/>
      <c r="AE74" s="75"/>
      <c r="AF74" s="75"/>
      <c r="AG74" s="75"/>
      <c r="AH74" s="75"/>
      <c r="AI74" s="75"/>
      <c r="AJ74" s="75"/>
    </row>
    <row r="75">
      <c r="A75" s="15" t="s">
        <v>261</v>
      </c>
      <c r="B75" s="15" t="s">
        <v>47</v>
      </c>
      <c r="C75" s="15" t="s">
        <v>48</v>
      </c>
      <c r="D75" s="28" t="s">
        <v>431</v>
      </c>
      <c r="E75" s="28" t="s">
        <v>365</v>
      </c>
      <c r="F75" s="15" t="s">
        <v>346</v>
      </c>
      <c r="G75" s="129">
        <v>0.6527777777777778</v>
      </c>
      <c r="H75" s="125">
        <v>0.0</v>
      </c>
      <c r="I75" s="15" t="s">
        <v>346</v>
      </c>
      <c r="J75" s="15" t="s">
        <v>37</v>
      </c>
      <c r="K75" s="15">
        <v>6.0</v>
      </c>
      <c r="L75" s="15">
        <v>0.0</v>
      </c>
      <c r="M75" s="76">
        <f t="shared" si="1"/>
        <v>6</v>
      </c>
      <c r="N75" s="126">
        <f t="shared" si="2"/>
        <v>0.2307692308</v>
      </c>
      <c r="O75" s="75"/>
      <c r="P75" s="127"/>
      <c r="Q75" s="127"/>
      <c r="T75" s="75"/>
      <c r="U75" s="75"/>
      <c r="V75" s="75"/>
      <c r="W75" s="75"/>
      <c r="X75" s="75"/>
      <c r="Y75" s="75"/>
      <c r="Z75" s="75"/>
      <c r="AA75" s="75"/>
      <c r="AB75" s="75"/>
      <c r="AC75" s="75"/>
      <c r="AD75" s="75"/>
      <c r="AE75" s="75"/>
      <c r="AF75" s="75"/>
      <c r="AG75" s="75"/>
      <c r="AH75" s="75"/>
      <c r="AI75" s="75"/>
      <c r="AJ75" s="75"/>
    </row>
    <row r="76">
      <c r="A76" s="15" t="s">
        <v>261</v>
      </c>
      <c r="B76" s="15" t="s">
        <v>57</v>
      </c>
      <c r="C76" s="15" t="s">
        <v>58</v>
      </c>
      <c r="D76" s="28" t="s">
        <v>432</v>
      </c>
      <c r="E76" s="28" t="s">
        <v>365</v>
      </c>
      <c r="F76" s="15" t="s">
        <v>346</v>
      </c>
      <c r="G76" s="129">
        <v>0.6527777777777778</v>
      </c>
      <c r="H76" s="125">
        <v>0.0</v>
      </c>
      <c r="I76" s="15" t="s">
        <v>346</v>
      </c>
      <c r="J76" s="125" t="s">
        <v>37</v>
      </c>
      <c r="K76" s="15">
        <v>4.0</v>
      </c>
      <c r="L76" s="15">
        <v>4.0</v>
      </c>
      <c r="M76" s="76">
        <f t="shared" si="1"/>
        <v>8</v>
      </c>
      <c r="N76" s="126">
        <f t="shared" si="2"/>
        <v>0.3076923077</v>
      </c>
      <c r="O76" s="75"/>
      <c r="P76" s="127"/>
      <c r="Q76" s="127"/>
      <c r="T76" s="75"/>
      <c r="U76" s="75"/>
      <c r="V76" s="75"/>
      <c r="W76" s="75"/>
      <c r="X76" s="75"/>
      <c r="Y76" s="75"/>
      <c r="Z76" s="75"/>
      <c r="AA76" s="75"/>
      <c r="AB76" s="75"/>
      <c r="AC76" s="75"/>
      <c r="AD76" s="75"/>
      <c r="AE76" s="75"/>
      <c r="AF76" s="75"/>
      <c r="AG76" s="75"/>
      <c r="AH76" s="75"/>
      <c r="AI76" s="75"/>
      <c r="AJ76" s="75"/>
    </row>
    <row r="77">
      <c r="A77" s="15" t="s">
        <v>261</v>
      </c>
      <c r="B77" s="15" t="s">
        <v>267</v>
      </c>
      <c r="C77" s="15" t="s">
        <v>269</v>
      </c>
      <c r="D77" s="28" t="s">
        <v>433</v>
      </c>
      <c r="E77" s="28" t="s">
        <v>365</v>
      </c>
      <c r="F77" s="15" t="s">
        <v>346</v>
      </c>
      <c r="G77" s="129">
        <v>0.6527777777777778</v>
      </c>
      <c r="H77" s="125">
        <v>0.0</v>
      </c>
      <c r="I77" s="15" t="s">
        <v>346</v>
      </c>
      <c r="J77" s="15" t="s">
        <v>37</v>
      </c>
      <c r="K77" s="15">
        <v>7.0</v>
      </c>
      <c r="L77" s="15"/>
      <c r="M77" s="76">
        <f t="shared" si="1"/>
        <v>7</v>
      </c>
      <c r="N77" s="126">
        <f t="shared" si="2"/>
        <v>0.2692307692</v>
      </c>
      <c r="O77" s="15"/>
      <c r="P77" s="127"/>
      <c r="Q77" s="127"/>
      <c r="T77" s="75"/>
      <c r="U77" s="75"/>
      <c r="V77" s="75"/>
      <c r="W77" s="75"/>
      <c r="X77" s="75"/>
      <c r="Y77" s="75"/>
      <c r="Z77" s="75"/>
      <c r="AA77" s="75"/>
      <c r="AB77" s="75"/>
      <c r="AC77" s="75"/>
      <c r="AD77" s="75"/>
      <c r="AE77" s="75"/>
      <c r="AF77" s="75"/>
      <c r="AG77" s="75"/>
      <c r="AH77" s="75"/>
      <c r="AI77" s="75"/>
      <c r="AJ77" s="75"/>
    </row>
    <row r="78">
      <c r="A78" s="15" t="s">
        <v>261</v>
      </c>
      <c r="B78" s="15" t="s">
        <v>236</v>
      </c>
      <c r="C78" s="15" t="s">
        <v>237</v>
      </c>
      <c r="D78" s="28" t="s">
        <v>434</v>
      </c>
      <c r="E78" s="28" t="s">
        <v>361</v>
      </c>
      <c r="F78" s="15" t="s">
        <v>346</v>
      </c>
      <c r="G78" s="124">
        <v>0.6979166666666666</v>
      </c>
      <c r="H78" s="125">
        <v>0.0</v>
      </c>
      <c r="I78" s="15" t="s">
        <v>346</v>
      </c>
      <c r="J78" s="15" t="s">
        <v>37</v>
      </c>
      <c r="K78" s="15">
        <v>3.0</v>
      </c>
      <c r="L78" s="15">
        <v>7.0</v>
      </c>
      <c r="M78" s="76">
        <f t="shared" si="1"/>
        <v>10</v>
      </c>
      <c r="N78" s="126">
        <f t="shared" si="2"/>
        <v>0.3846153846</v>
      </c>
      <c r="O78" s="75"/>
      <c r="P78" s="127"/>
      <c r="Q78" s="127"/>
      <c r="T78" s="75"/>
      <c r="U78" s="75"/>
      <c r="V78" s="75"/>
      <c r="W78" s="75"/>
      <c r="X78" s="75"/>
      <c r="Y78" s="75"/>
      <c r="Z78" s="75"/>
      <c r="AA78" s="75"/>
      <c r="AB78" s="75"/>
      <c r="AC78" s="75"/>
      <c r="AD78" s="75"/>
      <c r="AE78" s="75"/>
      <c r="AF78" s="75"/>
      <c r="AG78" s="75"/>
      <c r="AH78" s="75"/>
      <c r="AI78" s="75"/>
      <c r="AJ78" s="75"/>
    </row>
    <row r="79">
      <c r="A79" s="15" t="s">
        <v>261</v>
      </c>
      <c r="B79" s="15" t="s">
        <v>35</v>
      </c>
      <c r="C79" s="15" t="s">
        <v>36</v>
      </c>
      <c r="D79" s="28" t="s">
        <v>435</v>
      </c>
      <c r="E79" s="28" t="s">
        <v>361</v>
      </c>
      <c r="F79" s="15" t="s">
        <v>346</v>
      </c>
      <c r="G79" s="137">
        <v>0.6979166666666666</v>
      </c>
      <c r="H79" s="125">
        <v>0.0</v>
      </c>
      <c r="I79" s="15" t="s">
        <v>346</v>
      </c>
      <c r="J79" s="15" t="s">
        <v>37</v>
      </c>
      <c r="K79" s="15">
        <v>0.0</v>
      </c>
      <c r="L79" s="15" t="s">
        <v>96</v>
      </c>
      <c r="M79" s="76">
        <f t="shared" si="1"/>
        <v>0</v>
      </c>
      <c r="N79" s="126">
        <f t="shared" si="2"/>
        <v>0</v>
      </c>
      <c r="O79" s="75"/>
      <c r="P79" s="127"/>
      <c r="Q79" s="127"/>
      <c r="T79" s="75"/>
      <c r="U79" s="75"/>
      <c r="V79" s="75"/>
      <c r="W79" s="75"/>
      <c r="X79" s="75"/>
      <c r="Y79" s="75"/>
      <c r="Z79" s="75"/>
      <c r="AA79" s="75"/>
      <c r="AB79" s="75"/>
      <c r="AC79" s="75"/>
      <c r="AD79" s="75"/>
      <c r="AE79" s="75"/>
      <c r="AF79" s="75"/>
      <c r="AG79" s="75"/>
      <c r="AH79" s="75"/>
      <c r="AI79" s="75"/>
      <c r="AJ79" s="75"/>
    </row>
    <row r="80">
      <c r="A80" s="15" t="s">
        <v>261</v>
      </c>
      <c r="B80" s="15" t="s">
        <v>276</v>
      </c>
      <c r="C80" s="15" t="s">
        <v>277</v>
      </c>
      <c r="D80" s="28" t="s">
        <v>436</v>
      </c>
      <c r="E80" s="28" t="s">
        <v>361</v>
      </c>
      <c r="F80" s="15" t="s">
        <v>346</v>
      </c>
      <c r="G80" s="137">
        <v>0.6979166666666666</v>
      </c>
      <c r="H80" s="125">
        <v>0.0</v>
      </c>
      <c r="I80" s="15" t="s">
        <v>346</v>
      </c>
      <c r="J80" s="15" t="s">
        <v>37</v>
      </c>
      <c r="K80" s="15" t="s">
        <v>96</v>
      </c>
      <c r="L80" s="15" t="s">
        <v>96</v>
      </c>
      <c r="M80" s="76">
        <f t="shared" si="1"/>
        <v>0</v>
      </c>
      <c r="N80" s="126">
        <f t="shared" si="2"/>
        <v>0</v>
      </c>
      <c r="O80" s="75"/>
      <c r="P80" s="127"/>
      <c r="Q80" s="127"/>
      <c r="T80" s="75"/>
      <c r="U80" s="75"/>
      <c r="V80" s="75"/>
      <c r="W80" s="75"/>
      <c r="X80" s="75"/>
      <c r="Y80" s="75"/>
      <c r="Z80" s="75"/>
      <c r="AA80" s="75"/>
      <c r="AB80" s="75"/>
      <c r="AC80" s="75"/>
      <c r="AD80" s="75"/>
      <c r="AE80" s="75"/>
      <c r="AF80" s="75"/>
      <c r="AG80" s="75"/>
      <c r="AH80" s="75"/>
      <c r="AI80" s="75"/>
      <c r="AJ80" s="75"/>
    </row>
    <row r="81">
      <c r="A81" s="15" t="s">
        <v>261</v>
      </c>
      <c r="B81" s="15" t="s">
        <v>273</v>
      </c>
      <c r="C81" s="15" t="s">
        <v>274</v>
      </c>
      <c r="D81" s="28" t="s">
        <v>438</v>
      </c>
      <c r="E81" s="28" t="s">
        <v>361</v>
      </c>
      <c r="F81" s="15" t="s">
        <v>37</v>
      </c>
      <c r="G81" s="137"/>
      <c r="H81" s="125"/>
      <c r="I81" s="15"/>
      <c r="J81" s="15" t="s">
        <v>346</v>
      </c>
      <c r="K81" s="15">
        <v>10.0</v>
      </c>
      <c r="L81" s="15">
        <v>8.0</v>
      </c>
      <c r="M81" s="76">
        <f t="shared" si="1"/>
        <v>18</v>
      </c>
      <c r="N81" s="126">
        <f t="shared" si="2"/>
        <v>0.6923076923</v>
      </c>
      <c r="O81" s="15" t="s">
        <v>528</v>
      </c>
      <c r="P81" s="127"/>
      <c r="Q81" s="127"/>
      <c r="T81" s="75"/>
      <c r="U81" s="75"/>
      <c r="V81" s="75"/>
      <c r="W81" s="75"/>
      <c r="X81" s="75"/>
      <c r="Y81" s="75"/>
      <c r="Z81" s="75"/>
      <c r="AA81" s="75"/>
      <c r="AB81" s="75"/>
      <c r="AC81" s="75"/>
      <c r="AD81" s="75"/>
      <c r="AE81" s="75"/>
      <c r="AF81" s="75"/>
      <c r="AG81" s="75"/>
      <c r="AH81" s="75"/>
      <c r="AI81" s="75"/>
      <c r="AJ81" s="75"/>
    </row>
    <row r="82">
      <c r="A82" s="15" t="s">
        <v>278</v>
      </c>
      <c r="B82" s="15" t="s">
        <v>279</v>
      </c>
      <c r="C82" s="15" t="s">
        <v>280</v>
      </c>
      <c r="D82" s="28" t="s">
        <v>439</v>
      </c>
      <c r="E82" s="28" t="s">
        <v>440</v>
      </c>
      <c r="F82" s="15" t="s">
        <v>346</v>
      </c>
      <c r="G82" s="124">
        <v>0.5625</v>
      </c>
      <c r="H82" s="125"/>
      <c r="I82" s="15" t="s">
        <v>346</v>
      </c>
      <c r="J82" s="15" t="s">
        <v>346</v>
      </c>
      <c r="K82" s="15">
        <v>4.0</v>
      </c>
      <c r="L82" s="15">
        <v>16.0</v>
      </c>
      <c r="M82" s="76">
        <f t="shared" si="1"/>
        <v>20</v>
      </c>
      <c r="N82" s="126">
        <f t="shared" si="2"/>
        <v>0.7692307692</v>
      </c>
      <c r="O82" s="15"/>
      <c r="P82" s="127"/>
      <c r="Q82" s="127"/>
      <c r="T82" s="75"/>
      <c r="U82" s="75"/>
      <c r="V82" s="75"/>
      <c r="W82" s="75"/>
      <c r="X82" s="75"/>
      <c r="Y82" s="75"/>
      <c r="Z82" s="75"/>
      <c r="AA82" s="75"/>
      <c r="AB82" s="75"/>
      <c r="AC82" s="75"/>
      <c r="AD82" s="75"/>
      <c r="AE82" s="75"/>
      <c r="AF82" s="75"/>
      <c r="AG82" s="75"/>
      <c r="AH82" s="75"/>
      <c r="AI82" s="75"/>
      <c r="AJ82" s="75"/>
    </row>
    <row r="83">
      <c r="A83" s="15" t="s">
        <v>282</v>
      </c>
      <c r="B83" s="15" t="s">
        <v>216</v>
      </c>
      <c r="C83" s="15" t="s">
        <v>217</v>
      </c>
      <c r="D83" s="28" t="s">
        <v>441</v>
      </c>
      <c r="E83" s="28" t="s">
        <v>440</v>
      </c>
      <c r="F83" s="15" t="s">
        <v>346</v>
      </c>
      <c r="G83" s="138">
        <v>0.0625</v>
      </c>
      <c r="H83" s="125"/>
      <c r="I83" s="15" t="s">
        <v>346</v>
      </c>
      <c r="J83" s="15" t="s">
        <v>37</v>
      </c>
      <c r="K83" s="15">
        <v>4.0</v>
      </c>
      <c r="L83" s="15">
        <v>12.0</v>
      </c>
      <c r="M83" s="76">
        <f t="shared" si="1"/>
        <v>16</v>
      </c>
      <c r="N83" s="126">
        <f t="shared" si="2"/>
        <v>0.6153846154</v>
      </c>
      <c r="O83" s="15"/>
      <c r="P83" s="127"/>
      <c r="Q83" s="127"/>
      <c r="T83" s="75"/>
      <c r="U83" s="75"/>
      <c r="V83" s="75"/>
      <c r="W83" s="75"/>
      <c r="X83" s="75"/>
      <c r="Y83" s="75"/>
      <c r="Z83" s="75"/>
      <c r="AA83" s="75"/>
      <c r="AB83" s="75"/>
      <c r="AC83" s="75"/>
      <c r="AD83" s="75"/>
      <c r="AE83" s="75"/>
      <c r="AF83" s="75"/>
      <c r="AG83" s="75"/>
      <c r="AH83" s="75"/>
      <c r="AI83" s="75"/>
      <c r="AJ83" s="75"/>
    </row>
    <row r="84">
      <c r="A84" s="15" t="s">
        <v>282</v>
      </c>
      <c r="B84" s="15" t="s">
        <v>265</v>
      </c>
      <c r="C84" s="15" t="s">
        <v>266</v>
      </c>
      <c r="D84" s="28" t="s">
        <v>442</v>
      </c>
      <c r="E84" s="28" t="s">
        <v>440</v>
      </c>
      <c r="F84" s="15" t="s">
        <v>37</v>
      </c>
      <c r="G84" s="124"/>
      <c r="H84" s="125"/>
      <c r="I84" s="15"/>
      <c r="J84" s="15"/>
      <c r="K84" s="15"/>
      <c r="L84" s="15"/>
      <c r="M84" s="76">
        <f t="shared" si="1"/>
        <v>0</v>
      </c>
      <c r="N84" s="126">
        <f t="shared" si="2"/>
        <v>0</v>
      </c>
      <c r="O84" s="15"/>
      <c r="P84" s="127"/>
      <c r="Q84" s="127"/>
      <c r="T84" s="75"/>
      <c r="U84" s="75"/>
      <c r="V84" s="75"/>
      <c r="W84" s="75"/>
      <c r="X84" s="75"/>
      <c r="Y84" s="75"/>
      <c r="Z84" s="75"/>
      <c r="AA84" s="75"/>
      <c r="AB84" s="75"/>
      <c r="AC84" s="75"/>
      <c r="AD84" s="75"/>
      <c r="AE84" s="75"/>
      <c r="AF84" s="75"/>
      <c r="AG84" s="75"/>
      <c r="AH84" s="75"/>
      <c r="AI84" s="75"/>
      <c r="AJ84" s="75"/>
    </row>
    <row r="85">
      <c r="A85" s="15" t="s">
        <v>282</v>
      </c>
      <c r="B85" s="15" t="s">
        <v>246</v>
      </c>
      <c r="C85" s="15" t="s">
        <v>247</v>
      </c>
      <c r="D85" s="28" t="s">
        <v>443</v>
      </c>
      <c r="E85" s="28" t="s">
        <v>440</v>
      </c>
      <c r="F85" s="15" t="s">
        <v>346</v>
      </c>
      <c r="G85" s="124">
        <v>0.5625</v>
      </c>
      <c r="H85" s="125"/>
      <c r="I85" s="15" t="s">
        <v>346</v>
      </c>
      <c r="J85" s="15" t="s">
        <v>37</v>
      </c>
      <c r="K85" s="15">
        <v>10.0</v>
      </c>
      <c r="L85" s="15">
        <v>0.0</v>
      </c>
      <c r="M85" s="76">
        <f t="shared" si="1"/>
        <v>10</v>
      </c>
      <c r="N85" s="126">
        <f t="shared" si="2"/>
        <v>0.3846153846</v>
      </c>
      <c r="O85" s="15"/>
      <c r="P85" s="127"/>
      <c r="Q85" s="127"/>
      <c r="T85" s="75"/>
      <c r="U85" s="75"/>
      <c r="V85" s="75"/>
      <c r="W85" s="75"/>
      <c r="X85" s="75"/>
      <c r="Y85" s="75"/>
      <c r="Z85" s="75"/>
      <c r="AA85" s="75"/>
      <c r="AB85" s="75"/>
      <c r="AC85" s="75"/>
      <c r="AD85" s="75"/>
      <c r="AE85" s="75"/>
      <c r="AF85" s="75"/>
      <c r="AG85" s="75"/>
      <c r="AH85" s="75"/>
      <c r="AI85" s="75"/>
      <c r="AJ85" s="75"/>
    </row>
    <row r="86">
      <c r="A86" s="100" t="s">
        <v>282</v>
      </c>
      <c r="B86" s="15" t="s">
        <v>285</v>
      </c>
      <c r="C86" s="15" t="s">
        <v>286</v>
      </c>
      <c r="D86" s="28" t="s">
        <v>445</v>
      </c>
      <c r="E86" s="28" t="s">
        <v>418</v>
      </c>
      <c r="F86" s="15" t="s">
        <v>346</v>
      </c>
      <c r="G86" s="124">
        <v>0.6041666666666666</v>
      </c>
      <c r="H86" s="131"/>
      <c r="I86" s="15" t="s">
        <v>346</v>
      </c>
      <c r="J86" s="15" t="s">
        <v>37</v>
      </c>
      <c r="K86" s="15">
        <v>4.0</v>
      </c>
      <c r="L86" s="15">
        <v>16.0</v>
      </c>
      <c r="M86" s="76">
        <f t="shared" si="1"/>
        <v>20</v>
      </c>
      <c r="N86" s="126">
        <f t="shared" si="2"/>
        <v>0.7692307692</v>
      </c>
      <c r="O86" s="15"/>
      <c r="P86" s="127"/>
      <c r="Q86" s="127"/>
      <c r="T86" s="75"/>
      <c r="U86" s="75"/>
      <c r="V86" s="75"/>
      <c r="W86" s="75"/>
      <c r="X86" s="75"/>
      <c r="Y86" s="75"/>
      <c r="Z86" s="75"/>
      <c r="AA86" s="75"/>
      <c r="AB86" s="75"/>
      <c r="AC86" s="75"/>
      <c r="AD86" s="75"/>
      <c r="AE86" s="75"/>
      <c r="AF86" s="75"/>
      <c r="AG86" s="75"/>
      <c r="AH86" s="75"/>
      <c r="AI86" s="75"/>
      <c r="AJ86" s="75"/>
    </row>
    <row r="87">
      <c r="A87" s="100" t="s">
        <v>282</v>
      </c>
      <c r="B87" s="15" t="s">
        <v>270</v>
      </c>
      <c r="C87" s="15" t="s">
        <v>271</v>
      </c>
      <c r="D87" s="28" t="s">
        <v>446</v>
      </c>
      <c r="E87" s="28" t="s">
        <v>418</v>
      </c>
      <c r="F87" s="15" t="s">
        <v>37</v>
      </c>
      <c r="G87" s="124"/>
      <c r="H87" s="131"/>
      <c r="I87" s="15"/>
      <c r="J87" s="15"/>
      <c r="K87" s="15">
        <v>4.0</v>
      </c>
      <c r="L87" s="15"/>
      <c r="M87" s="76">
        <f t="shared" si="1"/>
        <v>4</v>
      </c>
      <c r="N87" s="126">
        <f t="shared" si="2"/>
        <v>0.1538461538</v>
      </c>
      <c r="O87" s="15"/>
      <c r="P87" s="127"/>
      <c r="Q87" s="127"/>
      <c r="T87" s="75"/>
      <c r="U87" s="75"/>
      <c r="V87" s="75"/>
      <c r="W87" s="75"/>
      <c r="X87" s="75"/>
      <c r="Y87" s="75"/>
      <c r="Z87" s="75"/>
      <c r="AA87" s="75"/>
      <c r="AB87" s="75"/>
      <c r="AC87" s="75"/>
      <c r="AD87" s="75"/>
      <c r="AE87" s="75"/>
      <c r="AF87" s="75"/>
      <c r="AG87" s="75"/>
      <c r="AH87" s="75"/>
      <c r="AI87" s="75"/>
      <c r="AJ87" s="75"/>
    </row>
    <row r="88">
      <c r="A88" s="100" t="s">
        <v>282</v>
      </c>
      <c r="B88" s="15" t="s">
        <v>287</v>
      </c>
      <c r="C88" s="15" t="s">
        <v>288</v>
      </c>
      <c r="D88" s="28" t="s">
        <v>447</v>
      </c>
      <c r="E88" s="28" t="s">
        <v>418</v>
      </c>
      <c r="F88" s="15" t="s">
        <v>346</v>
      </c>
      <c r="G88" s="124">
        <v>0.6041666666666666</v>
      </c>
      <c r="H88" s="131"/>
      <c r="I88" s="15" t="s">
        <v>346</v>
      </c>
      <c r="J88" s="15" t="s">
        <v>346</v>
      </c>
      <c r="K88" s="15">
        <v>4.0</v>
      </c>
      <c r="L88" s="15">
        <v>4.0</v>
      </c>
      <c r="M88" s="76">
        <f t="shared" si="1"/>
        <v>8</v>
      </c>
      <c r="N88" s="126">
        <f t="shared" si="2"/>
        <v>0.3076923077</v>
      </c>
      <c r="O88" s="15"/>
      <c r="P88" s="127"/>
      <c r="Q88" s="127"/>
      <c r="T88" s="75"/>
      <c r="U88" s="75"/>
      <c r="V88" s="75"/>
      <c r="W88" s="75"/>
      <c r="X88" s="75"/>
      <c r="Y88" s="75"/>
      <c r="Z88" s="75"/>
      <c r="AA88" s="75"/>
      <c r="AB88" s="75"/>
      <c r="AC88" s="75"/>
      <c r="AD88" s="75"/>
      <c r="AE88" s="75"/>
      <c r="AF88" s="75"/>
      <c r="AG88" s="75"/>
      <c r="AH88" s="75"/>
      <c r="AI88" s="75"/>
      <c r="AJ88" s="75"/>
    </row>
    <row r="89">
      <c r="A89" s="100" t="s">
        <v>282</v>
      </c>
      <c r="B89" s="15" t="s">
        <v>232</v>
      </c>
      <c r="C89" s="15" t="s">
        <v>233</v>
      </c>
      <c r="D89" s="28" t="s">
        <v>448</v>
      </c>
      <c r="E89" s="28" t="s">
        <v>418</v>
      </c>
      <c r="F89" s="15" t="s">
        <v>346</v>
      </c>
      <c r="G89" s="124">
        <v>0.6152777777777778</v>
      </c>
      <c r="H89" s="131"/>
      <c r="I89" s="15" t="s">
        <v>346</v>
      </c>
      <c r="J89" s="15"/>
      <c r="K89" s="15">
        <v>10.0</v>
      </c>
      <c r="L89" s="15">
        <v>16.0</v>
      </c>
      <c r="M89" s="76">
        <f t="shared" si="1"/>
        <v>26</v>
      </c>
      <c r="N89" s="126">
        <f t="shared" si="2"/>
        <v>1</v>
      </c>
      <c r="O89" s="15"/>
      <c r="P89" s="127"/>
      <c r="Q89" s="127"/>
      <c r="T89" s="75"/>
      <c r="U89" s="75"/>
      <c r="V89" s="75"/>
      <c r="W89" s="75"/>
      <c r="X89" s="75"/>
      <c r="Y89" s="75"/>
      <c r="Z89" s="75"/>
      <c r="AA89" s="75"/>
      <c r="AB89" s="75"/>
      <c r="AC89" s="75"/>
      <c r="AD89" s="75"/>
      <c r="AE89" s="75"/>
      <c r="AF89" s="75"/>
      <c r="AG89" s="75"/>
      <c r="AH89" s="75"/>
      <c r="AI89" s="75"/>
      <c r="AJ89" s="75"/>
    </row>
    <row r="90">
      <c r="A90" s="15" t="s">
        <v>293</v>
      </c>
      <c r="B90" s="15" t="s">
        <v>294</v>
      </c>
      <c r="C90" s="15" t="s">
        <v>295</v>
      </c>
      <c r="D90" s="28" t="s">
        <v>449</v>
      </c>
      <c r="E90" s="28" t="s">
        <v>440</v>
      </c>
      <c r="F90" s="15" t="s">
        <v>346</v>
      </c>
      <c r="G90" s="124">
        <v>0.5625</v>
      </c>
      <c r="H90" s="125"/>
      <c r="I90" s="15" t="s">
        <v>346</v>
      </c>
      <c r="J90" s="15" t="s">
        <v>346</v>
      </c>
      <c r="K90" s="15">
        <v>4.0</v>
      </c>
      <c r="L90" s="15">
        <v>16.0</v>
      </c>
      <c r="M90" s="76">
        <f t="shared" si="1"/>
        <v>20</v>
      </c>
      <c r="N90" s="126">
        <f t="shared" si="2"/>
        <v>0.7692307692</v>
      </c>
      <c r="O90" s="15"/>
      <c r="P90" s="127"/>
      <c r="Q90" s="127"/>
      <c r="T90" s="75"/>
      <c r="U90" s="75"/>
      <c r="V90" s="75"/>
      <c r="W90" s="75"/>
      <c r="X90" s="75"/>
      <c r="Y90" s="75"/>
      <c r="Z90" s="75"/>
      <c r="AA90" s="75"/>
      <c r="AB90" s="75"/>
      <c r="AC90" s="75"/>
      <c r="AD90" s="75"/>
      <c r="AE90" s="75"/>
      <c r="AF90" s="75"/>
      <c r="AG90" s="75"/>
      <c r="AH90" s="75"/>
      <c r="AI90" s="75"/>
      <c r="AJ90" s="75"/>
    </row>
    <row r="91">
      <c r="A91" s="15" t="s">
        <v>293</v>
      </c>
      <c r="B91" s="15" t="s">
        <v>241</v>
      </c>
      <c r="C91" s="15" t="s">
        <v>242</v>
      </c>
      <c r="D91" s="28" t="s">
        <v>450</v>
      </c>
      <c r="E91" s="28" t="s">
        <v>440</v>
      </c>
      <c r="F91" s="15" t="s">
        <v>346</v>
      </c>
      <c r="G91" s="124">
        <v>0.5625</v>
      </c>
      <c r="H91" s="125"/>
      <c r="I91" s="15" t="s">
        <v>346</v>
      </c>
      <c r="J91" s="15" t="s">
        <v>37</v>
      </c>
      <c r="K91" s="15">
        <v>2.5</v>
      </c>
      <c r="L91" s="15">
        <v>4.0</v>
      </c>
      <c r="M91" s="76">
        <f t="shared" si="1"/>
        <v>6.5</v>
      </c>
      <c r="N91" s="126">
        <f t="shared" si="2"/>
        <v>0.25</v>
      </c>
      <c r="O91" s="15" t="s">
        <v>538</v>
      </c>
      <c r="P91" s="127"/>
      <c r="Q91" s="127"/>
      <c r="T91" s="75"/>
      <c r="U91" s="75"/>
      <c r="V91" s="75"/>
      <c r="W91" s="75"/>
      <c r="X91" s="75"/>
      <c r="Y91" s="75"/>
      <c r="Z91" s="75"/>
      <c r="AA91" s="75"/>
      <c r="AB91" s="75"/>
      <c r="AC91" s="75"/>
      <c r="AD91" s="75"/>
      <c r="AE91" s="75"/>
      <c r="AF91" s="75"/>
      <c r="AG91" s="75"/>
      <c r="AH91" s="75"/>
      <c r="AI91" s="75"/>
      <c r="AJ91" s="75"/>
    </row>
    <row r="92">
      <c r="A92" s="15" t="s">
        <v>293</v>
      </c>
      <c r="B92" s="15" t="s">
        <v>297</v>
      </c>
      <c r="C92" s="15" t="s">
        <v>298</v>
      </c>
      <c r="D92" s="28" t="s">
        <v>452</v>
      </c>
      <c r="E92" s="28" t="s">
        <v>440</v>
      </c>
      <c r="F92" s="15" t="s">
        <v>346</v>
      </c>
      <c r="G92" s="124">
        <v>0.6076388888888888</v>
      </c>
      <c r="H92" s="125"/>
      <c r="I92" s="15" t="s">
        <v>346</v>
      </c>
      <c r="J92" s="15" t="s">
        <v>346</v>
      </c>
      <c r="K92" s="15">
        <v>10.0</v>
      </c>
      <c r="L92" s="15">
        <v>16.0</v>
      </c>
      <c r="M92" s="76">
        <f t="shared" si="1"/>
        <v>26</v>
      </c>
      <c r="N92" s="126">
        <f t="shared" si="2"/>
        <v>1</v>
      </c>
      <c r="O92" s="15" t="s">
        <v>540</v>
      </c>
      <c r="P92" s="127"/>
      <c r="Q92" s="127"/>
      <c r="T92" s="75"/>
      <c r="U92" s="75"/>
      <c r="V92" s="75"/>
      <c r="W92" s="75"/>
      <c r="X92" s="75"/>
      <c r="Y92" s="75"/>
      <c r="Z92" s="75"/>
      <c r="AA92" s="75"/>
      <c r="AB92" s="75"/>
      <c r="AC92" s="75"/>
      <c r="AD92" s="75"/>
      <c r="AE92" s="75"/>
      <c r="AF92" s="75"/>
      <c r="AG92" s="75"/>
      <c r="AH92" s="75"/>
      <c r="AI92" s="75"/>
      <c r="AJ92" s="75"/>
    </row>
    <row r="93">
      <c r="A93" s="15" t="s">
        <v>293</v>
      </c>
      <c r="B93" s="15" t="s">
        <v>290</v>
      </c>
      <c r="C93" s="15" t="s">
        <v>291</v>
      </c>
      <c r="D93" s="28" t="s">
        <v>453</v>
      </c>
      <c r="E93" s="28" t="s">
        <v>440</v>
      </c>
      <c r="F93" s="15" t="s">
        <v>346</v>
      </c>
      <c r="G93" s="124">
        <v>0.5659722222222222</v>
      </c>
      <c r="H93" s="125"/>
      <c r="I93" s="15" t="s">
        <v>346</v>
      </c>
      <c r="J93" s="15" t="s">
        <v>37</v>
      </c>
      <c r="K93" s="15">
        <v>1.0</v>
      </c>
      <c r="L93" s="15" t="s">
        <v>96</v>
      </c>
      <c r="M93" s="76">
        <f t="shared" si="1"/>
        <v>1</v>
      </c>
      <c r="N93" s="126">
        <f t="shared" si="2"/>
        <v>0.03846153846</v>
      </c>
      <c r="O93" s="15" t="s">
        <v>541</v>
      </c>
      <c r="P93" s="127"/>
      <c r="Q93" s="127"/>
      <c r="T93" s="75"/>
      <c r="U93" s="75"/>
      <c r="V93" s="75"/>
      <c r="W93" s="75"/>
      <c r="X93" s="75"/>
      <c r="Y93" s="75"/>
      <c r="Z93" s="75"/>
      <c r="AA93" s="75"/>
      <c r="AB93" s="75"/>
      <c r="AC93" s="75"/>
      <c r="AD93" s="75"/>
      <c r="AE93" s="75"/>
      <c r="AF93" s="75"/>
      <c r="AG93" s="75"/>
      <c r="AH93" s="75"/>
      <c r="AI93" s="75"/>
      <c r="AJ93" s="75"/>
    </row>
    <row r="94">
      <c r="A94" s="15" t="s">
        <v>293</v>
      </c>
      <c r="B94" s="15" t="s">
        <v>209</v>
      </c>
      <c r="C94" s="15" t="s">
        <v>210</v>
      </c>
      <c r="D94" s="28" t="s">
        <v>454</v>
      </c>
      <c r="E94" s="28" t="s">
        <v>380</v>
      </c>
      <c r="F94" s="15" t="s">
        <v>346</v>
      </c>
      <c r="G94" s="138">
        <v>0.6076388888888888</v>
      </c>
      <c r="H94" s="131"/>
      <c r="I94" s="15" t="s">
        <v>346</v>
      </c>
      <c r="J94" s="15" t="s">
        <v>37</v>
      </c>
      <c r="K94" s="15" t="s">
        <v>96</v>
      </c>
      <c r="L94" s="15" t="s">
        <v>96</v>
      </c>
      <c r="M94" s="76">
        <f t="shared" si="1"/>
        <v>0</v>
      </c>
      <c r="N94" s="126">
        <f t="shared" si="2"/>
        <v>0</v>
      </c>
      <c r="O94" s="15" t="s">
        <v>542</v>
      </c>
      <c r="P94" s="127"/>
      <c r="Q94" s="127"/>
      <c r="T94" s="75"/>
      <c r="U94" s="75"/>
      <c r="V94" s="75"/>
      <c r="W94" s="75"/>
      <c r="X94" s="75"/>
      <c r="Y94" s="75"/>
      <c r="Z94" s="75"/>
      <c r="AA94" s="75"/>
      <c r="AB94" s="75"/>
      <c r="AC94" s="75"/>
      <c r="AD94" s="75"/>
      <c r="AE94" s="75"/>
      <c r="AF94" s="75"/>
      <c r="AG94" s="75"/>
      <c r="AH94" s="75"/>
      <c r="AI94" s="75"/>
      <c r="AJ94" s="75"/>
    </row>
    <row r="95">
      <c r="A95" s="15" t="s">
        <v>293</v>
      </c>
      <c r="B95" s="15" t="s">
        <v>302</v>
      </c>
      <c r="C95" s="15" t="s">
        <v>303</v>
      </c>
      <c r="D95" s="28" t="s">
        <v>455</v>
      </c>
      <c r="E95" s="28" t="s">
        <v>380</v>
      </c>
      <c r="F95" s="15" t="s">
        <v>346</v>
      </c>
      <c r="G95" s="124">
        <v>0.6076388888888888</v>
      </c>
      <c r="H95" s="131"/>
      <c r="I95" s="15" t="s">
        <v>346</v>
      </c>
      <c r="J95" s="15" t="s">
        <v>37</v>
      </c>
      <c r="K95" s="15">
        <v>3.5</v>
      </c>
      <c r="L95" s="15" t="s">
        <v>96</v>
      </c>
      <c r="M95" s="76">
        <f t="shared" si="1"/>
        <v>3.5</v>
      </c>
      <c r="N95" s="126">
        <f t="shared" si="2"/>
        <v>0.1346153846</v>
      </c>
      <c r="O95" s="15" t="s">
        <v>543</v>
      </c>
      <c r="P95" s="127"/>
      <c r="Q95" s="127"/>
      <c r="T95" s="75"/>
      <c r="U95" s="75"/>
      <c r="V95" s="75"/>
      <c r="W95" s="75"/>
      <c r="X95" s="75"/>
      <c r="Y95" s="75"/>
      <c r="Z95" s="75"/>
      <c r="AA95" s="75"/>
      <c r="AB95" s="75"/>
      <c r="AC95" s="75"/>
      <c r="AD95" s="75"/>
      <c r="AE95" s="75"/>
      <c r="AF95" s="75"/>
      <c r="AG95" s="75"/>
      <c r="AH95" s="75"/>
      <c r="AI95" s="75"/>
      <c r="AJ95" s="75"/>
    </row>
    <row r="96">
      <c r="A96" s="15" t="s">
        <v>293</v>
      </c>
      <c r="B96" s="15" t="s">
        <v>212</v>
      </c>
      <c r="C96" s="15" t="s">
        <v>213</v>
      </c>
      <c r="D96" s="28" t="s">
        <v>457</v>
      </c>
      <c r="E96" s="28" t="s">
        <v>380</v>
      </c>
      <c r="F96" s="15" t="s">
        <v>346</v>
      </c>
      <c r="G96" s="124">
        <v>0.1527777777777778</v>
      </c>
      <c r="H96" s="125"/>
      <c r="I96" s="15" t="s">
        <v>346</v>
      </c>
      <c r="J96" s="15" t="s">
        <v>37</v>
      </c>
      <c r="K96" s="15">
        <v>5.0</v>
      </c>
      <c r="L96" s="15">
        <v>6.0</v>
      </c>
      <c r="M96" s="76">
        <f t="shared" si="1"/>
        <v>11</v>
      </c>
      <c r="N96" s="126">
        <f t="shared" si="2"/>
        <v>0.4230769231</v>
      </c>
      <c r="O96" s="15" t="s">
        <v>544</v>
      </c>
      <c r="P96" s="127"/>
      <c r="Q96" s="127"/>
      <c r="T96" s="75"/>
      <c r="U96" s="75"/>
      <c r="V96" s="75"/>
      <c r="W96" s="75"/>
      <c r="X96" s="75"/>
      <c r="Y96" s="75"/>
      <c r="Z96" s="75"/>
      <c r="AA96" s="75"/>
      <c r="AB96" s="75"/>
      <c r="AC96" s="75"/>
      <c r="AD96" s="75"/>
      <c r="AE96" s="75"/>
      <c r="AF96" s="75"/>
      <c r="AG96" s="75"/>
      <c r="AH96" s="75"/>
      <c r="AI96" s="75"/>
      <c r="AJ96" s="75"/>
    </row>
    <row r="97">
      <c r="A97" s="15" t="s">
        <v>293</v>
      </c>
      <c r="B97" s="15" t="s">
        <v>305</v>
      </c>
      <c r="C97" s="15" t="s">
        <v>306</v>
      </c>
      <c r="D97" s="28" t="s">
        <v>458</v>
      </c>
      <c r="E97" s="28" t="s">
        <v>380</v>
      </c>
      <c r="F97" s="15" t="s">
        <v>346</v>
      </c>
      <c r="G97" s="124">
        <v>0.6076388888888888</v>
      </c>
      <c r="H97" s="131"/>
      <c r="I97" s="15" t="s">
        <v>346</v>
      </c>
      <c r="J97" s="15" t="s">
        <v>37</v>
      </c>
      <c r="K97" s="15" t="s">
        <v>96</v>
      </c>
      <c r="L97" s="15">
        <v>16.0</v>
      </c>
      <c r="M97" s="76">
        <f t="shared" si="1"/>
        <v>16</v>
      </c>
      <c r="N97" s="126">
        <f t="shared" si="2"/>
        <v>0.6153846154</v>
      </c>
      <c r="O97" s="15"/>
      <c r="P97" s="127"/>
      <c r="Q97" s="127"/>
      <c r="T97" s="75"/>
      <c r="U97" s="75"/>
      <c r="V97" s="75"/>
      <c r="W97" s="75"/>
      <c r="X97" s="75"/>
      <c r="Y97" s="75"/>
      <c r="Z97" s="75"/>
      <c r="AA97" s="75"/>
      <c r="AB97" s="75"/>
      <c r="AC97" s="75"/>
      <c r="AD97" s="75"/>
      <c r="AE97" s="75"/>
      <c r="AF97" s="75"/>
      <c r="AG97" s="75"/>
      <c r="AH97" s="75"/>
      <c r="AI97" s="75"/>
      <c r="AJ97" s="75"/>
    </row>
    <row r="98">
      <c r="A98" s="52" t="s">
        <v>308</v>
      </c>
      <c r="B98" s="15" t="s">
        <v>309</v>
      </c>
      <c r="C98" s="15" t="s">
        <v>310</v>
      </c>
      <c r="D98" s="28" t="s">
        <v>459</v>
      </c>
      <c r="E98" s="28" t="s">
        <v>395</v>
      </c>
      <c r="F98" s="15" t="s">
        <v>346</v>
      </c>
      <c r="G98" s="141">
        <v>0.15555555555555556</v>
      </c>
      <c r="H98" s="125">
        <v>9.0</v>
      </c>
      <c r="I98" s="15" t="s">
        <v>346</v>
      </c>
      <c r="J98" s="15" t="s">
        <v>37</v>
      </c>
      <c r="K98" s="15">
        <v>7.0</v>
      </c>
      <c r="L98" s="15">
        <v>14.0</v>
      </c>
      <c r="M98" s="76">
        <f t="shared" si="1"/>
        <v>21</v>
      </c>
      <c r="N98" s="126">
        <f t="shared" si="2"/>
        <v>0.8076923077</v>
      </c>
      <c r="O98" s="15"/>
      <c r="P98" s="127"/>
      <c r="Q98" s="127"/>
      <c r="T98" s="75"/>
      <c r="U98" s="75"/>
      <c r="V98" s="75"/>
      <c r="W98" s="75"/>
      <c r="X98" s="75"/>
      <c r="Y98" s="75"/>
      <c r="Z98" s="75"/>
      <c r="AA98" s="75"/>
      <c r="AB98" s="75"/>
      <c r="AC98" s="75"/>
      <c r="AD98" s="75"/>
      <c r="AE98" s="75"/>
      <c r="AF98" s="75"/>
      <c r="AG98" s="75"/>
      <c r="AH98" s="75"/>
      <c r="AI98" s="75"/>
      <c r="AJ98" s="75"/>
    </row>
    <row r="99">
      <c r="A99" s="52" t="s">
        <v>308</v>
      </c>
      <c r="B99" s="15" t="s">
        <v>222</v>
      </c>
      <c r="C99" s="15" t="s">
        <v>223</v>
      </c>
      <c r="D99" s="28" t="s">
        <v>460</v>
      </c>
      <c r="E99" s="28" t="s">
        <v>395</v>
      </c>
      <c r="F99" s="15" t="s">
        <v>346</v>
      </c>
      <c r="G99" s="151">
        <v>0.1076388888888889</v>
      </c>
      <c r="H99" s="125">
        <v>0.0</v>
      </c>
      <c r="I99" s="15" t="s">
        <v>346</v>
      </c>
      <c r="J99" s="15" t="s">
        <v>37</v>
      </c>
      <c r="K99" s="15">
        <v>3.0</v>
      </c>
      <c r="L99" s="15" t="s">
        <v>96</v>
      </c>
      <c r="M99" s="76">
        <f t="shared" si="1"/>
        <v>3</v>
      </c>
      <c r="N99" s="126">
        <f t="shared" si="2"/>
        <v>0.1153846154</v>
      </c>
      <c r="O99" s="75"/>
      <c r="P99" s="127"/>
      <c r="Q99" s="127"/>
      <c r="T99" s="75"/>
      <c r="U99" s="75"/>
      <c r="V99" s="75"/>
      <c r="W99" s="75"/>
      <c r="X99" s="75"/>
      <c r="Y99" s="75"/>
      <c r="Z99" s="75"/>
      <c r="AA99" s="75"/>
      <c r="AB99" s="75"/>
      <c r="AC99" s="75"/>
      <c r="AD99" s="75"/>
      <c r="AE99" s="75"/>
      <c r="AF99" s="75"/>
      <c r="AG99" s="75"/>
      <c r="AH99" s="75"/>
      <c r="AI99" s="75"/>
      <c r="AJ99" s="75"/>
    </row>
    <row r="100">
      <c r="A100" s="52" t="s">
        <v>308</v>
      </c>
      <c r="B100" s="15" t="s">
        <v>43</v>
      </c>
      <c r="C100" s="15" t="s">
        <v>44</v>
      </c>
      <c r="D100" s="28" t="s">
        <v>461</v>
      </c>
      <c r="E100" s="28" t="s">
        <v>395</v>
      </c>
      <c r="F100" s="15" t="s">
        <v>346</v>
      </c>
      <c r="G100" s="138">
        <v>0.16666666666666666</v>
      </c>
      <c r="H100" s="125">
        <v>20.0</v>
      </c>
      <c r="I100" s="15" t="s">
        <v>346</v>
      </c>
      <c r="J100" s="15" t="s">
        <v>37</v>
      </c>
      <c r="K100" s="15">
        <v>4.0</v>
      </c>
      <c r="L100" s="15" t="s">
        <v>96</v>
      </c>
      <c r="M100" s="76">
        <f t="shared" si="1"/>
        <v>4</v>
      </c>
      <c r="N100" s="126">
        <f t="shared" si="2"/>
        <v>0.1538461538</v>
      </c>
      <c r="O100" s="75"/>
      <c r="P100" s="127"/>
      <c r="Q100" s="127"/>
      <c r="T100" s="75"/>
      <c r="U100" s="75"/>
      <c r="V100" s="75"/>
      <c r="W100" s="75"/>
      <c r="X100" s="75"/>
      <c r="Y100" s="75"/>
      <c r="Z100" s="75"/>
      <c r="AA100" s="75"/>
      <c r="AB100" s="75"/>
      <c r="AC100" s="75"/>
      <c r="AD100" s="75"/>
      <c r="AE100" s="75"/>
      <c r="AF100" s="75"/>
      <c r="AG100" s="75"/>
      <c r="AH100" s="75"/>
      <c r="AI100" s="75"/>
      <c r="AJ100" s="75"/>
    </row>
    <row r="101">
      <c r="A101" s="52" t="s">
        <v>308</v>
      </c>
      <c r="B101" s="15" t="s">
        <v>63</v>
      </c>
      <c r="C101" s="15" t="s">
        <v>64</v>
      </c>
      <c r="D101" s="28" t="s">
        <v>464</v>
      </c>
      <c r="E101" s="28" t="s">
        <v>395</v>
      </c>
      <c r="F101" s="15" t="s">
        <v>37</v>
      </c>
      <c r="G101" s="151"/>
      <c r="H101" s="125">
        <v>0.0</v>
      </c>
      <c r="I101" s="15" t="s">
        <v>37</v>
      </c>
      <c r="J101" s="15" t="s">
        <v>37</v>
      </c>
      <c r="K101" s="15" t="s">
        <v>96</v>
      </c>
      <c r="L101" s="15" t="s">
        <v>96</v>
      </c>
      <c r="M101" s="76">
        <f t="shared" si="1"/>
        <v>0</v>
      </c>
      <c r="N101" s="126">
        <f t="shared" si="2"/>
        <v>0</v>
      </c>
      <c r="O101" s="75"/>
      <c r="P101" s="127"/>
      <c r="Q101" s="127"/>
      <c r="T101" s="75"/>
      <c r="U101" s="75"/>
      <c r="V101" s="75"/>
      <c r="W101" s="75"/>
      <c r="X101" s="75"/>
      <c r="Y101" s="75"/>
      <c r="Z101" s="75"/>
      <c r="AA101" s="75"/>
      <c r="AB101" s="75"/>
      <c r="AC101" s="75"/>
      <c r="AD101" s="75"/>
      <c r="AE101" s="75"/>
      <c r="AF101" s="75"/>
      <c r="AG101" s="75"/>
      <c r="AH101" s="75"/>
      <c r="AI101" s="75"/>
      <c r="AJ101" s="75"/>
    </row>
    <row r="102">
      <c r="A102" s="52" t="s">
        <v>308</v>
      </c>
      <c r="B102" s="15" t="s">
        <v>158</v>
      </c>
      <c r="C102" s="15" t="s">
        <v>159</v>
      </c>
      <c r="D102" s="28" t="s">
        <v>465</v>
      </c>
      <c r="E102" s="28" t="s">
        <v>370</v>
      </c>
      <c r="F102" s="15" t="s">
        <v>346</v>
      </c>
      <c r="G102" s="138">
        <v>0.19444444444444445</v>
      </c>
      <c r="H102" s="125">
        <v>0.0</v>
      </c>
      <c r="I102" s="15" t="s">
        <v>346</v>
      </c>
      <c r="J102" s="15" t="s">
        <v>37</v>
      </c>
      <c r="K102" s="15">
        <v>3.0</v>
      </c>
      <c r="L102" s="15">
        <v>14.0</v>
      </c>
      <c r="M102" s="76">
        <f t="shared" si="1"/>
        <v>17</v>
      </c>
      <c r="N102" s="126">
        <f t="shared" si="2"/>
        <v>0.6538461538</v>
      </c>
      <c r="O102" s="15"/>
      <c r="P102" s="127"/>
      <c r="Q102" s="127"/>
      <c r="T102" s="75"/>
      <c r="U102" s="75"/>
      <c r="V102" s="75"/>
      <c r="W102" s="75"/>
      <c r="X102" s="75"/>
      <c r="Y102" s="75"/>
      <c r="Z102" s="75"/>
      <c r="AA102" s="75"/>
      <c r="AB102" s="75"/>
      <c r="AC102" s="75"/>
      <c r="AD102" s="75"/>
      <c r="AE102" s="75"/>
      <c r="AF102" s="75"/>
      <c r="AG102" s="75"/>
      <c r="AH102" s="75"/>
      <c r="AI102" s="75"/>
      <c r="AJ102" s="75"/>
    </row>
    <row r="103">
      <c r="A103" s="52" t="s">
        <v>308</v>
      </c>
      <c r="B103" s="15" t="s">
        <v>312</v>
      </c>
      <c r="C103" s="15" t="s">
        <v>313</v>
      </c>
      <c r="D103" s="28" t="s">
        <v>466</v>
      </c>
      <c r="E103" s="28" t="s">
        <v>370</v>
      </c>
      <c r="F103" s="15" t="s">
        <v>346</v>
      </c>
      <c r="G103" s="138">
        <v>0.19444444444444445</v>
      </c>
      <c r="H103" s="125">
        <v>0.0</v>
      </c>
      <c r="I103" s="15" t="s">
        <v>346</v>
      </c>
      <c r="J103" s="15" t="s">
        <v>37</v>
      </c>
      <c r="K103" s="15" t="s">
        <v>96</v>
      </c>
      <c r="L103" s="15">
        <v>16.0</v>
      </c>
      <c r="M103" s="76">
        <f t="shared" si="1"/>
        <v>16</v>
      </c>
      <c r="N103" s="126">
        <f t="shared" si="2"/>
        <v>0.6153846154</v>
      </c>
      <c r="O103" s="15"/>
      <c r="P103" s="127"/>
      <c r="Q103" s="127"/>
      <c r="T103" s="75"/>
      <c r="U103" s="75"/>
      <c r="V103" s="75"/>
      <c r="W103" s="75"/>
      <c r="X103" s="75"/>
      <c r="Y103" s="75"/>
      <c r="Z103" s="75"/>
      <c r="AA103" s="75"/>
      <c r="AB103" s="75"/>
      <c r="AC103" s="75"/>
      <c r="AD103" s="75"/>
      <c r="AE103" s="75"/>
      <c r="AF103" s="75"/>
      <c r="AG103" s="75"/>
      <c r="AH103" s="75"/>
      <c r="AI103" s="75"/>
      <c r="AJ103" s="75"/>
    </row>
    <row r="104">
      <c r="A104" s="52" t="s">
        <v>308</v>
      </c>
      <c r="B104" s="15" t="s">
        <v>314</v>
      </c>
      <c r="C104" s="15" t="s">
        <v>315</v>
      </c>
      <c r="D104" s="28" t="s">
        <v>467</v>
      </c>
      <c r="E104" s="28" t="s">
        <v>370</v>
      </c>
      <c r="F104" s="15" t="s">
        <v>346</v>
      </c>
      <c r="G104" s="138">
        <v>0.19444444444444445</v>
      </c>
      <c r="H104" s="125">
        <v>0.0</v>
      </c>
      <c r="I104" s="15" t="s">
        <v>346</v>
      </c>
      <c r="J104" s="15" t="s">
        <v>37</v>
      </c>
      <c r="K104" s="15">
        <v>10.0</v>
      </c>
      <c r="L104" s="15" t="s">
        <v>96</v>
      </c>
      <c r="M104" s="76">
        <f t="shared" si="1"/>
        <v>10</v>
      </c>
      <c r="N104" s="126">
        <f t="shared" si="2"/>
        <v>0.3846153846</v>
      </c>
      <c r="O104" s="15"/>
      <c r="P104" s="127"/>
      <c r="Q104" s="127"/>
      <c r="T104" s="75"/>
      <c r="U104" s="75"/>
      <c r="V104" s="75"/>
      <c r="W104" s="75"/>
      <c r="X104" s="75"/>
      <c r="Y104" s="75"/>
      <c r="Z104" s="75"/>
      <c r="AA104" s="75"/>
      <c r="AB104" s="75"/>
      <c r="AC104" s="75"/>
      <c r="AD104" s="75"/>
      <c r="AE104" s="75"/>
      <c r="AF104" s="75"/>
      <c r="AG104" s="75"/>
      <c r="AH104" s="75"/>
      <c r="AI104" s="75"/>
      <c r="AJ104" s="75"/>
    </row>
    <row r="105">
      <c r="A105" s="52" t="s">
        <v>308</v>
      </c>
      <c r="B105" s="15" t="s">
        <v>26</v>
      </c>
      <c r="C105" s="15" t="s">
        <v>27</v>
      </c>
      <c r="D105" s="28" t="s">
        <v>468</v>
      </c>
      <c r="E105" s="28" t="s">
        <v>370</v>
      </c>
      <c r="F105" s="15" t="s">
        <v>346</v>
      </c>
      <c r="G105" s="138">
        <v>0.19444444444444445</v>
      </c>
      <c r="H105" s="125">
        <v>0.0</v>
      </c>
      <c r="I105" s="15" t="s">
        <v>346</v>
      </c>
      <c r="J105" s="15" t="s">
        <v>37</v>
      </c>
      <c r="K105" s="15">
        <v>10.0</v>
      </c>
      <c r="L105" s="15">
        <v>14.0</v>
      </c>
      <c r="M105" s="76">
        <f t="shared" si="1"/>
        <v>24</v>
      </c>
      <c r="N105" s="126">
        <f t="shared" si="2"/>
        <v>0.9230769231</v>
      </c>
      <c r="O105" s="15"/>
      <c r="P105" s="127"/>
      <c r="Q105" s="127"/>
      <c r="T105" s="75"/>
      <c r="U105" s="75"/>
      <c r="V105" s="75"/>
      <c r="W105" s="75"/>
      <c r="X105" s="75"/>
      <c r="Y105" s="75"/>
      <c r="Z105" s="75"/>
      <c r="AA105" s="75"/>
      <c r="AB105" s="75"/>
      <c r="AC105" s="75"/>
      <c r="AD105" s="75"/>
      <c r="AE105" s="75"/>
      <c r="AF105" s="75"/>
      <c r="AG105" s="75"/>
      <c r="AH105" s="75"/>
      <c r="AI105" s="75"/>
      <c r="AJ105" s="75"/>
    </row>
  </sheetData>
  <customSheetViews>
    <customSheetView guid="{D88E65ED-FBFE-41BE-8BBC-AB320CB24FC6}" filter="1" showAutoFilter="1">
      <autoFilter ref="$A$4:$P$105">
        <sortState ref="A4:P105">
          <sortCondition ref="A4:A105"/>
          <sortCondition ref="B4:B105"/>
          <sortCondition ref="E4:E105"/>
        </sortState>
      </autoFilter>
    </customSheetView>
    <customSheetView guid="{D88E65ED-FBFE-41BE-8BBC-AB320CB24FC6}" filter="1" showAutoFilter="1">
      <autoFilter ref="$A$4:$O$105"/>
    </customSheetView>
  </customSheetViews>
  <mergeCells count="1">
    <mergeCell ref="A1:B3"/>
  </mergeCells>
  <conditionalFormatting sqref="F5:F105 I5:J105">
    <cfRule type="containsBlanks" dxfId="5" priority="1">
      <formula>LEN(TRIM(F5))=0</formula>
    </cfRule>
  </conditionalFormatting>
  <conditionalFormatting sqref="F5:F105 I5:J105">
    <cfRule type="containsText" dxfId="0" priority="2" operator="containsText" text="Yes">
      <formula>NOT(ISERROR(SEARCH(("Yes"),(F5))))</formula>
    </cfRule>
  </conditionalFormatting>
  <conditionalFormatting sqref="F5:F105 I5:J105">
    <cfRule type="containsText" dxfId="2" priority="3" operator="containsText" text="No">
      <formula>NOT(ISERROR(SEARCH(("No"),(F5))))</formula>
    </cfRule>
  </conditionalFormatting>
  <conditionalFormatting sqref="H5:H105">
    <cfRule type="containsBlanks" dxfId="5" priority="4">
      <formula>LEN(TRIM(H5))=0</formula>
    </cfRule>
  </conditionalFormatting>
  <conditionalFormatting sqref="H5:H105">
    <cfRule type="cellIs" dxfId="11" priority="5" operator="between">
      <formula>5</formula>
      <formula>15</formula>
    </cfRule>
  </conditionalFormatting>
  <conditionalFormatting sqref="H5:H105">
    <cfRule type="cellIs" dxfId="2" priority="6" operator="greaterThan">
      <formula>15</formula>
    </cfRule>
  </conditionalFormatting>
  <conditionalFormatting sqref="H5:H105">
    <cfRule type="cellIs" dxfId="0" priority="7" operator="between">
      <formula>0</formula>
      <formula>4</formula>
    </cfRule>
  </conditionalFormatting>
  <conditionalFormatting sqref="G5:G105">
    <cfRule type="notContainsBlanks" dxfId="12" priority="8">
      <formula>LEN(TRIM(G5))&gt;0</formula>
    </cfRule>
  </conditionalFormatting>
  <conditionalFormatting sqref="J5:L105 N5:N105 I44">
    <cfRule type="cellIs" dxfId="12" priority="9" operator="greaterThan">
      <formula>0</formula>
    </cfRule>
  </conditionalFormatting>
  <dataValidations>
    <dataValidation type="list" allowBlank="1" sqref="F5:F105 I5:J105">
      <formula1>"Yes,No"</formula1>
    </dataValidation>
  </dataValidations>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24.43"/>
    <col customWidth="1" min="2" max="2" width="26.71"/>
    <col customWidth="1" min="3" max="3" width="29.29"/>
    <col customWidth="1" min="4" max="4" width="15.86"/>
    <col customWidth="1" min="5" max="5" width="10.71"/>
    <col customWidth="1" min="6" max="6" width="11.43"/>
    <col customWidth="1" min="7" max="8" width="10.43"/>
    <col customWidth="1" min="9" max="9" width="11.57"/>
    <col customWidth="1" min="10" max="11" width="10.0"/>
    <col customWidth="1" min="12" max="12" width="11.14"/>
    <col customWidth="1" min="13" max="13" width="77.0"/>
    <col customWidth="1" min="14" max="15" width="35.86"/>
    <col customWidth="1" min="16" max="16" width="15.29"/>
  </cols>
  <sheetData>
    <row r="1" ht="27.0" customHeight="1">
      <c r="A1" s="70" t="s">
        <v>534</v>
      </c>
      <c r="C1" s="74" t="str">
        <f>HYPERLINK("https://docs.google.com/spreadsheets/d/1udmJ76oYXqStYYknCuzyDOcGVljyfB_XPIL54tdN3wc/edit?usp=sharing","Group Assignments, for reference")</f>
        <v>Group Assignments, for reference</v>
      </c>
      <c r="D1" s="76"/>
      <c r="E1" s="76"/>
      <c r="F1" s="78"/>
      <c r="G1" s="78"/>
      <c r="H1" s="76"/>
      <c r="I1" s="76"/>
      <c r="J1" s="76"/>
      <c r="K1" s="76"/>
      <c r="L1" s="76"/>
      <c r="M1" s="76"/>
      <c r="N1" s="79"/>
      <c r="O1" s="80"/>
      <c r="P1" s="60"/>
      <c r="R1" s="15"/>
      <c r="S1" s="15"/>
      <c r="T1" s="75"/>
      <c r="U1" s="75"/>
      <c r="V1" s="75"/>
      <c r="W1" s="75"/>
      <c r="X1" s="75"/>
      <c r="Y1" s="75"/>
      <c r="Z1" s="75"/>
      <c r="AA1" s="75"/>
      <c r="AB1" s="75"/>
      <c r="AC1" s="75"/>
      <c r="AD1" s="75"/>
      <c r="AE1" s="75"/>
      <c r="AF1" s="75"/>
      <c r="AG1" s="75"/>
      <c r="AH1" s="75"/>
    </row>
    <row r="2" ht="25.5" customHeight="1">
      <c r="C2" s="74" t="str">
        <f>HYPERLINK("http://sss-data.minerva.community/Webview/","Submissions")</f>
        <v>Submissions</v>
      </c>
      <c r="D2" s="76"/>
      <c r="E2" s="76"/>
      <c r="F2" s="78"/>
      <c r="G2" s="78"/>
      <c r="H2" s="76"/>
      <c r="I2" s="76"/>
      <c r="J2" s="76"/>
      <c r="K2" s="76" t="s">
        <v>505</v>
      </c>
      <c r="L2" s="83">
        <f>AVERAGE(L5:L105)</f>
        <v>0.1914941494</v>
      </c>
      <c r="M2" s="76"/>
      <c r="N2" s="76"/>
      <c r="O2" s="76"/>
      <c r="P2" s="60"/>
      <c r="R2" s="15"/>
      <c r="S2" s="15"/>
      <c r="T2" s="75"/>
      <c r="U2" s="75"/>
      <c r="V2" s="75"/>
      <c r="W2" s="75"/>
      <c r="X2" s="75"/>
      <c r="Y2" s="75"/>
      <c r="Z2" s="75"/>
      <c r="AA2" s="75"/>
      <c r="AB2" s="75"/>
      <c r="AC2" s="75"/>
      <c r="AD2" s="75"/>
      <c r="AE2" s="75"/>
      <c r="AF2" s="75"/>
      <c r="AG2" s="75"/>
      <c r="AH2" s="75"/>
    </row>
    <row r="3" ht="27.0" customHeight="1">
      <c r="A3" s="36"/>
      <c r="B3" s="36"/>
      <c r="C3" s="84" t="str">
        <f>HYPERLINK("https://docs.google.com/document/d/1x1R1A0fkEQm53KxnBqPHTKKhHJp7W0ZG_87UvccdFEw/edit?usp=sharing","PT Guide")</f>
        <v>PT Guide</v>
      </c>
      <c r="D3" s="85"/>
      <c r="E3" s="85"/>
      <c r="F3" s="86">
        <f>COUNTIF(F5:F105,"No")</f>
        <v>36</v>
      </c>
      <c r="G3" s="85"/>
      <c r="H3" s="85"/>
      <c r="I3" s="85"/>
      <c r="J3" s="85"/>
      <c r="K3" s="76">
        <v>22.0</v>
      </c>
      <c r="L3" s="76">
        <f>K3</f>
        <v>22</v>
      </c>
      <c r="M3" s="76"/>
      <c r="N3" s="76"/>
      <c r="O3" s="76"/>
      <c r="P3" s="60"/>
      <c r="R3" s="30"/>
      <c r="S3" s="30"/>
      <c r="T3" s="61"/>
      <c r="U3" s="61"/>
      <c r="V3" s="61"/>
      <c r="W3" s="61"/>
      <c r="X3" s="61"/>
      <c r="Y3" s="61"/>
      <c r="Z3" s="61"/>
      <c r="AA3" s="61"/>
      <c r="AB3" s="61"/>
      <c r="AC3" s="61"/>
      <c r="AD3" s="61"/>
      <c r="AE3" s="61"/>
      <c r="AF3" s="61"/>
      <c r="AG3" s="61"/>
      <c r="AH3" s="61"/>
    </row>
    <row r="4">
      <c r="A4" s="63" t="s">
        <v>83</v>
      </c>
      <c r="B4" s="64" t="s">
        <v>15</v>
      </c>
      <c r="C4" s="64" t="s">
        <v>16</v>
      </c>
      <c r="D4" s="64" t="s">
        <v>319</v>
      </c>
      <c r="E4" s="64" t="s">
        <v>320</v>
      </c>
      <c r="F4" s="64" t="s">
        <v>321</v>
      </c>
      <c r="G4" s="63" t="s">
        <v>322</v>
      </c>
      <c r="H4" s="64" t="s">
        <v>323</v>
      </c>
      <c r="I4" s="64" t="s">
        <v>324</v>
      </c>
      <c r="J4" s="64" t="s">
        <v>545</v>
      </c>
      <c r="K4" s="64" t="s">
        <v>328</v>
      </c>
      <c r="L4" s="63" t="s">
        <v>329</v>
      </c>
      <c r="M4" s="64" t="s">
        <v>330</v>
      </c>
      <c r="N4" s="64"/>
      <c r="O4" s="64"/>
      <c r="P4" s="123"/>
      <c r="Q4" s="123"/>
      <c r="R4" s="71"/>
      <c r="S4" s="71"/>
      <c r="T4" s="71"/>
      <c r="U4" s="71"/>
      <c r="V4" s="71"/>
      <c r="W4" s="71"/>
      <c r="X4" s="71"/>
      <c r="Y4" s="71"/>
      <c r="Z4" s="71"/>
      <c r="AA4" s="71"/>
      <c r="AB4" s="71"/>
      <c r="AC4" s="71"/>
      <c r="AD4" s="71"/>
      <c r="AE4" s="71"/>
      <c r="AF4" s="71"/>
      <c r="AG4" s="71"/>
      <c r="AH4" s="71"/>
    </row>
    <row r="5">
      <c r="A5" s="15" t="s">
        <v>93</v>
      </c>
      <c r="B5" s="15" t="s">
        <v>94</v>
      </c>
      <c r="C5" s="15" t="s">
        <v>95</v>
      </c>
      <c r="D5" s="28" t="s">
        <v>343</v>
      </c>
      <c r="E5" s="28" t="s">
        <v>344</v>
      </c>
      <c r="F5" s="15" t="s">
        <v>37</v>
      </c>
      <c r="G5" s="124"/>
      <c r="H5" s="131"/>
      <c r="I5" s="15"/>
      <c r="J5" s="15"/>
      <c r="K5" s="15"/>
      <c r="L5" s="126">
        <f t="shared" ref="L5:L105" si="1">SUMIFS(K5,K5,"&lt;&gt;*NA*")/$L$3</f>
        <v>0</v>
      </c>
      <c r="M5" s="15"/>
      <c r="N5" s="127"/>
      <c r="O5" s="127"/>
      <c r="R5" s="75"/>
      <c r="S5" s="75"/>
      <c r="T5" s="75"/>
      <c r="U5" s="75"/>
      <c r="V5" s="75"/>
      <c r="W5" s="75"/>
      <c r="X5" s="75"/>
      <c r="Y5" s="75"/>
      <c r="Z5" s="75"/>
      <c r="AA5" s="75"/>
      <c r="AB5" s="75"/>
      <c r="AC5" s="75"/>
      <c r="AD5" s="75"/>
      <c r="AE5" s="75"/>
      <c r="AF5" s="75"/>
      <c r="AG5" s="75"/>
      <c r="AH5" s="75"/>
    </row>
    <row r="6">
      <c r="A6" s="15" t="s">
        <v>93</v>
      </c>
      <c r="B6" s="15" t="s">
        <v>97</v>
      </c>
      <c r="C6" s="15" t="s">
        <v>98</v>
      </c>
      <c r="D6" s="28" t="s">
        <v>345</v>
      </c>
      <c r="E6" s="28" t="s">
        <v>344</v>
      </c>
      <c r="F6" s="15" t="s">
        <v>346</v>
      </c>
      <c r="G6" s="124">
        <v>0.5625</v>
      </c>
      <c r="H6" s="131"/>
      <c r="I6" s="15" t="s">
        <v>346</v>
      </c>
      <c r="J6" s="15" t="s">
        <v>37</v>
      </c>
      <c r="K6" s="15">
        <v>9.0</v>
      </c>
      <c r="L6" s="126">
        <f t="shared" si="1"/>
        <v>0.4090909091</v>
      </c>
      <c r="M6" s="15" t="s">
        <v>546</v>
      </c>
      <c r="N6" s="127"/>
      <c r="O6" s="127"/>
      <c r="R6" s="75"/>
      <c r="S6" s="75"/>
      <c r="T6" s="75"/>
      <c r="U6" s="75"/>
      <c r="V6" s="75"/>
      <c r="W6" s="75"/>
      <c r="X6" s="75"/>
      <c r="Y6" s="75"/>
      <c r="Z6" s="75"/>
      <c r="AA6" s="75"/>
      <c r="AB6" s="75"/>
      <c r="AC6" s="75"/>
      <c r="AD6" s="75"/>
      <c r="AE6" s="75"/>
      <c r="AF6" s="75"/>
      <c r="AG6" s="75"/>
      <c r="AH6" s="75"/>
    </row>
    <row r="7">
      <c r="A7" s="15" t="s">
        <v>93</v>
      </c>
      <c r="B7" s="15" t="s">
        <v>99</v>
      </c>
      <c r="C7" s="15" t="s">
        <v>100</v>
      </c>
      <c r="D7" s="28" t="s">
        <v>347</v>
      </c>
      <c r="E7" s="28" t="s">
        <v>344</v>
      </c>
      <c r="F7" s="15" t="s">
        <v>37</v>
      </c>
      <c r="H7" s="125"/>
      <c r="I7" s="15"/>
      <c r="J7" s="15"/>
      <c r="K7" s="15"/>
      <c r="L7" s="126">
        <f t="shared" si="1"/>
        <v>0</v>
      </c>
      <c r="M7" s="90"/>
      <c r="N7" s="127"/>
      <c r="O7" s="127"/>
      <c r="R7" s="75"/>
      <c r="S7" s="75"/>
      <c r="T7" s="75"/>
      <c r="U7" s="75"/>
      <c r="V7" s="75"/>
      <c r="W7" s="75"/>
      <c r="X7" s="75"/>
      <c r="Y7" s="75"/>
      <c r="Z7" s="75"/>
      <c r="AA7" s="75"/>
      <c r="AB7" s="75"/>
      <c r="AC7" s="75"/>
      <c r="AD7" s="75"/>
      <c r="AE7" s="75"/>
      <c r="AF7" s="75"/>
      <c r="AG7" s="75"/>
      <c r="AH7" s="75"/>
    </row>
    <row r="8">
      <c r="A8" s="15" t="s">
        <v>93</v>
      </c>
      <c r="B8" s="15" t="s">
        <v>101</v>
      </c>
      <c r="C8" s="15" t="s">
        <v>102</v>
      </c>
      <c r="D8" s="28" t="s">
        <v>348</v>
      </c>
      <c r="E8" s="28" t="s">
        <v>344</v>
      </c>
      <c r="F8" s="15" t="s">
        <v>37</v>
      </c>
      <c r="H8" s="131"/>
      <c r="I8" s="15"/>
      <c r="J8" s="15"/>
      <c r="K8" s="15">
        <v>1.0</v>
      </c>
      <c r="L8" s="126">
        <f t="shared" si="1"/>
        <v>0.04545454545</v>
      </c>
      <c r="M8" s="15" t="s">
        <v>546</v>
      </c>
      <c r="N8" s="127"/>
      <c r="O8" s="127"/>
      <c r="R8" s="75"/>
      <c r="S8" s="75"/>
      <c r="T8" s="75"/>
      <c r="U8" s="75"/>
      <c r="V8" s="75"/>
      <c r="W8" s="75"/>
      <c r="X8" s="75"/>
      <c r="Y8" s="75"/>
      <c r="Z8" s="75"/>
      <c r="AA8" s="75"/>
      <c r="AB8" s="75"/>
      <c r="AC8" s="75"/>
      <c r="AD8" s="75"/>
      <c r="AE8" s="75"/>
      <c r="AF8" s="75"/>
      <c r="AG8" s="75"/>
      <c r="AH8" s="75"/>
    </row>
    <row r="9">
      <c r="A9" s="15" t="s">
        <v>93</v>
      </c>
      <c r="B9" s="4" t="s">
        <v>103</v>
      </c>
      <c r="C9" s="15" t="s">
        <v>104</v>
      </c>
      <c r="D9" s="28" t="s">
        <v>349</v>
      </c>
      <c r="E9" s="28" t="s">
        <v>350</v>
      </c>
      <c r="F9" s="15" t="s">
        <v>346</v>
      </c>
      <c r="G9" s="124">
        <v>0.6041666666666666</v>
      </c>
      <c r="H9" s="131"/>
      <c r="I9" s="15" t="s">
        <v>346</v>
      </c>
      <c r="J9" s="15" t="s">
        <v>37</v>
      </c>
      <c r="K9" s="15">
        <v>9.0</v>
      </c>
      <c r="L9" s="126">
        <f t="shared" si="1"/>
        <v>0.4090909091</v>
      </c>
      <c r="M9" s="15" t="s">
        <v>546</v>
      </c>
      <c r="N9" s="127"/>
      <c r="O9" s="127"/>
      <c r="R9" s="75"/>
      <c r="S9" s="75"/>
      <c r="T9" s="75"/>
      <c r="U9" s="75"/>
      <c r="V9" s="75"/>
      <c r="W9" s="75"/>
      <c r="X9" s="75"/>
      <c r="Y9" s="75"/>
      <c r="Z9" s="75"/>
      <c r="AA9" s="75"/>
      <c r="AB9" s="75"/>
      <c r="AC9" s="75"/>
      <c r="AD9" s="75"/>
      <c r="AE9" s="75"/>
      <c r="AF9" s="75"/>
      <c r="AG9" s="75"/>
      <c r="AH9" s="75"/>
    </row>
    <row r="10">
      <c r="A10" s="15" t="s">
        <v>93</v>
      </c>
      <c r="B10" s="15" t="s">
        <v>105</v>
      </c>
      <c r="C10" s="15" t="s">
        <v>106</v>
      </c>
      <c r="D10" s="28" t="s">
        <v>351</v>
      </c>
      <c r="E10" s="28" t="s">
        <v>350</v>
      </c>
      <c r="F10" s="15" t="s">
        <v>346</v>
      </c>
      <c r="G10" s="124">
        <v>0.6041666666666666</v>
      </c>
      <c r="H10" s="131"/>
      <c r="I10" s="15" t="s">
        <v>346</v>
      </c>
      <c r="J10" s="15" t="s">
        <v>37</v>
      </c>
      <c r="K10" s="15" t="s">
        <v>96</v>
      </c>
      <c r="L10" s="126">
        <f t="shared" si="1"/>
        <v>0</v>
      </c>
      <c r="M10" s="15" t="s">
        <v>546</v>
      </c>
      <c r="N10" s="127"/>
      <c r="O10" s="127"/>
      <c r="R10" s="75"/>
      <c r="S10" s="75"/>
      <c r="T10" s="75"/>
      <c r="U10" s="75"/>
      <c r="V10" s="75"/>
      <c r="W10" s="75"/>
      <c r="X10" s="75"/>
      <c r="Y10" s="75"/>
      <c r="Z10" s="75"/>
      <c r="AA10" s="75"/>
      <c r="AB10" s="75"/>
      <c r="AC10" s="75"/>
      <c r="AD10" s="75"/>
      <c r="AE10" s="75"/>
      <c r="AF10" s="75"/>
      <c r="AG10" s="75"/>
      <c r="AH10" s="75"/>
    </row>
    <row r="11">
      <c r="A11" s="15" t="s">
        <v>93</v>
      </c>
      <c r="B11" s="15" t="s">
        <v>109</v>
      </c>
      <c r="C11" s="15" t="s">
        <v>110</v>
      </c>
      <c r="D11" s="28" t="s">
        <v>352</v>
      </c>
      <c r="E11" s="28" t="s">
        <v>350</v>
      </c>
      <c r="F11" s="15" t="s">
        <v>346</v>
      </c>
      <c r="G11" s="124">
        <v>0.6041666666666666</v>
      </c>
      <c r="H11" s="131"/>
      <c r="I11" s="15" t="s">
        <v>346</v>
      </c>
      <c r="J11" s="15" t="s">
        <v>37</v>
      </c>
      <c r="K11" s="15">
        <v>6.0</v>
      </c>
      <c r="L11" s="126">
        <f t="shared" si="1"/>
        <v>0.2727272727</v>
      </c>
      <c r="M11" s="15" t="s">
        <v>546</v>
      </c>
      <c r="N11" s="127"/>
      <c r="O11" s="127"/>
      <c r="R11" s="75"/>
      <c r="S11" s="75"/>
      <c r="T11" s="75"/>
      <c r="U11" s="75"/>
      <c r="V11" s="75"/>
      <c r="W11" s="75"/>
      <c r="X11" s="75"/>
      <c r="Y11" s="75"/>
      <c r="Z11" s="75"/>
      <c r="AA11" s="75"/>
      <c r="AB11" s="75"/>
      <c r="AC11" s="75"/>
      <c r="AD11" s="75"/>
      <c r="AE11" s="75"/>
      <c r="AF11" s="75"/>
      <c r="AG11" s="75"/>
      <c r="AH11" s="75"/>
    </row>
    <row r="12">
      <c r="A12" s="52" t="s">
        <v>111</v>
      </c>
      <c r="B12" s="15" t="s">
        <v>49</v>
      </c>
      <c r="C12" s="15" t="s">
        <v>50</v>
      </c>
      <c r="D12" s="28" t="s">
        <v>354</v>
      </c>
      <c r="E12" s="28" t="s">
        <v>355</v>
      </c>
      <c r="F12" s="15" t="s">
        <v>37</v>
      </c>
      <c r="G12" s="136"/>
      <c r="H12" s="131"/>
      <c r="I12" s="15" t="s">
        <v>37</v>
      </c>
      <c r="J12" s="15" t="s">
        <v>37</v>
      </c>
      <c r="K12" s="15"/>
      <c r="L12" s="126">
        <f t="shared" si="1"/>
        <v>0</v>
      </c>
      <c r="M12" s="75"/>
      <c r="N12" s="127"/>
      <c r="O12" s="127"/>
      <c r="R12" s="75"/>
      <c r="S12" s="75"/>
      <c r="T12" s="75"/>
      <c r="U12" s="75"/>
      <c r="V12" s="75"/>
      <c r="W12" s="75"/>
      <c r="X12" s="75"/>
      <c r="Y12" s="75"/>
      <c r="Z12" s="75"/>
      <c r="AA12" s="75"/>
      <c r="AB12" s="75"/>
      <c r="AC12" s="75"/>
      <c r="AD12" s="75"/>
      <c r="AE12" s="75"/>
      <c r="AF12" s="75"/>
      <c r="AG12" s="75"/>
      <c r="AH12" s="75"/>
    </row>
    <row r="13">
      <c r="A13" s="52" t="s">
        <v>111</v>
      </c>
      <c r="B13" s="15" t="s">
        <v>112</v>
      </c>
      <c r="C13" s="15" t="s">
        <v>113</v>
      </c>
      <c r="D13" s="28" t="s">
        <v>356</v>
      </c>
      <c r="E13" s="28" t="s">
        <v>355</v>
      </c>
      <c r="F13" s="15" t="s">
        <v>37</v>
      </c>
      <c r="G13" s="136"/>
      <c r="H13" s="131"/>
      <c r="I13" s="15" t="s">
        <v>37</v>
      </c>
      <c r="J13" s="15" t="s">
        <v>37</v>
      </c>
      <c r="K13" s="15">
        <v>9.0</v>
      </c>
      <c r="L13" s="126">
        <f t="shared" si="1"/>
        <v>0.4090909091</v>
      </c>
      <c r="M13" s="75"/>
      <c r="N13" s="127"/>
      <c r="O13" s="127"/>
      <c r="R13" s="75"/>
      <c r="S13" s="75"/>
      <c r="T13" s="75"/>
      <c r="U13" s="75"/>
      <c r="V13" s="75"/>
      <c r="W13" s="75"/>
      <c r="X13" s="75"/>
      <c r="Y13" s="75"/>
      <c r="Z13" s="75"/>
      <c r="AA13" s="75"/>
      <c r="AB13" s="75"/>
      <c r="AC13" s="75"/>
      <c r="AD13" s="75"/>
      <c r="AE13" s="75"/>
      <c r="AF13" s="75"/>
      <c r="AG13" s="75"/>
      <c r="AH13" s="75"/>
    </row>
    <row r="14">
      <c r="A14" s="52" t="s">
        <v>111</v>
      </c>
      <c r="B14" s="15" t="s">
        <v>114</v>
      </c>
      <c r="C14" s="15" t="s">
        <v>115</v>
      </c>
      <c r="D14" s="28" t="s">
        <v>357</v>
      </c>
      <c r="E14" s="28" t="s">
        <v>355</v>
      </c>
      <c r="F14" s="15" t="s">
        <v>346</v>
      </c>
      <c r="G14" s="136">
        <v>0.6527777777777778</v>
      </c>
      <c r="H14" s="131"/>
      <c r="I14" s="15" t="s">
        <v>346</v>
      </c>
      <c r="J14" s="15" t="s">
        <v>37</v>
      </c>
      <c r="K14" s="15">
        <v>6.0</v>
      </c>
      <c r="L14" s="126">
        <f t="shared" si="1"/>
        <v>0.2727272727</v>
      </c>
      <c r="M14" s="75"/>
      <c r="N14" s="127"/>
      <c r="O14" s="127"/>
      <c r="R14" s="75"/>
      <c r="S14" s="75"/>
      <c r="T14" s="75"/>
      <c r="U14" s="75"/>
      <c r="V14" s="75"/>
      <c r="W14" s="75"/>
      <c r="X14" s="75"/>
      <c r="Y14" s="75"/>
      <c r="Z14" s="75"/>
      <c r="AA14" s="75"/>
      <c r="AB14" s="75"/>
      <c r="AC14" s="75"/>
      <c r="AD14" s="75"/>
      <c r="AE14" s="75"/>
      <c r="AF14" s="75"/>
      <c r="AG14" s="75"/>
      <c r="AH14" s="75"/>
    </row>
    <row r="15">
      <c r="A15" s="52" t="s">
        <v>111</v>
      </c>
      <c r="B15" s="15" t="s">
        <v>116</v>
      </c>
      <c r="C15" s="15" t="s">
        <v>117</v>
      </c>
      <c r="D15" s="28" t="s">
        <v>359</v>
      </c>
      <c r="E15" s="28" t="s">
        <v>355</v>
      </c>
      <c r="F15" s="15" t="s">
        <v>37</v>
      </c>
      <c r="G15" s="136"/>
      <c r="H15" s="131"/>
      <c r="I15" s="15" t="s">
        <v>37</v>
      </c>
      <c r="J15" s="15" t="s">
        <v>37</v>
      </c>
      <c r="K15" s="15">
        <v>5.0</v>
      </c>
      <c r="L15" s="126">
        <f t="shared" si="1"/>
        <v>0.2272727273</v>
      </c>
      <c r="M15" s="75"/>
      <c r="N15" s="127"/>
      <c r="O15" s="127"/>
      <c r="R15" s="75"/>
      <c r="S15" s="75"/>
      <c r="T15" s="75"/>
      <c r="U15" s="75"/>
      <c r="V15" s="75"/>
      <c r="W15" s="75"/>
      <c r="X15" s="75"/>
      <c r="Y15" s="75"/>
      <c r="Z15" s="75"/>
      <c r="AA15" s="75"/>
      <c r="AB15" s="75"/>
      <c r="AC15" s="75"/>
      <c r="AD15" s="75"/>
      <c r="AE15" s="75"/>
      <c r="AF15" s="75"/>
      <c r="AG15" s="75"/>
      <c r="AH15" s="75"/>
    </row>
    <row r="16">
      <c r="A16" s="52" t="s">
        <v>111</v>
      </c>
      <c r="B16" s="15" t="s">
        <v>41</v>
      </c>
      <c r="C16" s="15" t="s">
        <v>42</v>
      </c>
      <c r="D16" s="28" t="s">
        <v>360</v>
      </c>
      <c r="E16" s="28" t="s">
        <v>361</v>
      </c>
      <c r="F16" s="15" t="s">
        <v>346</v>
      </c>
      <c r="G16" s="141">
        <v>0.19791666666666666</v>
      </c>
      <c r="H16" s="125"/>
      <c r="I16" s="15" t="s">
        <v>346</v>
      </c>
      <c r="J16" s="15" t="s">
        <v>37</v>
      </c>
      <c r="K16" s="15" t="s">
        <v>96</v>
      </c>
      <c r="L16" s="126">
        <f t="shared" si="1"/>
        <v>0</v>
      </c>
      <c r="M16" s="75"/>
      <c r="N16" s="127"/>
      <c r="O16" s="127"/>
      <c r="R16" s="75"/>
      <c r="S16" s="75"/>
      <c r="T16" s="75"/>
      <c r="U16" s="75"/>
      <c r="V16" s="75"/>
      <c r="W16" s="75"/>
      <c r="X16" s="75"/>
      <c r="Y16" s="75"/>
      <c r="Z16" s="75"/>
      <c r="AA16" s="75"/>
      <c r="AB16" s="75"/>
      <c r="AC16" s="75"/>
      <c r="AD16" s="75"/>
      <c r="AE16" s="75"/>
      <c r="AF16" s="75"/>
      <c r="AG16" s="75"/>
      <c r="AH16" s="75"/>
    </row>
    <row r="17">
      <c r="A17" s="52" t="s">
        <v>111</v>
      </c>
      <c r="B17" s="15" t="s">
        <v>118</v>
      </c>
      <c r="C17" s="15" t="s">
        <v>119</v>
      </c>
      <c r="D17" s="28" t="s">
        <v>362</v>
      </c>
      <c r="E17" s="28" t="s">
        <v>361</v>
      </c>
      <c r="F17" s="15" t="s">
        <v>37</v>
      </c>
      <c r="G17" s="124"/>
      <c r="H17" s="131"/>
      <c r="I17" s="15" t="s">
        <v>37</v>
      </c>
      <c r="J17" s="15" t="s">
        <v>37</v>
      </c>
      <c r="K17" s="15" t="s">
        <v>281</v>
      </c>
      <c r="L17" s="126">
        <f t="shared" si="1"/>
        <v>0</v>
      </c>
      <c r="M17" s="75"/>
      <c r="N17" s="127"/>
      <c r="O17" s="127"/>
      <c r="R17" s="75"/>
      <c r="S17" s="75"/>
      <c r="T17" s="75"/>
      <c r="U17" s="75"/>
      <c r="V17" s="75"/>
      <c r="W17" s="75"/>
      <c r="X17" s="75"/>
      <c r="Y17" s="75"/>
      <c r="Z17" s="75"/>
      <c r="AA17" s="75"/>
      <c r="AB17" s="75"/>
      <c r="AC17" s="75"/>
      <c r="AD17" s="75"/>
      <c r="AE17" s="75"/>
      <c r="AF17" s="75"/>
      <c r="AG17" s="75"/>
      <c r="AH17" s="75"/>
    </row>
    <row r="18">
      <c r="A18" s="52" t="s">
        <v>111</v>
      </c>
      <c r="B18" s="15" t="s">
        <v>120</v>
      </c>
      <c r="C18" s="15" t="s">
        <v>121</v>
      </c>
      <c r="D18" s="28" t="s">
        <v>363</v>
      </c>
      <c r="E18" s="28" t="s">
        <v>361</v>
      </c>
      <c r="F18" s="15" t="s">
        <v>37</v>
      </c>
      <c r="G18" s="124"/>
      <c r="H18" s="131"/>
      <c r="I18" s="15" t="s">
        <v>37</v>
      </c>
      <c r="J18" s="15" t="s">
        <v>37</v>
      </c>
      <c r="K18" s="15" t="s">
        <v>281</v>
      </c>
      <c r="L18" s="126">
        <f t="shared" si="1"/>
        <v>0</v>
      </c>
      <c r="M18" s="15"/>
      <c r="N18" s="127"/>
      <c r="O18" s="127"/>
      <c r="R18" s="75"/>
      <c r="S18" s="75"/>
      <c r="T18" s="75"/>
      <c r="U18" s="75"/>
      <c r="V18" s="75"/>
      <c r="W18" s="75"/>
      <c r="X18" s="75"/>
      <c r="Y18" s="75"/>
      <c r="Z18" s="75"/>
      <c r="AA18" s="75"/>
      <c r="AB18" s="75"/>
      <c r="AC18" s="75"/>
      <c r="AD18" s="75"/>
      <c r="AE18" s="75"/>
      <c r="AF18" s="75"/>
      <c r="AG18" s="75"/>
      <c r="AH18" s="75"/>
    </row>
    <row r="19">
      <c r="A19" s="15" t="s">
        <v>122</v>
      </c>
      <c r="B19" s="15" t="s">
        <v>248</v>
      </c>
      <c r="C19" s="15" t="s">
        <v>124</v>
      </c>
      <c r="D19" s="28" t="s">
        <v>364</v>
      </c>
      <c r="E19" s="28" t="s">
        <v>365</v>
      </c>
      <c r="F19" s="15" t="s">
        <v>37</v>
      </c>
      <c r="G19" s="136"/>
      <c r="H19" s="131"/>
      <c r="I19" s="15" t="s">
        <v>37</v>
      </c>
      <c r="J19" s="15" t="s">
        <v>37</v>
      </c>
      <c r="K19" s="15">
        <v>20.0</v>
      </c>
      <c r="L19" s="126">
        <f t="shared" si="1"/>
        <v>0.9090909091</v>
      </c>
      <c r="M19" s="15" t="s">
        <v>564</v>
      </c>
      <c r="N19" s="127"/>
      <c r="O19" s="127"/>
      <c r="R19" s="75"/>
      <c r="S19" s="75"/>
      <c r="T19" s="75"/>
      <c r="U19" s="75"/>
      <c r="V19" s="75"/>
      <c r="W19" s="75"/>
      <c r="X19" s="75"/>
      <c r="Y19" s="75"/>
      <c r="Z19" s="75"/>
      <c r="AA19" s="75"/>
      <c r="AB19" s="75"/>
      <c r="AC19" s="75"/>
      <c r="AD19" s="75"/>
      <c r="AE19" s="75"/>
      <c r="AF19" s="75"/>
      <c r="AG19" s="75"/>
      <c r="AH19" s="75"/>
    </row>
    <row r="20">
      <c r="A20" s="15" t="s">
        <v>122</v>
      </c>
      <c r="B20" s="15" t="s">
        <v>125</v>
      </c>
      <c r="C20" s="15" t="s">
        <v>126</v>
      </c>
      <c r="D20" s="28" t="s">
        <v>366</v>
      </c>
      <c r="E20" s="28" t="s">
        <v>365</v>
      </c>
      <c r="F20" s="15" t="s">
        <v>346</v>
      </c>
      <c r="G20" s="129">
        <v>0.6527777777777778</v>
      </c>
      <c r="H20" s="125"/>
      <c r="I20" s="15" t="s">
        <v>37</v>
      </c>
      <c r="J20" s="15" t="s">
        <v>37</v>
      </c>
      <c r="K20" s="15">
        <v>0.0</v>
      </c>
      <c r="L20" s="126">
        <f t="shared" si="1"/>
        <v>0</v>
      </c>
      <c r="M20" s="15"/>
      <c r="N20" s="127"/>
      <c r="O20" s="127"/>
      <c r="R20" s="75"/>
      <c r="S20" s="75"/>
      <c r="T20" s="75"/>
      <c r="U20" s="75"/>
      <c r="V20" s="75"/>
      <c r="W20" s="75"/>
      <c r="X20" s="75"/>
      <c r="Y20" s="75"/>
      <c r="Z20" s="75"/>
      <c r="AA20" s="75"/>
      <c r="AB20" s="75"/>
      <c r="AC20" s="75"/>
      <c r="AD20" s="75"/>
      <c r="AE20" s="75"/>
      <c r="AF20" s="75"/>
      <c r="AG20" s="75"/>
      <c r="AH20" s="75"/>
    </row>
    <row r="21">
      <c r="A21" s="15" t="s">
        <v>122</v>
      </c>
      <c r="B21" s="15" t="s">
        <v>127</v>
      </c>
      <c r="C21" s="15" t="s">
        <v>128</v>
      </c>
      <c r="D21" s="28" t="s">
        <v>367</v>
      </c>
      <c r="E21" s="28" t="s">
        <v>365</v>
      </c>
      <c r="F21" s="15" t="s">
        <v>346</v>
      </c>
      <c r="G21" s="129">
        <v>0.6527777777777778</v>
      </c>
      <c r="H21" s="125"/>
      <c r="I21" s="15" t="s">
        <v>346</v>
      </c>
      <c r="J21" s="15" t="s">
        <v>37</v>
      </c>
      <c r="K21" s="15">
        <v>12.0</v>
      </c>
      <c r="L21" s="126">
        <f t="shared" si="1"/>
        <v>0.5454545455</v>
      </c>
      <c r="M21" s="75"/>
      <c r="N21" s="127"/>
      <c r="O21" s="127"/>
      <c r="R21" s="75"/>
      <c r="S21" s="75"/>
      <c r="T21" s="75"/>
      <c r="U21" s="75"/>
      <c r="V21" s="75"/>
      <c r="W21" s="75"/>
      <c r="X21" s="75"/>
      <c r="Y21" s="75"/>
      <c r="Z21" s="75"/>
      <c r="AA21" s="75"/>
      <c r="AB21" s="75"/>
      <c r="AC21" s="75"/>
      <c r="AD21" s="75"/>
      <c r="AE21" s="75"/>
      <c r="AF21" s="75"/>
      <c r="AG21" s="75"/>
      <c r="AH21" s="75"/>
    </row>
    <row r="22">
      <c r="A22" s="15" t="s">
        <v>122</v>
      </c>
      <c r="B22" s="15" t="s">
        <v>129</v>
      </c>
      <c r="C22" s="15" t="s">
        <v>130</v>
      </c>
      <c r="D22" s="28" t="s">
        <v>368</v>
      </c>
      <c r="E22" s="28" t="s">
        <v>365</v>
      </c>
      <c r="F22" s="15" t="s">
        <v>37</v>
      </c>
      <c r="G22" s="129"/>
      <c r="H22" s="125"/>
      <c r="I22" s="15"/>
      <c r="J22" s="15"/>
      <c r="K22" s="15" t="s">
        <v>281</v>
      </c>
      <c r="L22" s="126">
        <f t="shared" si="1"/>
        <v>0</v>
      </c>
      <c r="M22" s="75"/>
      <c r="N22" s="127"/>
      <c r="O22" s="127"/>
      <c r="R22" s="75"/>
      <c r="S22" s="75"/>
      <c r="T22" s="75"/>
      <c r="U22" s="75"/>
      <c r="V22" s="75"/>
      <c r="W22" s="75"/>
      <c r="X22" s="75"/>
      <c r="Y22" s="75"/>
      <c r="Z22" s="75"/>
      <c r="AA22" s="75"/>
      <c r="AB22" s="75"/>
      <c r="AC22" s="75"/>
      <c r="AD22" s="75"/>
      <c r="AE22" s="75"/>
      <c r="AF22" s="75"/>
      <c r="AG22" s="75"/>
      <c r="AH22" s="75"/>
    </row>
    <row r="23">
      <c r="A23" s="15" t="s">
        <v>122</v>
      </c>
      <c r="B23" s="15" t="s">
        <v>131</v>
      </c>
      <c r="C23" s="15" t="s">
        <v>132</v>
      </c>
      <c r="D23" s="28" t="s">
        <v>369</v>
      </c>
      <c r="E23" s="28" t="s">
        <v>370</v>
      </c>
      <c r="F23" s="15" t="s">
        <v>37</v>
      </c>
      <c r="G23" s="124"/>
      <c r="H23" s="125"/>
      <c r="I23" s="15"/>
      <c r="J23" s="15"/>
      <c r="K23" s="15">
        <v>6.0</v>
      </c>
      <c r="L23" s="126">
        <f t="shared" si="1"/>
        <v>0.2727272727</v>
      </c>
      <c r="M23" s="15" t="s">
        <v>564</v>
      </c>
      <c r="N23" s="127"/>
      <c r="O23" s="127"/>
      <c r="R23" s="75"/>
      <c r="S23" s="75"/>
      <c r="T23" s="75"/>
      <c r="U23" s="75"/>
      <c r="V23" s="75"/>
      <c r="W23" s="75"/>
      <c r="X23" s="75"/>
      <c r="Y23" s="75"/>
      <c r="Z23" s="75"/>
      <c r="AA23" s="75"/>
      <c r="AB23" s="75"/>
      <c r="AC23" s="75"/>
      <c r="AD23" s="75"/>
      <c r="AE23" s="75"/>
      <c r="AF23" s="75"/>
      <c r="AG23" s="75"/>
      <c r="AH23" s="75"/>
    </row>
    <row r="24">
      <c r="A24" s="15" t="s">
        <v>122</v>
      </c>
      <c r="B24" s="15" t="s">
        <v>133</v>
      </c>
      <c r="C24" s="15" t="s">
        <v>134</v>
      </c>
      <c r="D24" s="28" t="s">
        <v>371</v>
      </c>
      <c r="E24" s="28" t="s">
        <v>370</v>
      </c>
      <c r="F24" s="15" t="s">
        <v>346</v>
      </c>
      <c r="G24" s="124">
        <v>0.6923611111111111</v>
      </c>
      <c r="H24" s="131"/>
      <c r="I24" s="15" t="s">
        <v>37</v>
      </c>
      <c r="J24" s="15" t="s">
        <v>37</v>
      </c>
      <c r="K24" s="15" t="s">
        <v>281</v>
      </c>
      <c r="L24" s="126">
        <f t="shared" si="1"/>
        <v>0</v>
      </c>
      <c r="M24" s="75"/>
      <c r="N24" s="127"/>
      <c r="O24" s="127"/>
      <c r="R24" s="75"/>
      <c r="S24" s="75"/>
      <c r="T24" s="75"/>
      <c r="U24" s="75"/>
      <c r="V24" s="75"/>
      <c r="W24" s="75"/>
      <c r="X24" s="75"/>
      <c r="Y24" s="75"/>
      <c r="Z24" s="75"/>
      <c r="AA24" s="75"/>
      <c r="AB24" s="75"/>
      <c r="AC24" s="75"/>
      <c r="AD24" s="75"/>
      <c r="AE24" s="75"/>
      <c r="AF24" s="75"/>
      <c r="AG24" s="75"/>
      <c r="AH24" s="75"/>
    </row>
    <row r="25">
      <c r="A25" s="15" t="s">
        <v>122</v>
      </c>
      <c r="B25" s="4" t="s">
        <v>135</v>
      </c>
      <c r="C25" s="15" t="s">
        <v>136</v>
      </c>
      <c r="D25" s="28" t="s">
        <v>372</v>
      </c>
      <c r="E25" s="28" t="s">
        <v>370</v>
      </c>
      <c r="F25" s="15" t="s">
        <v>37</v>
      </c>
      <c r="G25" s="124"/>
      <c r="H25" s="131"/>
      <c r="I25" s="15"/>
      <c r="J25" s="15"/>
      <c r="K25" s="15" t="s">
        <v>281</v>
      </c>
      <c r="L25" s="126">
        <f t="shared" si="1"/>
        <v>0</v>
      </c>
      <c r="M25" s="75"/>
      <c r="N25" s="127"/>
      <c r="O25" s="127"/>
      <c r="R25" s="75"/>
      <c r="S25" s="75"/>
      <c r="T25" s="75"/>
      <c r="U25" s="75"/>
      <c r="V25" s="75"/>
      <c r="W25" s="75"/>
      <c r="X25" s="75"/>
      <c r="Y25" s="75"/>
      <c r="Z25" s="75"/>
      <c r="AA25" s="75"/>
      <c r="AB25" s="75"/>
      <c r="AC25" s="75"/>
      <c r="AD25" s="75"/>
      <c r="AE25" s="75"/>
      <c r="AF25" s="75"/>
      <c r="AG25" s="75"/>
      <c r="AH25" s="75"/>
    </row>
    <row r="26">
      <c r="A26" s="15" t="s">
        <v>122</v>
      </c>
      <c r="B26" s="15" t="s">
        <v>79</v>
      </c>
      <c r="C26" s="15" t="s">
        <v>80</v>
      </c>
      <c r="D26" s="28" t="s">
        <v>506</v>
      </c>
      <c r="E26" s="28" t="s">
        <v>370</v>
      </c>
      <c r="F26" s="15" t="s">
        <v>37</v>
      </c>
      <c r="G26" s="124"/>
      <c r="H26" s="131"/>
      <c r="I26" s="15"/>
      <c r="J26" s="15"/>
      <c r="K26" s="15" t="s">
        <v>281</v>
      </c>
      <c r="L26" s="126">
        <f t="shared" si="1"/>
        <v>0</v>
      </c>
      <c r="M26" s="75"/>
      <c r="N26" s="127"/>
      <c r="O26" s="127"/>
      <c r="R26" s="75"/>
      <c r="S26" s="75"/>
      <c r="T26" s="75"/>
      <c r="U26" s="75"/>
      <c r="V26" s="75"/>
      <c r="W26" s="75"/>
      <c r="X26" s="75"/>
      <c r="Y26" s="75"/>
      <c r="Z26" s="75"/>
      <c r="AA26" s="75"/>
      <c r="AB26" s="75"/>
      <c r="AC26" s="75"/>
      <c r="AD26" s="75"/>
      <c r="AE26" s="75"/>
      <c r="AF26" s="75"/>
      <c r="AG26" s="75"/>
      <c r="AH26" s="75"/>
    </row>
    <row r="27">
      <c r="A27" s="15" t="s">
        <v>137</v>
      </c>
      <c r="B27" s="15" t="s">
        <v>138</v>
      </c>
      <c r="C27" s="15" t="s">
        <v>139</v>
      </c>
      <c r="D27" s="28" t="s">
        <v>373</v>
      </c>
      <c r="E27" s="28" t="s">
        <v>374</v>
      </c>
      <c r="F27" s="15" t="s">
        <v>346</v>
      </c>
      <c r="G27" s="124">
        <v>0.5625</v>
      </c>
      <c r="H27" s="125"/>
      <c r="I27" s="125" t="s">
        <v>346</v>
      </c>
      <c r="J27" s="15" t="s">
        <v>37</v>
      </c>
      <c r="K27" s="15">
        <v>9.0</v>
      </c>
      <c r="L27" s="126">
        <f t="shared" si="1"/>
        <v>0.4090909091</v>
      </c>
      <c r="M27" s="75"/>
      <c r="N27" s="127"/>
      <c r="O27" s="127"/>
      <c r="R27" s="75"/>
      <c r="S27" s="75"/>
      <c r="T27" s="75"/>
      <c r="U27" s="75"/>
      <c r="V27" s="75"/>
      <c r="W27" s="75"/>
      <c r="X27" s="75"/>
      <c r="Y27" s="75"/>
      <c r="Z27" s="75"/>
      <c r="AA27" s="75"/>
      <c r="AB27" s="75"/>
      <c r="AC27" s="75"/>
      <c r="AD27" s="75"/>
      <c r="AE27" s="75"/>
      <c r="AF27" s="75"/>
      <c r="AG27" s="75"/>
      <c r="AH27" s="75"/>
    </row>
    <row r="28">
      <c r="A28" s="15" t="s">
        <v>137</v>
      </c>
      <c r="B28" s="15" t="s">
        <v>140</v>
      </c>
      <c r="C28" s="15" t="s">
        <v>141</v>
      </c>
      <c r="D28" s="28" t="s">
        <v>375</v>
      </c>
      <c r="E28" s="28" t="s">
        <v>374</v>
      </c>
      <c r="F28" s="15" t="s">
        <v>346</v>
      </c>
      <c r="G28" s="124">
        <v>0.5625</v>
      </c>
      <c r="H28" s="125"/>
      <c r="I28" s="15" t="s">
        <v>346</v>
      </c>
      <c r="J28" s="15" t="s">
        <v>37</v>
      </c>
      <c r="K28" s="15">
        <v>4.0</v>
      </c>
      <c r="L28" s="126">
        <f t="shared" si="1"/>
        <v>0.1818181818</v>
      </c>
      <c r="M28" s="75"/>
      <c r="N28" s="127"/>
      <c r="O28" s="127"/>
      <c r="R28" s="75"/>
      <c r="S28" s="75"/>
      <c r="T28" s="75"/>
      <c r="U28" s="75"/>
      <c r="V28" s="75"/>
      <c r="W28" s="75"/>
      <c r="X28" s="75"/>
      <c r="Y28" s="75"/>
      <c r="Z28" s="75"/>
      <c r="AA28" s="75"/>
      <c r="AB28" s="75"/>
      <c r="AC28" s="75"/>
      <c r="AD28" s="75"/>
      <c r="AE28" s="75"/>
      <c r="AF28" s="75"/>
      <c r="AG28" s="75"/>
      <c r="AH28" s="75"/>
    </row>
    <row r="29">
      <c r="A29" s="15" t="s">
        <v>137</v>
      </c>
      <c r="B29" s="15" t="s">
        <v>143</v>
      </c>
      <c r="C29" s="15" t="s">
        <v>144</v>
      </c>
      <c r="D29" s="28" t="s">
        <v>376</v>
      </c>
      <c r="E29" s="28" t="s">
        <v>374</v>
      </c>
      <c r="F29" s="15" t="s">
        <v>346</v>
      </c>
      <c r="G29" s="124">
        <v>0.5625</v>
      </c>
      <c r="H29" s="125"/>
      <c r="I29" s="15" t="s">
        <v>346</v>
      </c>
      <c r="J29" s="15" t="s">
        <v>37</v>
      </c>
      <c r="K29" s="15" t="s">
        <v>96</v>
      </c>
      <c r="L29" s="126">
        <f t="shared" si="1"/>
        <v>0</v>
      </c>
      <c r="M29" s="15"/>
      <c r="N29" s="127"/>
      <c r="O29" s="127"/>
      <c r="R29" s="75"/>
      <c r="S29" s="75"/>
      <c r="T29" s="75"/>
      <c r="U29" s="75"/>
      <c r="V29" s="75"/>
      <c r="W29" s="75"/>
      <c r="X29" s="75"/>
      <c r="Y29" s="75"/>
      <c r="Z29" s="75"/>
      <c r="AA29" s="75"/>
      <c r="AB29" s="75"/>
      <c r="AC29" s="75"/>
      <c r="AD29" s="75"/>
      <c r="AE29" s="75"/>
      <c r="AF29" s="75"/>
      <c r="AG29" s="75"/>
      <c r="AH29" s="75"/>
    </row>
    <row r="30">
      <c r="A30" s="15" t="s">
        <v>137</v>
      </c>
      <c r="B30" s="15" t="s">
        <v>146</v>
      </c>
      <c r="C30" s="15" t="s">
        <v>147</v>
      </c>
      <c r="D30" s="28" t="s">
        <v>377</v>
      </c>
      <c r="E30" s="28" t="s">
        <v>374</v>
      </c>
      <c r="F30" s="15" t="s">
        <v>346</v>
      </c>
      <c r="G30" s="124">
        <v>0.5625</v>
      </c>
      <c r="H30" s="125"/>
      <c r="I30" s="15" t="s">
        <v>346</v>
      </c>
      <c r="J30" s="15" t="s">
        <v>37</v>
      </c>
      <c r="K30" s="15">
        <v>8.0</v>
      </c>
      <c r="L30" s="126">
        <f t="shared" si="1"/>
        <v>0.3636363636</v>
      </c>
      <c r="M30" s="75"/>
      <c r="N30" s="127"/>
      <c r="O30" s="127"/>
      <c r="R30" s="75"/>
      <c r="S30" s="75"/>
      <c r="T30" s="75"/>
      <c r="U30" s="75"/>
      <c r="V30" s="75"/>
      <c r="W30" s="75"/>
      <c r="X30" s="75"/>
      <c r="Y30" s="75"/>
      <c r="Z30" s="75"/>
      <c r="AA30" s="75"/>
      <c r="AB30" s="75"/>
      <c r="AC30" s="75"/>
      <c r="AD30" s="75"/>
      <c r="AE30" s="75"/>
      <c r="AF30" s="75"/>
      <c r="AG30" s="75"/>
      <c r="AH30" s="75"/>
    </row>
    <row r="31">
      <c r="A31" s="15" t="s">
        <v>137</v>
      </c>
      <c r="B31" s="15" t="s">
        <v>150</v>
      </c>
      <c r="C31" s="15" t="s">
        <v>151</v>
      </c>
      <c r="D31" s="28" t="s">
        <v>379</v>
      </c>
      <c r="E31" s="28" t="s">
        <v>380</v>
      </c>
      <c r="F31" s="15" t="s">
        <v>346</v>
      </c>
      <c r="G31" s="138">
        <v>0.1076388888888889</v>
      </c>
      <c r="H31" s="125"/>
      <c r="I31" s="15" t="s">
        <v>346</v>
      </c>
      <c r="J31" s="15" t="s">
        <v>37</v>
      </c>
      <c r="K31" s="15">
        <v>1.0</v>
      </c>
      <c r="L31" s="126">
        <f t="shared" si="1"/>
        <v>0.04545454545</v>
      </c>
      <c r="M31" s="75"/>
      <c r="N31" s="127"/>
      <c r="O31" s="127"/>
      <c r="R31" s="75"/>
      <c r="S31" s="75"/>
      <c r="T31" s="75"/>
      <c r="U31" s="75"/>
      <c r="V31" s="75"/>
      <c r="W31" s="75"/>
      <c r="X31" s="75"/>
      <c r="Y31" s="75"/>
      <c r="Z31" s="75"/>
      <c r="AA31" s="75"/>
      <c r="AB31" s="75"/>
      <c r="AC31" s="75"/>
      <c r="AD31" s="75"/>
      <c r="AE31" s="75"/>
      <c r="AF31" s="75"/>
      <c r="AG31" s="75"/>
      <c r="AH31" s="75"/>
    </row>
    <row r="32">
      <c r="A32" s="15" t="s">
        <v>137</v>
      </c>
      <c r="B32" s="15" t="s">
        <v>152</v>
      </c>
      <c r="C32" s="15" t="s">
        <v>153</v>
      </c>
      <c r="D32" s="28" t="s">
        <v>381</v>
      </c>
      <c r="E32" s="28" t="s">
        <v>380</v>
      </c>
      <c r="F32" s="15" t="s">
        <v>346</v>
      </c>
      <c r="G32" s="138">
        <v>0.1076388888888889</v>
      </c>
      <c r="H32" s="125"/>
      <c r="I32" s="15" t="s">
        <v>346</v>
      </c>
      <c r="J32" s="15" t="s">
        <v>37</v>
      </c>
      <c r="K32" s="15">
        <v>11.0</v>
      </c>
      <c r="L32" s="126">
        <f t="shared" si="1"/>
        <v>0.5</v>
      </c>
      <c r="M32" s="75"/>
      <c r="N32" s="127"/>
      <c r="O32" s="127"/>
      <c r="R32" s="75"/>
      <c r="S32" s="75"/>
      <c r="T32" s="75"/>
      <c r="U32" s="75"/>
      <c r="V32" s="75"/>
      <c r="W32" s="75"/>
      <c r="X32" s="75"/>
      <c r="Y32" s="75"/>
      <c r="Z32" s="75"/>
      <c r="AA32" s="75"/>
      <c r="AB32" s="75"/>
      <c r="AC32" s="75"/>
      <c r="AD32" s="75"/>
      <c r="AE32" s="75"/>
      <c r="AF32" s="75"/>
      <c r="AG32" s="75"/>
      <c r="AH32" s="75"/>
    </row>
    <row r="33">
      <c r="A33" s="15" t="s">
        <v>137</v>
      </c>
      <c r="B33" s="15" t="s">
        <v>156</v>
      </c>
      <c r="C33" s="15" t="s">
        <v>157</v>
      </c>
      <c r="D33" s="28" t="s">
        <v>382</v>
      </c>
      <c r="E33" s="28" t="s">
        <v>380</v>
      </c>
      <c r="F33" s="15" t="s">
        <v>37</v>
      </c>
      <c r="G33" s="138"/>
      <c r="H33" s="131"/>
      <c r="I33" s="15"/>
      <c r="J33" s="15"/>
      <c r="K33" s="15">
        <v>4.0</v>
      </c>
      <c r="L33" s="126">
        <f t="shared" si="1"/>
        <v>0.1818181818</v>
      </c>
      <c r="M33" s="75"/>
      <c r="N33" s="127"/>
      <c r="O33" s="127"/>
      <c r="R33" s="75"/>
      <c r="S33" s="75"/>
      <c r="T33" s="75"/>
      <c r="U33" s="75"/>
      <c r="V33" s="75"/>
      <c r="W33" s="75"/>
      <c r="X33" s="75"/>
      <c r="Y33" s="75"/>
      <c r="Z33" s="75"/>
      <c r="AA33" s="75"/>
      <c r="AB33" s="75"/>
      <c r="AC33" s="75"/>
      <c r="AD33" s="75"/>
      <c r="AE33" s="75"/>
      <c r="AF33" s="75"/>
      <c r="AG33" s="75"/>
      <c r="AH33" s="75"/>
    </row>
    <row r="34">
      <c r="A34" s="15" t="s">
        <v>137</v>
      </c>
      <c r="B34" s="52" t="s">
        <v>160</v>
      </c>
      <c r="C34" s="15" t="s">
        <v>161</v>
      </c>
      <c r="D34" s="28" t="s">
        <v>383</v>
      </c>
      <c r="E34" s="28" t="s">
        <v>380</v>
      </c>
      <c r="F34" s="15" t="s">
        <v>37</v>
      </c>
      <c r="G34" s="138"/>
      <c r="H34" s="131"/>
      <c r="I34" s="15"/>
      <c r="J34" s="15"/>
      <c r="K34" s="15"/>
      <c r="L34" s="126">
        <f t="shared" si="1"/>
        <v>0</v>
      </c>
      <c r="M34" s="75"/>
      <c r="N34" s="127"/>
      <c r="O34" s="127"/>
      <c r="R34" s="75"/>
      <c r="S34" s="75"/>
      <c r="T34" s="75"/>
      <c r="U34" s="75"/>
      <c r="V34" s="75"/>
      <c r="W34" s="75"/>
      <c r="X34" s="75"/>
      <c r="Y34" s="75"/>
      <c r="Z34" s="75"/>
      <c r="AA34" s="75"/>
      <c r="AB34" s="75"/>
      <c r="AC34" s="75"/>
      <c r="AD34" s="75"/>
      <c r="AE34" s="75"/>
      <c r="AF34" s="75"/>
      <c r="AG34" s="75"/>
      <c r="AH34" s="75"/>
    </row>
    <row r="35">
      <c r="A35" s="15" t="s">
        <v>167</v>
      </c>
      <c r="B35" s="15" t="s">
        <v>168</v>
      </c>
      <c r="C35" s="15" t="s">
        <v>169</v>
      </c>
      <c r="D35" s="28" t="s">
        <v>386</v>
      </c>
      <c r="E35" s="28" t="s">
        <v>344</v>
      </c>
      <c r="F35" s="15" t="s">
        <v>37</v>
      </c>
      <c r="G35" s="138"/>
      <c r="H35" s="125"/>
      <c r="I35" s="15" t="s">
        <v>37</v>
      </c>
      <c r="J35" s="15"/>
      <c r="K35" s="15">
        <v>0.0</v>
      </c>
      <c r="L35" s="126">
        <f t="shared" si="1"/>
        <v>0</v>
      </c>
      <c r="M35" s="15"/>
      <c r="N35" s="127"/>
      <c r="O35" s="127"/>
      <c r="R35" s="75"/>
      <c r="S35" s="75"/>
      <c r="T35" s="75"/>
      <c r="U35" s="75"/>
      <c r="V35" s="75"/>
      <c r="W35" s="75"/>
      <c r="X35" s="75"/>
      <c r="Y35" s="75"/>
      <c r="Z35" s="75"/>
      <c r="AA35" s="75"/>
      <c r="AB35" s="75"/>
      <c r="AC35" s="75"/>
      <c r="AD35" s="75"/>
      <c r="AE35" s="75"/>
      <c r="AF35" s="75"/>
      <c r="AG35" s="75"/>
      <c r="AH35" s="75"/>
    </row>
    <row r="36">
      <c r="A36" s="15" t="s">
        <v>167</v>
      </c>
      <c r="B36" s="15" t="s">
        <v>173</v>
      </c>
      <c r="C36" s="15" t="s">
        <v>174</v>
      </c>
      <c r="D36" s="28" t="s">
        <v>387</v>
      </c>
      <c r="E36" s="28" t="s">
        <v>344</v>
      </c>
      <c r="F36" s="15" t="s">
        <v>346</v>
      </c>
      <c r="G36" s="138"/>
      <c r="H36" s="125"/>
      <c r="I36" s="15" t="s">
        <v>346</v>
      </c>
      <c r="J36" s="15"/>
      <c r="K36" s="15" t="s">
        <v>96</v>
      </c>
      <c r="L36" s="126">
        <f t="shared" si="1"/>
        <v>0</v>
      </c>
      <c r="M36" s="75"/>
      <c r="N36" s="127"/>
      <c r="O36" s="127"/>
      <c r="R36" s="75"/>
      <c r="S36" s="75"/>
      <c r="T36" s="75"/>
      <c r="U36" s="75"/>
      <c r="V36" s="75"/>
      <c r="W36" s="75"/>
      <c r="X36" s="75"/>
      <c r="Y36" s="75"/>
      <c r="Z36" s="75"/>
      <c r="AA36" s="75"/>
      <c r="AB36" s="75"/>
      <c r="AC36" s="75"/>
      <c r="AD36" s="75"/>
      <c r="AE36" s="75"/>
      <c r="AF36" s="75"/>
      <c r="AG36" s="75"/>
      <c r="AH36" s="75"/>
    </row>
    <row r="37">
      <c r="A37" s="15" t="s">
        <v>167</v>
      </c>
      <c r="B37" s="15" t="s">
        <v>29</v>
      </c>
      <c r="C37" s="15" t="s">
        <v>30</v>
      </c>
      <c r="D37" s="28" t="s">
        <v>388</v>
      </c>
      <c r="E37" s="28" t="s">
        <v>344</v>
      </c>
      <c r="F37" s="15" t="s">
        <v>37</v>
      </c>
      <c r="G37" s="138"/>
      <c r="H37" s="125"/>
      <c r="I37" s="15" t="s">
        <v>37</v>
      </c>
      <c r="J37" s="15"/>
      <c r="K37" s="15">
        <v>19.0</v>
      </c>
      <c r="L37" s="126">
        <f t="shared" si="1"/>
        <v>0.8636363636</v>
      </c>
      <c r="M37" s="17"/>
      <c r="N37" s="127"/>
      <c r="O37" s="127"/>
      <c r="R37" s="75"/>
      <c r="S37" s="75"/>
      <c r="T37" s="75"/>
      <c r="U37" s="75"/>
      <c r="V37" s="75"/>
      <c r="W37" s="75"/>
      <c r="X37" s="75"/>
      <c r="Y37" s="75"/>
      <c r="Z37" s="75"/>
      <c r="AA37" s="75"/>
      <c r="AB37" s="75"/>
      <c r="AC37" s="75"/>
      <c r="AD37" s="75"/>
      <c r="AE37" s="75"/>
      <c r="AF37" s="75"/>
      <c r="AG37" s="75"/>
      <c r="AH37" s="75"/>
    </row>
    <row r="38">
      <c r="A38" s="15" t="s">
        <v>167</v>
      </c>
      <c r="B38" s="15" t="s">
        <v>177</v>
      </c>
      <c r="C38" s="15" t="s">
        <v>178</v>
      </c>
      <c r="D38" s="28" t="s">
        <v>389</v>
      </c>
      <c r="E38" s="28" t="s">
        <v>344</v>
      </c>
      <c r="F38" s="15" t="s">
        <v>346</v>
      </c>
      <c r="G38" s="124"/>
      <c r="H38" s="131"/>
      <c r="I38" s="15" t="s">
        <v>346</v>
      </c>
      <c r="J38" s="15"/>
      <c r="K38" s="15">
        <v>0.0</v>
      </c>
      <c r="L38" s="126">
        <f t="shared" si="1"/>
        <v>0</v>
      </c>
      <c r="M38" s="90"/>
      <c r="N38" s="127"/>
      <c r="O38" s="127"/>
      <c r="R38" s="75"/>
      <c r="S38" s="75"/>
      <c r="T38" s="75"/>
      <c r="U38" s="75"/>
      <c r="V38" s="75"/>
      <c r="W38" s="75"/>
      <c r="X38" s="75"/>
      <c r="Y38" s="75"/>
      <c r="Z38" s="75"/>
      <c r="AA38" s="75"/>
      <c r="AB38" s="75"/>
      <c r="AC38" s="75"/>
      <c r="AD38" s="75"/>
      <c r="AE38" s="75"/>
      <c r="AF38" s="75"/>
      <c r="AG38" s="75"/>
      <c r="AH38" s="75"/>
    </row>
    <row r="39">
      <c r="A39" s="15" t="s">
        <v>167</v>
      </c>
      <c r="B39" s="15" t="s">
        <v>54</v>
      </c>
      <c r="C39" s="15" t="s">
        <v>55</v>
      </c>
      <c r="D39" s="28" t="s">
        <v>390</v>
      </c>
      <c r="E39" s="28" t="s">
        <v>380</v>
      </c>
      <c r="F39" s="15" t="s">
        <v>346</v>
      </c>
      <c r="G39" s="124"/>
      <c r="H39" s="131"/>
      <c r="I39" s="15" t="s">
        <v>346</v>
      </c>
      <c r="J39" s="15"/>
      <c r="K39" s="15">
        <v>3.0</v>
      </c>
      <c r="L39" s="126">
        <f t="shared" si="1"/>
        <v>0.1363636364</v>
      </c>
      <c r="M39" s="15"/>
      <c r="N39" s="127"/>
      <c r="O39" s="127"/>
      <c r="R39" s="75"/>
      <c r="S39" s="75"/>
      <c r="T39" s="75"/>
      <c r="U39" s="75"/>
      <c r="V39" s="75"/>
      <c r="W39" s="75"/>
      <c r="X39" s="75"/>
      <c r="Y39" s="75"/>
      <c r="Z39" s="75"/>
      <c r="AA39" s="75"/>
      <c r="AB39" s="75"/>
      <c r="AC39" s="75"/>
      <c r="AD39" s="75"/>
      <c r="AE39" s="75"/>
      <c r="AF39" s="75"/>
      <c r="AG39" s="75"/>
      <c r="AH39" s="75"/>
    </row>
    <row r="40">
      <c r="A40" s="15" t="s">
        <v>167</v>
      </c>
      <c r="B40" s="15" t="s">
        <v>181</v>
      </c>
      <c r="C40" s="15" t="s">
        <v>182</v>
      </c>
      <c r="D40" s="28" t="s">
        <v>391</v>
      </c>
      <c r="E40" s="28" t="s">
        <v>380</v>
      </c>
      <c r="F40" s="15" t="s">
        <v>346</v>
      </c>
      <c r="G40" s="124"/>
      <c r="H40" s="125"/>
      <c r="I40" s="15" t="s">
        <v>346</v>
      </c>
      <c r="J40" s="15"/>
      <c r="K40" s="15">
        <v>0.0</v>
      </c>
      <c r="L40" s="126">
        <f t="shared" si="1"/>
        <v>0</v>
      </c>
      <c r="M40" s="15"/>
      <c r="N40" s="127"/>
      <c r="O40" s="127"/>
      <c r="R40" s="75"/>
      <c r="S40" s="75"/>
      <c r="T40" s="75"/>
      <c r="U40" s="75"/>
      <c r="V40" s="75"/>
      <c r="W40" s="75"/>
      <c r="X40" s="75"/>
      <c r="Y40" s="75"/>
      <c r="Z40" s="75"/>
      <c r="AA40" s="75"/>
      <c r="AB40" s="75"/>
      <c r="AC40" s="75"/>
      <c r="AD40" s="75"/>
      <c r="AE40" s="75"/>
      <c r="AF40" s="75"/>
      <c r="AG40" s="75"/>
      <c r="AH40" s="75"/>
    </row>
    <row r="41">
      <c r="A41" s="15" t="s">
        <v>167</v>
      </c>
      <c r="B41" s="15" t="s">
        <v>183</v>
      </c>
      <c r="C41" s="15" t="s">
        <v>184</v>
      </c>
      <c r="D41" s="28" t="s">
        <v>392</v>
      </c>
      <c r="E41" s="28" t="s">
        <v>380</v>
      </c>
      <c r="F41" s="15" t="s">
        <v>37</v>
      </c>
      <c r="G41" s="124"/>
      <c r="H41" s="131"/>
      <c r="I41" s="15" t="s">
        <v>37</v>
      </c>
      <c r="J41" s="15"/>
      <c r="K41" s="15">
        <v>18.0</v>
      </c>
      <c r="L41" s="126">
        <f t="shared" si="1"/>
        <v>0.8181818182</v>
      </c>
      <c r="M41" s="15"/>
      <c r="N41" s="127"/>
      <c r="O41" s="127"/>
      <c r="R41" s="75"/>
      <c r="S41" s="75"/>
      <c r="T41" s="75"/>
      <c r="U41" s="75"/>
      <c r="V41" s="75"/>
      <c r="W41" s="75"/>
      <c r="X41" s="75"/>
      <c r="Y41" s="75"/>
      <c r="Z41" s="75"/>
      <c r="AA41" s="75"/>
      <c r="AB41" s="75"/>
      <c r="AC41" s="75"/>
      <c r="AD41" s="75"/>
      <c r="AE41" s="75"/>
      <c r="AF41" s="75"/>
      <c r="AG41" s="75"/>
      <c r="AH41" s="75"/>
    </row>
    <row r="42">
      <c r="A42" s="15" t="s">
        <v>167</v>
      </c>
      <c r="B42" s="15" t="s">
        <v>186</v>
      </c>
      <c r="C42" s="15" t="s">
        <v>187</v>
      </c>
      <c r="D42" s="28" t="s">
        <v>393</v>
      </c>
      <c r="E42" s="28" t="s">
        <v>380</v>
      </c>
      <c r="F42" s="15" t="s">
        <v>37</v>
      </c>
      <c r="G42" s="124"/>
      <c r="H42" s="125"/>
      <c r="I42" s="15" t="s">
        <v>37</v>
      </c>
      <c r="J42" s="15"/>
      <c r="K42" s="15" t="s">
        <v>96</v>
      </c>
      <c r="L42" s="126">
        <f t="shared" si="1"/>
        <v>0</v>
      </c>
      <c r="M42" s="15"/>
      <c r="N42" s="127"/>
      <c r="O42" s="127"/>
      <c r="R42" s="75"/>
      <c r="S42" s="75"/>
      <c r="T42" s="75"/>
      <c r="U42" s="75"/>
      <c r="V42" s="75"/>
      <c r="W42" s="75"/>
      <c r="X42" s="75"/>
      <c r="Y42" s="75"/>
      <c r="Z42" s="75"/>
      <c r="AA42" s="75"/>
      <c r="AB42" s="75"/>
      <c r="AC42" s="75"/>
      <c r="AD42" s="75"/>
      <c r="AE42" s="75"/>
      <c r="AF42" s="75"/>
      <c r="AG42" s="75"/>
      <c r="AH42" s="75"/>
    </row>
    <row r="43">
      <c r="A43" s="15" t="s">
        <v>167</v>
      </c>
      <c r="B43" s="15" t="s">
        <v>165</v>
      </c>
      <c r="C43" s="15" t="s">
        <v>166</v>
      </c>
      <c r="D43" s="28" t="s">
        <v>394</v>
      </c>
      <c r="E43" s="28" t="s">
        <v>395</v>
      </c>
      <c r="F43" s="15" t="s">
        <v>346</v>
      </c>
      <c r="G43" s="151">
        <v>0.6527777777777778</v>
      </c>
      <c r="H43" s="131"/>
      <c r="I43" s="15" t="s">
        <v>346</v>
      </c>
      <c r="J43" s="15"/>
      <c r="K43" s="15">
        <v>4.0</v>
      </c>
      <c r="L43" s="126">
        <f t="shared" si="1"/>
        <v>0.1818181818</v>
      </c>
      <c r="M43" s="75"/>
      <c r="N43" s="127"/>
      <c r="O43" s="127"/>
      <c r="R43" s="75"/>
      <c r="S43" s="75"/>
      <c r="T43" s="75"/>
      <c r="U43" s="75"/>
      <c r="V43" s="75"/>
      <c r="W43" s="75"/>
      <c r="X43" s="75"/>
      <c r="Y43" s="75"/>
      <c r="Z43" s="75"/>
      <c r="AA43" s="75"/>
      <c r="AB43" s="75"/>
      <c r="AC43" s="75"/>
      <c r="AD43" s="75"/>
      <c r="AE43" s="75"/>
      <c r="AF43" s="75"/>
      <c r="AG43" s="75"/>
      <c r="AH43" s="75"/>
    </row>
    <row r="44">
      <c r="A44" s="15" t="s">
        <v>167</v>
      </c>
      <c r="B44" s="15" t="s">
        <v>190</v>
      </c>
      <c r="C44" s="15" t="s">
        <v>191</v>
      </c>
      <c r="D44" s="28" t="s">
        <v>396</v>
      </c>
      <c r="E44" s="28" t="s">
        <v>395</v>
      </c>
      <c r="F44" s="15" t="s">
        <v>346</v>
      </c>
      <c r="G44" s="151">
        <v>0.6527777777777778</v>
      </c>
      <c r="H44" s="131"/>
      <c r="I44" s="15" t="s">
        <v>346</v>
      </c>
      <c r="J44" s="15"/>
      <c r="K44" s="15" t="s">
        <v>96</v>
      </c>
      <c r="L44" s="126">
        <f t="shared" si="1"/>
        <v>0</v>
      </c>
      <c r="M44" s="75"/>
      <c r="N44" s="127"/>
      <c r="O44" s="127"/>
      <c r="R44" s="75"/>
      <c r="S44" s="75"/>
      <c r="T44" s="75"/>
      <c r="U44" s="75"/>
      <c r="V44" s="75"/>
      <c r="W44" s="75"/>
      <c r="X44" s="75"/>
      <c r="Y44" s="75"/>
      <c r="Z44" s="75"/>
      <c r="AA44" s="75"/>
      <c r="AB44" s="75"/>
      <c r="AC44" s="75"/>
      <c r="AD44" s="75"/>
      <c r="AE44" s="75"/>
      <c r="AF44" s="75"/>
      <c r="AG44" s="75"/>
      <c r="AH44" s="75"/>
    </row>
    <row r="45">
      <c r="A45" s="15" t="s">
        <v>167</v>
      </c>
      <c r="B45" s="15" t="s">
        <v>194</v>
      </c>
      <c r="C45" s="15" t="s">
        <v>195</v>
      </c>
      <c r="D45" s="28" t="s">
        <v>397</v>
      </c>
      <c r="E45" s="28" t="s">
        <v>395</v>
      </c>
      <c r="F45" s="15" t="s">
        <v>346</v>
      </c>
      <c r="G45" s="151">
        <v>0.6527777777777778</v>
      </c>
      <c r="H45" s="125"/>
      <c r="I45" s="15" t="s">
        <v>346</v>
      </c>
      <c r="J45" s="15"/>
      <c r="K45" s="15">
        <v>21.0</v>
      </c>
      <c r="L45" s="126">
        <f t="shared" si="1"/>
        <v>0.9545454545</v>
      </c>
      <c r="M45" s="75"/>
      <c r="N45" s="127"/>
      <c r="O45" s="127"/>
      <c r="R45" s="75"/>
      <c r="S45" s="75"/>
      <c r="T45" s="75"/>
      <c r="U45" s="75"/>
      <c r="V45" s="75"/>
      <c r="W45" s="75"/>
      <c r="X45" s="75"/>
      <c r="Y45" s="75"/>
      <c r="Z45" s="75"/>
      <c r="AA45" s="75"/>
      <c r="AB45" s="75"/>
      <c r="AC45" s="75"/>
      <c r="AD45" s="75"/>
      <c r="AE45" s="75"/>
      <c r="AF45" s="75"/>
      <c r="AG45" s="75"/>
      <c r="AH45" s="75"/>
    </row>
    <row r="46">
      <c r="A46" s="15" t="s">
        <v>188</v>
      </c>
      <c r="B46" s="15" t="s">
        <v>196</v>
      </c>
      <c r="C46" s="15" t="s">
        <v>197</v>
      </c>
      <c r="D46" s="28" t="s">
        <v>399</v>
      </c>
      <c r="E46" s="28" t="s">
        <v>395</v>
      </c>
      <c r="F46" s="15" t="s">
        <v>346</v>
      </c>
      <c r="G46" s="138">
        <v>0.6527777777777778</v>
      </c>
      <c r="H46" s="125"/>
      <c r="I46" s="15" t="s">
        <v>346</v>
      </c>
      <c r="J46" s="15"/>
      <c r="K46" s="15">
        <v>0.0</v>
      </c>
      <c r="L46" s="126">
        <f t="shared" si="1"/>
        <v>0</v>
      </c>
      <c r="M46" s="15" t="s">
        <v>573</v>
      </c>
      <c r="N46" s="127"/>
      <c r="O46" s="127"/>
      <c r="R46" s="75"/>
      <c r="S46" s="75"/>
      <c r="T46" s="75"/>
      <c r="U46" s="75"/>
      <c r="V46" s="75"/>
      <c r="W46" s="75"/>
      <c r="X46" s="75"/>
      <c r="Y46" s="75"/>
      <c r="Z46" s="75"/>
      <c r="AA46" s="75"/>
      <c r="AB46" s="75"/>
      <c r="AC46" s="75"/>
      <c r="AD46" s="75"/>
      <c r="AE46" s="75"/>
      <c r="AF46" s="75"/>
      <c r="AG46" s="75"/>
      <c r="AH46" s="75"/>
    </row>
    <row r="47">
      <c r="A47" s="15" t="s">
        <v>188</v>
      </c>
      <c r="B47" s="15" t="s">
        <v>198</v>
      </c>
      <c r="C47" s="15" t="s">
        <v>199</v>
      </c>
      <c r="D47" s="28" t="s">
        <v>400</v>
      </c>
      <c r="E47" s="28" t="s">
        <v>401</v>
      </c>
      <c r="F47" s="15" t="s">
        <v>346</v>
      </c>
      <c r="G47" s="124">
        <v>0.6944444444444444</v>
      </c>
      <c r="H47" s="131"/>
      <c r="I47" s="15" t="s">
        <v>346</v>
      </c>
      <c r="J47" s="15"/>
      <c r="K47" s="15">
        <v>8.0</v>
      </c>
      <c r="L47" s="126">
        <f t="shared" si="1"/>
        <v>0.3636363636</v>
      </c>
      <c r="M47" s="75"/>
      <c r="N47" s="127"/>
      <c r="O47" s="127"/>
      <c r="R47" s="75"/>
      <c r="S47" s="75"/>
      <c r="T47" s="75"/>
      <c r="U47" s="75"/>
      <c r="V47" s="75"/>
      <c r="W47" s="75"/>
      <c r="X47" s="75"/>
      <c r="Y47" s="75"/>
      <c r="Z47" s="75"/>
      <c r="AA47" s="75"/>
      <c r="AB47" s="75"/>
      <c r="AC47" s="75"/>
      <c r="AD47" s="75"/>
      <c r="AE47" s="75"/>
      <c r="AF47" s="75"/>
      <c r="AG47" s="75"/>
      <c r="AH47" s="75"/>
    </row>
    <row r="48">
      <c r="A48" s="15" t="s">
        <v>188</v>
      </c>
      <c r="B48" s="15" t="s">
        <v>76</v>
      </c>
      <c r="C48" s="15" t="s">
        <v>77</v>
      </c>
      <c r="D48" s="28" t="s">
        <v>518</v>
      </c>
      <c r="E48" s="28" t="s">
        <v>401</v>
      </c>
      <c r="F48" s="15" t="s">
        <v>37</v>
      </c>
      <c r="G48" s="124"/>
      <c r="H48" s="131"/>
      <c r="I48" s="15" t="s">
        <v>37</v>
      </c>
      <c r="J48" s="15"/>
      <c r="K48" s="15"/>
      <c r="L48" s="126">
        <f t="shared" si="1"/>
        <v>0</v>
      </c>
      <c r="M48" s="75"/>
      <c r="N48" s="127"/>
      <c r="O48" s="127"/>
      <c r="R48" s="75"/>
      <c r="S48" s="75"/>
      <c r="T48" s="75"/>
      <c r="U48" s="75"/>
      <c r="V48" s="75"/>
      <c r="W48" s="75"/>
      <c r="X48" s="75"/>
      <c r="Y48" s="75"/>
      <c r="Z48" s="75"/>
      <c r="AA48" s="75"/>
      <c r="AB48" s="75"/>
      <c r="AC48" s="75"/>
      <c r="AD48" s="75"/>
      <c r="AE48" s="75"/>
      <c r="AF48" s="75"/>
      <c r="AG48" s="75"/>
      <c r="AH48" s="75"/>
    </row>
    <row r="49">
      <c r="A49" s="15" t="s">
        <v>188</v>
      </c>
      <c r="B49" s="15" t="s">
        <v>171</v>
      </c>
      <c r="C49" s="15" t="s">
        <v>172</v>
      </c>
      <c r="D49" s="28" t="s">
        <v>402</v>
      </c>
      <c r="E49" s="28" t="s">
        <v>401</v>
      </c>
      <c r="F49" s="15" t="s">
        <v>346</v>
      </c>
      <c r="G49" s="124">
        <v>0.6944444444444444</v>
      </c>
      <c r="H49" s="131"/>
      <c r="I49" s="15" t="s">
        <v>346</v>
      </c>
      <c r="J49" s="15"/>
      <c r="K49" s="15" t="s">
        <v>96</v>
      </c>
      <c r="L49" s="126">
        <f t="shared" si="1"/>
        <v>0</v>
      </c>
      <c r="M49" s="75"/>
      <c r="N49" s="127"/>
      <c r="O49" s="127"/>
      <c r="R49" s="75"/>
      <c r="S49" s="75"/>
      <c r="T49" s="75"/>
      <c r="U49" s="75"/>
      <c r="V49" s="75"/>
      <c r="W49" s="75"/>
      <c r="X49" s="75"/>
      <c r="Y49" s="75"/>
      <c r="Z49" s="75"/>
      <c r="AA49" s="75"/>
      <c r="AB49" s="75"/>
      <c r="AC49" s="75"/>
      <c r="AD49" s="75"/>
      <c r="AE49" s="75"/>
      <c r="AF49" s="75"/>
      <c r="AG49" s="75"/>
      <c r="AH49" s="75"/>
    </row>
    <row r="50">
      <c r="A50" s="52" t="s">
        <v>200</v>
      </c>
      <c r="B50" s="15" t="s">
        <v>201</v>
      </c>
      <c r="C50" s="15" t="s">
        <v>202</v>
      </c>
      <c r="D50" s="28" t="s">
        <v>403</v>
      </c>
      <c r="E50" s="28" t="s">
        <v>355</v>
      </c>
      <c r="F50" s="15" t="s">
        <v>346</v>
      </c>
      <c r="G50" s="124">
        <v>0.6458333333333334</v>
      </c>
      <c r="H50" s="125">
        <v>0.0</v>
      </c>
      <c r="I50" s="15" t="s">
        <v>346</v>
      </c>
      <c r="J50" s="15" t="s">
        <v>346</v>
      </c>
      <c r="K50" s="15">
        <v>18.0</v>
      </c>
      <c r="L50" s="126">
        <f t="shared" si="1"/>
        <v>0.8181818182</v>
      </c>
      <c r="M50" s="75"/>
      <c r="N50" s="127"/>
      <c r="O50" s="127"/>
      <c r="R50" s="75"/>
      <c r="S50" s="75"/>
      <c r="T50" s="75"/>
      <c r="U50" s="75"/>
      <c r="V50" s="75"/>
      <c r="W50" s="75"/>
      <c r="X50" s="75"/>
      <c r="Y50" s="75"/>
      <c r="Z50" s="75"/>
      <c r="AA50" s="75"/>
      <c r="AB50" s="75"/>
      <c r="AC50" s="75"/>
      <c r="AD50" s="75"/>
      <c r="AE50" s="75"/>
      <c r="AF50" s="75"/>
      <c r="AG50" s="75"/>
      <c r="AH50" s="75"/>
    </row>
    <row r="51">
      <c r="A51" s="52" t="s">
        <v>200</v>
      </c>
      <c r="B51" s="15" t="s">
        <v>74</v>
      </c>
      <c r="C51" s="15" t="s">
        <v>75</v>
      </c>
      <c r="D51" s="28" t="s">
        <v>404</v>
      </c>
      <c r="E51" s="28" t="s">
        <v>355</v>
      </c>
      <c r="F51" s="15" t="s">
        <v>346</v>
      </c>
      <c r="G51" s="124">
        <v>0.6458333333333334</v>
      </c>
      <c r="H51" s="125">
        <v>0.0</v>
      </c>
      <c r="I51" s="15" t="s">
        <v>346</v>
      </c>
      <c r="J51" s="15" t="s">
        <v>37</v>
      </c>
      <c r="K51" s="15">
        <v>3.0</v>
      </c>
      <c r="L51" s="126">
        <f t="shared" si="1"/>
        <v>0.1363636364</v>
      </c>
      <c r="M51" s="15"/>
      <c r="N51" s="127"/>
      <c r="O51" s="127"/>
      <c r="R51" s="75"/>
      <c r="S51" s="75"/>
      <c r="T51" s="75"/>
      <c r="U51" s="75"/>
      <c r="V51" s="75"/>
      <c r="W51" s="75"/>
      <c r="X51" s="75"/>
      <c r="Y51" s="75"/>
      <c r="Z51" s="75"/>
      <c r="AA51" s="75"/>
      <c r="AB51" s="75"/>
      <c r="AC51" s="75"/>
      <c r="AD51" s="75"/>
      <c r="AE51" s="75"/>
      <c r="AF51" s="75"/>
      <c r="AG51" s="75"/>
      <c r="AH51" s="75"/>
    </row>
    <row r="52">
      <c r="A52" s="52" t="s">
        <v>200</v>
      </c>
      <c r="B52" s="15" t="s">
        <v>207</v>
      </c>
      <c r="C52" s="15" t="s">
        <v>208</v>
      </c>
      <c r="D52" s="28" t="s">
        <v>405</v>
      </c>
      <c r="E52" s="28" t="s">
        <v>355</v>
      </c>
      <c r="F52" s="15" t="s">
        <v>37</v>
      </c>
      <c r="G52" s="125" t="s">
        <v>96</v>
      </c>
      <c r="H52" s="125" t="s">
        <v>96</v>
      </c>
      <c r="I52" s="15" t="s">
        <v>96</v>
      </c>
      <c r="J52" s="15"/>
      <c r="K52" s="15"/>
      <c r="L52" s="126">
        <f t="shared" si="1"/>
        <v>0</v>
      </c>
      <c r="M52" s="15" t="s">
        <v>574</v>
      </c>
      <c r="N52" s="127"/>
      <c r="O52" s="127"/>
      <c r="R52" s="75"/>
      <c r="S52" s="75"/>
      <c r="T52" s="75"/>
      <c r="U52" s="75"/>
      <c r="V52" s="75"/>
      <c r="W52" s="75"/>
      <c r="X52" s="75"/>
      <c r="Y52" s="75"/>
      <c r="Z52" s="75"/>
      <c r="AA52" s="75"/>
      <c r="AB52" s="75"/>
      <c r="AC52" s="75"/>
      <c r="AD52" s="75"/>
      <c r="AE52" s="75"/>
      <c r="AF52" s="75"/>
      <c r="AG52" s="75"/>
      <c r="AH52" s="75"/>
    </row>
    <row r="53">
      <c r="A53" s="52" t="s">
        <v>200</v>
      </c>
      <c r="B53" s="15" t="s">
        <v>162</v>
      </c>
      <c r="C53" s="15" t="s">
        <v>163</v>
      </c>
      <c r="D53" s="28" t="s">
        <v>384</v>
      </c>
      <c r="E53" s="28" t="s">
        <v>355</v>
      </c>
      <c r="F53" s="15" t="s">
        <v>37</v>
      </c>
      <c r="G53" s="125" t="s">
        <v>96</v>
      </c>
      <c r="H53" s="125" t="s">
        <v>96</v>
      </c>
      <c r="I53" s="15" t="s">
        <v>96</v>
      </c>
      <c r="J53" s="15"/>
      <c r="K53" s="15"/>
      <c r="L53" s="126">
        <f t="shared" si="1"/>
        <v>0</v>
      </c>
      <c r="M53" s="75"/>
      <c r="N53" s="127"/>
      <c r="O53" s="127"/>
      <c r="R53" s="75"/>
      <c r="S53" s="75"/>
      <c r="T53" s="75"/>
      <c r="U53" s="75"/>
      <c r="V53" s="75"/>
      <c r="W53" s="75"/>
      <c r="X53" s="75"/>
      <c r="Y53" s="75"/>
      <c r="Z53" s="75"/>
      <c r="AA53" s="75"/>
      <c r="AB53" s="75"/>
      <c r="AC53" s="75"/>
      <c r="AD53" s="75"/>
      <c r="AE53" s="75"/>
      <c r="AF53" s="75"/>
      <c r="AG53" s="75"/>
      <c r="AH53" s="75"/>
    </row>
    <row r="54">
      <c r="A54" s="52" t="s">
        <v>200</v>
      </c>
      <c r="B54" s="15" t="s">
        <v>204</v>
      </c>
      <c r="C54" s="15" t="s">
        <v>205</v>
      </c>
      <c r="D54" s="28" t="s">
        <v>407</v>
      </c>
      <c r="E54" s="28" t="s">
        <v>401</v>
      </c>
      <c r="F54" s="15" t="s">
        <v>37</v>
      </c>
      <c r="G54" s="125" t="s">
        <v>96</v>
      </c>
      <c r="H54" s="125" t="s">
        <v>96</v>
      </c>
      <c r="I54" s="15" t="s">
        <v>96</v>
      </c>
      <c r="J54" s="15"/>
      <c r="K54" s="15">
        <v>22.0</v>
      </c>
      <c r="L54" s="126">
        <f t="shared" si="1"/>
        <v>1</v>
      </c>
      <c r="M54" s="75"/>
      <c r="N54" s="127"/>
      <c r="O54" s="127"/>
      <c r="R54" s="75"/>
      <c r="S54" s="75"/>
      <c r="T54" s="75"/>
      <c r="U54" s="75"/>
      <c r="V54" s="75"/>
      <c r="W54" s="75"/>
      <c r="X54" s="75"/>
      <c r="Y54" s="75"/>
      <c r="Z54" s="75"/>
      <c r="AA54" s="75"/>
      <c r="AB54" s="75"/>
      <c r="AC54" s="75"/>
      <c r="AD54" s="75"/>
      <c r="AE54" s="75"/>
      <c r="AF54" s="75"/>
      <c r="AG54" s="75"/>
      <c r="AH54" s="75"/>
    </row>
    <row r="55">
      <c r="A55" s="52" t="s">
        <v>200</v>
      </c>
      <c r="B55" s="15" t="s">
        <v>214</v>
      </c>
      <c r="C55" s="15" t="s">
        <v>215</v>
      </c>
      <c r="D55" s="28" t="s">
        <v>408</v>
      </c>
      <c r="E55" s="28" t="s">
        <v>401</v>
      </c>
      <c r="F55" s="15" t="s">
        <v>346</v>
      </c>
      <c r="G55" s="141">
        <v>0.6944444444444444</v>
      </c>
      <c r="H55" s="125">
        <v>0.0</v>
      </c>
      <c r="I55" s="15" t="s">
        <v>346</v>
      </c>
      <c r="J55" s="15" t="s">
        <v>37</v>
      </c>
      <c r="K55" s="15">
        <v>3.0</v>
      </c>
      <c r="L55" s="126">
        <f t="shared" si="1"/>
        <v>0.1363636364</v>
      </c>
      <c r="M55" s="75"/>
      <c r="N55" s="127"/>
      <c r="O55" s="127"/>
      <c r="R55" s="75"/>
      <c r="S55" s="75"/>
      <c r="T55" s="75"/>
      <c r="U55" s="75"/>
      <c r="V55" s="75"/>
      <c r="W55" s="75"/>
      <c r="X55" s="75"/>
      <c r="Y55" s="75"/>
      <c r="Z55" s="75"/>
      <c r="AA55" s="75"/>
      <c r="AB55" s="75"/>
      <c r="AC55" s="75"/>
      <c r="AD55" s="75"/>
      <c r="AE55" s="75"/>
      <c r="AF55" s="75"/>
      <c r="AG55" s="75"/>
      <c r="AH55" s="75"/>
    </row>
    <row r="56">
      <c r="A56" s="52" t="s">
        <v>200</v>
      </c>
      <c r="B56" s="15" t="s">
        <v>218</v>
      </c>
      <c r="C56" s="15" t="s">
        <v>219</v>
      </c>
      <c r="D56" s="28" t="s">
        <v>409</v>
      </c>
      <c r="E56" s="28" t="s">
        <v>401</v>
      </c>
      <c r="F56" s="15" t="s">
        <v>346</v>
      </c>
      <c r="G56" s="141">
        <v>0.6944444444444444</v>
      </c>
      <c r="H56" s="125">
        <v>0.0</v>
      </c>
      <c r="I56" s="15" t="s">
        <v>346</v>
      </c>
      <c r="J56" s="15" t="s">
        <v>37</v>
      </c>
      <c r="K56" s="15">
        <v>3.5</v>
      </c>
      <c r="L56" s="126">
        <f t="shared" si="1"/>
        <v>0.1590909091</v>
      </c>
      <c r="M56" s="75"/>
      <c r="N56" s="127"/>
      <c r="O56" s="127"/>
      <c r="R56" s="75"/>
      <c r="S56" s="75"/>
      <c r="T56" s="75"/>
      <c r="U56" s="75"/>
      <c r="V56" s="75"/>
      <c r="W56" s="75"/>
      <c r="X56" s="75"/>
      <c r="Y56" s="75"/>
      <c r="Z56" s="75"/>
      <c r="AA56" s="75"/>
      <c r="AB56" s="75"/>
      <c r="AC56" s="75"/>
      <c r="AD56" s="75"/>
      <c r="AE56" s="75"/>
      <c r="AF56" s="75"/>
      <c r="AG56" s="75"/>
      <c r="AH56" s="75"/>
    </row>
    <row r="57">
      <c r="A57" s="52" t="s">
        <v>200</v>
      </c>
      <c r="B57" s="15" t="s">
        <v>60</v>
      </c>
      <c r="C57" s="15" t="s">
        <v>61</v>
      </c>
      <c r="D57" s="28" t="s">
        <v>411</v>
      </c>
      <c r="E57" s="28" t="s">
        <v>401</v>
      </c>
      <c r="F57" s="15" t="s">
        <v>37</v>
      </c>
      <c r="G57" s="125" t="s">
        <v>96</v>
      </c>
      <c r="H57" s="125" t="s">
        <v>96</v>
      </c>
      <c r="I57" s="15" t="s">
        <v>96</v>
      </c>
      <c r="J57" s="15"/>
      <c r="K57" s="15"/>
      <c r="L57" s="126">
        <f t="shared" si="1"/>
        <v>0</v>
      </c>
      <c r="M57" s="75"/>
      <c r="N57" s="127"/>
      <c r="O57" s="127"/>
      <c r="R57" s="75"/>
      <c r="S57" s="75"/>
      <c r="T57" s="75"/>
      <c r="U57" s="75"/>
      <c r="V57" s="75"/>
      <c r="W57" s="75"/>
      <c r="X57" s="75"/>
      <c r="Y57" s="75"/>
      <c r="Z57" s="75"/>
      <c r="AA57" s="75"/>
      <c r="AB57" s="75"/>
      <c r="AC57" s="75"/>
      <c r="AD57" s="75"/>
      <c r="AE57" s="75"/>
      <c r="AF57" s="75"/>
      <c r="AG57" s="75"/>
      <c r="AH57" s="75"/>
    </row>
    <row r="58">
      <c r="A58" s="15" t="s">
        <v>221</v>
      </c>
      <c r="B58" s="15" t="s">
        <v>33</v>
      </c>
      <c r="C58" s="15" t="s">
        <v>34</v>
      </c>
      <c r="D58" s="28" t="s">
        <v>413</v>
      </c>
      <c r="E58" s="28" t="s">
        <v>344</v>
      </c>
      <c r="F58" s="15" t="s">
        <v>37</v>
      </c>
      <c r="G58" s="125" t="s">
        <v>96</v>
      </c>
      <c r="H58" s="125" t="s">
        <v>96</v>
      </c>
      <c r="I58" s="15" t="s">
        <v>37</v>
      </c>
      <c r="J58" s="15"/>
      <c r="K58" s="15" t="s">
        <v>96</v>
      </c>
      <c r="L58" s="126">
        <f t="shared" si="1"/>
        <v>0</v>
      </c>
      <c r="M58" s="15"/>
      <c r="N58" s="127"/>
      <c r="O58" s="127"/>
      <c r="R58" s="75"/>
      <c r="S58" s="75"/>
      <c r="T58" s="75"/>
      <c r="U58" s="75"/>
      <c r="V58" s="75"/>
      <c r="W58" s="75"/>
      <c r="X58" s="75"/>
      <c r="Y58" s="75"/>
      <c r="Z58" s="75"/>
      <c r="AA58" s="75"/>
      <c r="AB58" s="75"/>
      <c r="AC58" s="75"/>
      <c r="AD58" s="75"/>
      <c r="AE58" s="75"/>
      <c r="AF58" s="75"/>
      <c r="AG58" s="75"/>
      <c r="AH58" s="75"/>
    </row>
    <row r="59">
      <c r="A59" s="15" t="s">
        <v>221</v>
      </c>
      <c r="B59" s="15" t="s">
        <v>22</v>
      </c>
      <c r="C59" s="15" t="s">
        <v>23</v>
      </c>
      <c r="D59" s="28" t="s">
        <v>414</v>
      </c>
      <c r="E59" s="28" t="s">
        <v>344</v>
      </c>
      <c r="F59" s="15" t="s">
        <v>346</v>
      </c>
      <c r="G59" s="138">
        <v>0.5625</v>
      </c>
      <c r="H59" s="125">
        <v>0.0</v>
      </c>
      <c r="I59" s="15" t="s">
        <v>346</v>
      </c>
      <c r="J59" s="15"/>
      <c r="K59" s="15">
        <v>2.0</v>
      </c>
      <c r="L59" s="126">
        <f t="shared" si="1"/>
        <v>0.09090909091</v>
      </c>
      <c r="M59" s="15"/>
      <c r="N59" s="127"/>
      <c r="O59" s="127"/>
      <c r="R59" s="75"/>
      <c r="S59" s="75"/>
      <c r="T59" s="75"/>
      <c r="U59" s="75"/>
      <c r="V59" s="75"/>
      <c r="W59" s="75"/>
      <c r="X59" s="75"/>
      <c r="Y59" s="75"/>
      <c r="Z59" s="75"/>
      <c r="AA59" s="75"/>
      <c r="AB59" s="75"/>
      <c r="AC59" s="75"/>
      <c r="AD59" s="75"/>
      <c r="AE59" s="75"/>
      <c r="AF59" s="75"/>
      <c r="AG59" s="75"/>
      <c r="AH59" s="75"/>
    </row>
    <row r="60">
      <c r="A60" s="15" t="s">
        <v>221</v>
      </c>
      <c r="B60" s="15" t="s">
        <v>81</v>
      </c>
      <c r="C60" s="15" t="s">
        <v>82</v>
      </c>
      <c r="D60" s="28" t="s">
        <v>415</v>
      </c>
      <c r="E60" s="28" t="s">
        <v>344</v>
      </c>
      <c r="F60" s="15" t="s">
        <v>346</v>
      </c>
      <c r="G60" s="138">
        <v>0.5625</v>
      </c>
      <c r="H60" s="125">
        <v>0.0</v>
      </c>
      <c r="I60" s="15" t="s">
        <v>346</v>
      </c>
      <c r="J60" s="15"/>
      <c r="K60" s="15" t="s">
        <v>96</v>
      </c>
      <c r="L60" s="126">
        <f t="shared" si="1"/>
        <v>0</v>
      </c>
      <c r="M60" s="90"/>
      <c r="N60" s="127"/>
      <c r="O60" s="127"/>
      <c r="R60" s="75"/>
      <c r="S60" s="75"/>
      <c r="T60" s="75"/>
      <c r="U60" s="75"/>
      <c r="V60" s="75"/>
      <c r="W60" s="75"/>
      <c r="X60" s="75"/>
      <c r="Y60" s="75"/>
      <c r="Z60" s="75"/>
      <c r="AA60" s="75"/>
      <c r="AB60" s="75"/>
      <c r="AC60" s="75"/>
      <c r="AD60" s="75"/>
      <c r="AE60" s="75"/>
      <c r="AF60" s="75"/>
      <c r="AG60" s="75"/>
      <c r="AH60" s="75"/>
    </row>
    <row r="61">
      <c r="A61" s="15" t="s">
        <v>221</v>
      </c>
      <c r="B61" s="15" t="s">
        <v>225</v>
      </c>
      <c r="C61" s="15" t="s">
        <v>226</v>
      </c>
      <c r="D61" s="28" t="s">
        <v>416</v>
      </c>
      <c r="E61" s="28" t="s">
        <v>344</v>
      </c>
      <c r="F61" s="15" t="s">
        <v>346</v>
      </c>
      <c r="G61" s="124">
        <v>0.5625</v>
      </c>
      <c r="H61" s="125">
        <v>0.0</v>
      </c>
      <c r="I61" s="15" t="s">
        <v>346</v>
      </c>
      <c r="J61" s="15"/>
      <c r="K61" s="15" t="s">
        <v>96</v>
      </c>
      <c r="L61" s="126">
        <f t="shared" si="1"/>
        <v>0</v>
      </c>
      <c r="M61" s="15"/>
      <c r="N61" s="127"/>
      <c r="O61" s="127"/>
      <c r="R61" s="75"/>
      <c r="S61" s="75"/>
      <c r="T61" s="75"/>
      <c r="U61" s="75"/>
      <c r="V61" s="75"/>
      <c r="W61" s="75"/>
      <c r="X61" s="75"/>
      <c r="Y61" s="75"/>
      <c r="Z61" s="75"/>
      <c r="AA61" s="75"/>
      <c r="AB61" s="75"/>
      <c r="AC61" s="75"/>
      <c r="AD61" s="75"/>
      <c r="AE61" s="75"/>
      <c r="AF61" s="75"/>
      <c r="AG61" s="75"/>
      <c r="AH61" s="75"/>
    </row>
    <row r="62">
      <c r="A62" s="100" t="s">
        <v>221</v>
      </c>
      <c r="B62" s="15" t="s">
        <v>228</v>
      </c>
      <c r="C62" s="15" t="s">
        <v>229</v>
      </c>
      <c r="D62" s="28" t="s">
        <v>417</v>
      </c>
      <c r="E62" s="28" t="s">
        <v>418</v>
      </c>
      <c r="F62" s="15" t="s">
        <v>346</v>
      </c>
      <c r="G62" s="124">
        <v>0.6041666666666666</v>
      </c>
      <c r="H62" s="125">
        <v>0.0</v>
      </c>
      <c r="I62" s="15" t="s">
        <v>346</v>
      </c>
      <c r="J62" s="15"/>
      <c r="K62" s="15" t="s">
        <v>96</v>
      </c>
      <c r="L62" s="126">
        <f t="shared" si="1"/>
        <v>0</v>
      </c>
      <c r="M62" s="15"/>
      <c r="N62" s="127"/>
      <c r="O62" s="127"/>
      <c r="R62" s="75"/>
      <c r="S62" s="75"/>
      <c r="T62" s="75"/>
      <c r="U62" s="75"/>
      <c r="V62" s="75"/>
      <c r="W62" s="75"/>
      <c r="X62" s="75"/>
      <c r="Y62" s="75"/>
      <c r="Z62" s="75"/>
      <c r="AA62" s="75"/>
      <c r="AB62" s="75"/>
      <c r="AC62" s="75"/>
      <c r="AD62" s="75"/>
      <c r="AE62" s="75"/>
      <c r="AF62" s="75"/>
      <c r="AG62" s="75"/>
      <c r="AH62" s="75"/>
    </row>
    <row r="63">
      <c r="A63" s="100" t="s">
        <v>221</v>
      </c>
      <c r="B63" s="15" t="s">
        <v>230</v>
      </c>
      <c r="C63" s="15" t="s">
        <v>231</v>
      </c>
      <c r="D63" s="28" t="s">
        <v>419</v>
      </c>
      <c r="E63" s="28" t="s">
        <v>418</v>
      </c>
      <c r="F63" s="15" t="s">
        <v>346</v>
      </c>
      <c r="G63" s="124">
        <v>0.6041666666666666</v>
      </c>
      <c r="H63" s="125">
        <v>0.0</v>
      </c>
      <c r="I63" s="15" t="s">
        <v>346</v>
      </c>
      <c r="J63" s="15"/>
      <c r="K63" s="15" t="s">
        <v>96</v>
      </c>
      <c r="L63" s="126">
        <f t="shared" si="1"/>
        <v>0</v>
      </c>
      <c r="M63" s="15"/>
      <c r="N63" s="127"/>
      <c r="O63" s="127"/>
      <c r="R63" s="75"/>
      <c r="S63" s="75"/>
      <c r="T63" s="75"/>
      <c r="U63" s="75"/>
      <c r="V63" s="75"/>
      <c r="W63" s="75"/>
      <c r="X63" s="75"/>
      <c r="Y63" s="75"/>
      <c r="Z63" s="75"/>
      <c r="AA63" s="75"/>
      <c r="AB63" s="75"/>
      <c r="AC63" s="75"/>
      <c r="AD63" s="75"/>
      <c r="AE63" s="75"/>
      <c r="AF63" s="75"/>
      <c r="AG63" s="75"/>
      <c r="AH63" s="75"/>
    </row>
    <row r="64">
      <c r="A64" s="100" t="s">
        <v>221</v>
      </c>
      <c r="B64" s="15" t="s">
        <v>234</v>
      </c>
      <c r="C64" s="15" t="s">
        <v>235</v>
      </c>
      <c r="D64" s="28" t="s">
        <v>420</v>
      </c>
      <c r="E64" s="28" t="s">
        <v>418</v>
      </c>
      <c r="F64" s="15" t="s">
        <v>37</v>
      </c>
      <c r="G64" s="125" t="s">
        <v>96</v>
      </c>
      <c r="H64" s="125" t="s">
        <v>96</v>
      </c>
      <c r="I64" s="15" t="s">
        <v>37</v>
      </c>
      <c r="J64" s="15"/>
      <c r="K64" s="15" t="s">
        <v>96</v>
      </c>
      <c r="L64" s="126">
        <f t="shared" si="1"/>
        <v>0</v>
      </c>
      <c r="M64" s="15"/>
      <c r="N64" s="127"/>
      <c r="O64" s="127"/>
      <c r="R64" s="75"/>
      <c r="S64" s="75"/>
      <c r="T64" s="75"/>
      <c r="U64" s="75"/>
      <c r="V64" s="75"/>
      <c r="W64" s="75"/>
      <c r="X64" s="75"/>
      <c r="Y64" s="75"/>
      <c r="Z64" s="75"/>
      <c r="AA64" s="75"/>
      <c r="AB64" s="75"/>
      <c r="AC64" s="75"/>
      <c r="AD64" s="75"/>
      <c r="AE64" s="75"/>
      <c r="AF64" s="75"/>
      <c r="AG64" s="75"/>
      <c r="AH64" s="75"/>
    </row>
    <row r="65">
      <c r="A65" s="100" t="s">
        <v>221</v>
      </c>
      <c r="B65" s="15" t="s">
        <v>238</v>
      </c>
      <c r="C65" s="15" t="s">
        <v>239</v>
      </c>
      <c r="D65" s="28" t="s">
        <v>421</v>
      </c>
      <c r="E65" s="28" t="s">
        <v>418</v>
      </c>
      <c r="F65" s="15" t="s">
        <v>346</v>
      </c>
      <c r="G65" s="124">
        <v>0.6048611111111111</v>
      </c>
      <c r="H65" s="125">
        <v>0.0</v>
      </c>
      <c r="I65" s="15" t="s">
        <v>346</v>
      </c>
      <c r="J65" s="15"/>
      <c r="K65" s="15">
        <v>0.0</v>
      </c>
      <c r="L65" s="126">
        <f t="shared" si="1"/>
        <v>0</v>
      </c>
      <c r="M65" s="15"/>
      <c r="N65" s="127"/>
      <c r="O65" s="127"/>
      <c r="R65" s="75"/>
      <c r="S65" s="75"/>
      <c r="T65" s="75"/>
      <c r="U65" s="75"/>
      <c r="V65" s="75"/>
      <c r="W65" s="75"/>
      <c r="X65" s="75"/>
      <c r="Y65" s="75"/>
      <c r="Z65" s="75"/>
      <c r="AA65" s="75"/>
      <c r="AB65" s="75"/>
      <c r="AC65" s="75"/>
      <c r="AD65" s="75"/>
      <c r="AE65" s="75"/>
      <c r="AF65" s="75"/>
      <c r="AG65" s="75"/>
      <c r="AH65" s="75"/>
    </row>
    <row r="66">
      <c r="A66" s="15" t="s">
        <v>243</v>
      </c>
      <c r="B66" s="15" t="s">
        <v>244</v>
      </c>
      <c r="C66" s="15" t="s">
        <v>245</v>
      </c>
      <c r="D66" s="28" t="s">
        <v>422</v>
      </c>
      <c r="E66" s="28" t="s">
        <v>374</v>
      </c>
      <c r="F66" s="15" t="s">
        <v>346</v>
      </c>
      <c r="G66" s="124">
        <v>0.5625</v>
      </c>
      <c r="H66" s="125">
        <v>0.0</v>
      </c>
      <c r="I66" s="15" t="s">
        <v>346</v>
      </c>
      <c r="J66" s="15" t="s">
        <v>37</v>
      </c>
      <c r="K66" s="15"/>
      <c r="L66" s="126">
        <f t="shared" si="1"/>
        <v>0</v>
      </c>
      <c r="M66" s="75"/>
      <c r="N66" s="127"/>
      <c r="O66" s="127"/>
      <c r="R66" s="75"/>
      <c r="S66" s="75"/>
      <c r="T66" s="75"/>
      <c r="U66" s="75"/>
      <c r="V66" s="75"/>
      <c r="W66" s="75"/>
      <c r="X66" s="75"/>
      <c r="Y66" s="75"/>
      <c r="Z66" s="75"/>
      <c r="AA66" s="75"/>
      <c r="AB66" s="75"/>
      <c r="AC66" s="75"/>
      <c r="AD66" s="75"/>
      <c r="AE66" s="75"/>
      <c r="AF66" s="75"/>
      <c r="AG66" s="75"/>
      <c r="AH66" s="75"/>
    </row>
    <row r="67">
      <c r="A67" s="15" t="s">
        <v>243</v>
      </c>
      <c r="B67" s="15" t="s">
        <v>154</v>
      </c>
      <c r="C67" s="15" t="s">
        <v>155</v>
      </c>
      <c r="D67" s="28" t="s">
        <v>423</v>
      </c>
      <c r="E67" s="28" t="s">
        <v>374</v>
      </c>
      <c r="F67" s="15" t="s">
        <v>346</v>
      </c>
      <c r="G67" s="124">
        <v>0.6041666666666666</v>
      </c>
      <c r="H67" s="125">
        <v>0.0</v>
      </c>
      <c r="I67" s="15" t="s">
        <v>346</v>
      </c>
      <c r="J67" s="15" t="s">
        <v>37</v>
      </c>
      <c r="K67" s="15"/>
      <c r="L67" s="126">
        <f t="shared" si="1"/>
        <v>0</v>
      </c>
      <c r="M67" s="15"/>
      <c r="N67" s="127"/>
      <c r="O67" s="127"/>
      <c r="R67" s="75"/>
      <c r="S67" s="75"/>
      <c r="T67" s="75"/>
      <c r="U67" s="75"/>
      <c r="V67" s="75"/>
      <c r="W67" s="75"/>
      <c r="X67" s="75"/>
      <c r="Y67" s="75"/>
      <c r="Z67" s="75"/>
      <c r="AA67" s="75"/>
      <c r="AB67" s="75"/>
      <c r="AC67" s="75"/>
      <c r="AD67" s="75"/>
      <c r="AE67" s="75"/>
      <c r="AF67" s="75"/>
      <c r="AG67" s="75"/>
      <c r="AH67" s="75"/>
    </row>
    <row r="68">
      <c r="A68" s="15" t="s">
        <v>243</v>
      </c>
      <c r="B68" s="15" t="s">
        <v>249</v>
      </c>
      <c r="C68" s="15" t="s">
        <v>250</v>
      </c>
      <c r="D68" s="28" t="s">
        <v>424</v>
      </c>
      <c r="E68" s="28" t="s">
        <v>374</v>
      </c>
      <c r="F68" s="15" t="s">
        <v>346</v>
      </c>
      <c r="G68" s="138">
        <v>0.5625</v>
      </c>
      <c r="H68" s="125">
        <v>0.0</v>
      </c>
      <c r="I68" s="15"/>
      <c r="J68" s="15" t="s">
        <v>582</v>
      </c>
      <c r="K68" s="15">
        <v>6.0</v>
      </c>
      <c r="L68" s="126">
        <f t="shared" si="1"/>
        <v>0.2727272727</v>
      </c>
      <c r="M68" s="75"/>
      <c r="N68" s="127"/>
      <c r="O68" s="127"/>
      <c r="R68" s="75"/>
      <c r="S68" s="75"/>
      <c r="T68" s="75"/>
      <c r="U68" s="75"/>
      <c r="V68" s="75"/>
      <c r="W68" s="75"/>
      <c r="X68" s="75"/>
      <c r="Y68" s="75"/>
      <c r="Z68" s="75"/>
      <c r="AA68" s="75"/>
      <c r="AB68" s="75"/>
      <c r="AC68" s="75"/>
      <c r="AD68" s="75"/>
      <c r="AE68" s="75"/>
      <c r="AF68" s="75"/>
      <c r="AG68" s="75"/>
      <c r="AH68" s="75"/>
    </row>
    <row r="69">
      <c r="A69" s="15" t="s">
        <v>243</v>
      </c>
      <c r="B69" s="15" t="s">
        <v>251</v>
      </c>
      <c r="C69" s="15" t="s">
        <v>252</v>
      </c>
      <c r="D69" s="28" t="s">
        <v>425</v>
      </c>
      <c r="E69" s="28" t="s">
        <v>374</v>
      </c>
      <c r="F69" s="15" t="s">
        <v>346</v>
      </c>
      <c r="G69" s="124">
        <v>0.5625</v>
      </c>
      <c r="H69" s="125">
        <v>0.0</v>
      </c>
      <c r="I69" s="15" t="s">
        <v>346</v>
      </c>
      <c r="J69" s="15" t="s">
        <v>37</v>
      </c>
      <c r="K69" s="15"/>
      <c r="L69" s="126">
        <f t="shared" si="1"/>
        <v>0</v>
      </c>
      <c r="M69" s="75"/>
      <c r="N69" s="127"/>
      <c r="O69" s="127"/>
      <c r="R69" s="75"/>
      <c r="S69" s="75"/>
      <c r="T69" s="75"/>
      <c r="U69" s="75"/>
      <c r="V69" s="75"/>
      <c r="W69" s="75"/>
      <c r="X69" s="75"/>
      <c r="Y69" s="75"/>
      <c r="Z69" s="75"/>
      <c r="AA69" s="75"/>
      <c r="AB69" s="75"/>
      <c r="AC69" s="75"/>
      <c r="AD69" s="75"/>
      <c r="AE69" s="75"/>
      <c r="AF69" s="75"/>
      <c r="AG69" s="75"/>
      <c r="AH69" s="75"/>
    </row>
    <row r="70">
      <c r="A70" s="15" t="s">
        <v>243</v>
      </c>
      <c r="B70" s="15" t="s">
        <v>253</v>
      </c>
      <c r="C70" s="15" t="s">
        <v>254</v>
      </c>
      <c r="D70" s="28" t="s">
        <v>426</v>
      </c>
      <c r="E70" s="28" t="s">
        <v>350</v>
      </c>
      <c r="F70" s="15" t="s">
        <v>346</v>
      </c>
      <c r="G70" s="124">
        <v>0.5625</v>
      </c>
      <c r="H70" s="125">
        <v>0.0</v>
      </c>
      <c r="I70" s="15" t="s">
        <v>346</v>
      </c>
      <c r="J70" s="15" t="s">
        <v>37</v>
      </c>
      <c r="K70" s="15"/>
      <c r="L70" s="126">
        <f t="shared" si="1"/>
        <v>0</v>
      </c>
      <c r="M70" s="75"/>
      <c r="N70" s="127"/>
      <c r="O70" s="127"/>
      <c r="R70" s="75"/>
      <c r="S70" s="75"/>
      <c r="T70" s="75"/>
      <c r="U70" s="75"/>
      <c r="V70" s="75"/>
      <c r="W70" s="75"/>
      <c r="X70" s="75"/>
      <c r="Y70" s="75"/>
      <c r="Z70" s="75"/>
      <c r="AA70" s="75"/>
      <c r="AB70" s="75"/>
      <c r="AC70" s="75"/>
      <c r="AD70" s="75"/>
      <c r="AE70" s="75"/>
      <c r="AF70" s="75"/>
      <c r="AG70" s="75"/>
      <c r="AH70" s="75"/>
    </row>
    <row r="71">
      <c r="A71" s="15" t="s">
        <v>243</v>
      </c>
      <c r="B71" s="15" t="s">
        <v>255</v>
      </c>
      <c r="C71" s="15" t="s">
        <v>256</v>
      </c>
      <c r="D71" s="28" t="s">
        <v>427</v>
      </c>
      <c r="E71" s="28" t="s">
        <v>350</v>
      </c>
      <c r="F71" s="15" t="s">
        <v>346</v>
      </c>
      <c r="G71" s="124">
        <v>0.6041666666666666</v>
      </c>
      <c r="H71" s="125">
        <v>0.0</v>
      </c>
      <c r="I71" s="15" t="s">
        <v>346</v>
      </c>
      <c r="J71" s="15" t="s">
        <v>37</v>
      </c>
      <c r="K71" s="15">
        <v>5.0</v>
      </c>
      <c r="L71" s="126">
        <f t="shared" si="1"/>
        <v>0.2272727273</v>
      </c>
      <c r="M71" s="75"/>
      <c r="N71" s="127"/>
      <c r="O71" s="127"/>
      <c r="R71" s="75"/>
      <c r="S71" s="75"/>
      <c r="T71" s="75"/>
      <c r="U71" s="75"/>
      <c r="V71" s="75"/>
      <c r="W71" s="75"/>
      <c r="X71" s="75"/>
      <c r="Y71" s="75"/>
      <c r="Z71" s="75"/>
      <c r="AA71" s="75"/>
      <c r="AB71" s="75"/>
      <c r="AC71" s="75"/>
      <c r="AD71" s="75"/>
      <c r="AE71" s="75"/>
      <c r="AF71" s="75"/>
      <c r="AG71" s="75"/>
      <c r="AH71" s="75"/>
    </row>
    <row r="72">
      <c r="A72" s="15" t="s">
        <v>243</v>
      </c>
      <c r="B72" s="15" t="s">
        <v>257</v>
      </c>
      <c r="C72" s="15" t="s">
        <v>258</v>
      </c>
      <c r="D72" s="28" t="s">
        <v>428</v>
      </c>
      <c r="E72" s="28" t="s">
        <v>350</v>
      </c>
      <c r="F72" s="15" t="s">
        <v>346</v>
      </c>
      <c r="G72" s="124">
        <v>0.6041666666666666</v>
      </c>
      <c r="H72" s="125">
        <v>0.0</v>
      </c>
      <c r="I72" s="15" t="s">
        <v>346</v>
      </c>
      <c r="J72" s="15" t="s">
        <v>37</v>
      </c>
      <c r="K72" s="15"/>
      <c r="L72" s="126">
        <f t="shared" si="1"/>
        <v>0</v>
      </c>
      <c r="M72" s="75"/>
      <c r="N72" s="127"/>
      <c r="O72" s="127"/>
      <c r="R72" s="75"/>
      <c r="S72" s="75"/>
      <c r="T72" s="75"/>
      <c r="U72" s="75"/>
      <c r="V72" s="75"/>
      <c r="W72" s="75"/>
      <c r="X72" s="75"/>
      <c r="Y72" s="75"/>
      <c r="Z72" s="75"/>
      <c r="AA72" s="75"/>
      <c r="AB72" s="75"/>
      <c r="AC72" s="75"/>
      <c r="AD72" s="75"/>
      <c r="AE72" s="75"/>
      <c r="AF72" s="75"/>
      <c r="AG72" s="75"/>
      <c r="AH72" s="75"/>
    </row>
    <row r="73">
      <c r="A73" s="15" t="s">
        <v>243</v>
      </c>
      <c r="B73" s="15" t="s">
        <v>259</v>
      </c>
      <c r="C73" s="15" t="s">
        <v>260</v>
      </c>
      <c r="D73" s="28" t="s">
        <v>429</v>
      </c>
      <c r="E73" s="28" t="s">
        <v>350</v>
      </c>
      <c r="F73" s="15" t="s">
        <v>346</v>
      </c>
      <c r="G73" s="124">
        <v>0.6041666666666666</v>
      </c>
      <c r="H73" s="125">
        <v>0.0</v>
      </c>
      <c r="I73" s="15" t="s">
        <v>346</v>
      </c>
      <c r="J73" s="15" t="s">
        <v>37</v>
      </c>
      <c r="K73" s="15"/>
      <c r="L73" s="126">
        <f t="shared" si="1"/>
        <v>0</v>
      </c>
      <c r="M73" s="75"/>
      <c r="N73" s="127"/>
      <c r="O73" s="127"/>
      <c r="R73" s="75"/>
      <c r="S73" s="75"/>
      <c r="T73" s="75"/>
      <c r="U73" s="75"/>
      <c r="V73" s="75"/>
      <c r="W73" s="75"/>
      <c r="X73" s="75"/>
      <c r="Y73" s="75"/>
      <c r="Z73" s="75"/>
      <c r="AA73" s="75"/>
      <c r="AB73" s="75"/>
      <c r="AC73" s="75"/>
      <c r="AD73" s="75"/>
      <c r="AE73" s="75"/>
      <c r="AF73" s="75"/>
      <c r="AG73" s="75"/>
      <c r="AH73" s="75"/>
    </row>
    <row r="74">
      <c r="A74" s="15" t="s">
        <v>261</v>
      </c>
      <c r="B74" s="15" t="s">
        <v>262</v>
      </c>
      <c r="C74" s="15" t="s">
        <v>263</v>
      </c>
      <c r="D74" s="28" t="s">
        <v>430</v>
      </c>
      <c r="E74" s="28" t="s">
        <v>365</v>
      </c>
      <c r="F74" s="15" t="s">
        <v>346</v>
      </c>
      <c r="G74" s="129">
        <v>0.6527777777777778</v>
      </c>
      <c r="H74" s="125"/>
      <c r="I74" s="15"/>
      <c r="J74" s="15"/>
      <c r="K74" s="15">
        <v>3.0</v>
      </c>
      <c r="L74" s="126">
        <f t="shared" si="1"/>
        <v>0.1363636364</v>
      </c>
      <c r="M74" s="75"/>
      <c r="N74" s="127"/>
      <c r="O74" s="127"/>
      <c r="R74" s="75"/>
      <c r="S74" s="75"/>
      <c r="T74" s="75"/>
      <c r="U74" s="75"/>
      <c r="V74" s="75"/>
      <c r="W74" s="75"/>
      <c r="X74" s="75"/>
      <c r="Y74" s="75"/>
      <c r="Z74" s="75"/>
      <c r="AA74" s="75"/>
      <c r="AB74" s="75"/>
      <c r="AC74" s="75"/>
      <c r="AD74" s="75"/>
      <c r="AE74" s="75"/>
      <c r="AF74" s="75"/>
      <c r="AG74" s="75"/>
      <c r="AH74" s="75"/>
    </row>
    <row r="75">
      <c r="A75" s="15" t="s">
        <v>261</v>
      </c>
      <c r="B75" s="15" t="s">
        <v>47</v>
      </c>
      <c r="C75" s="15" t="s">
        <v>48</v>
      </c>
      <c r="D75" s="28" t="s">
        <v>431</v>
      </c>
      <c r="E75" s="28" t="s">
        <v>365</v>
      </c>
      <c r="F75" s="15" t="s">
        <v>346</v>
      </c>
      <c r="G75" s="129">
        <v>0.6527777777777778</v>
      </c>
      <c r="H75" s="125"/>
      <c r="I75" s="15"/>
      <c r="J75" s="15" t="s">
        <v>37</v>
      </c>
      <c r="K75" s="15" t="s">
        <v>96</v>
      </c>
      <c r="L75" s="126">
        <f t="shared" si="1"/>
        <v>0</v>
      </c>
      <c r="M75" s="75"/>
      <c r="N75" s="127"/>
      <c r="O75" s="127"/>
      <c r="R75" s="75"/>
      <c r="S75" s="75"/>
      <c r="T75" s="75"/>
      <c r="U75" s="75"/>
      <c r="V75" s="75"/>
      <c r="W75" s="75"/>
      <c r="X75" s="75"/>
      <c r="Y75" s="75"/>
      <c r="Z75" s="75"/>
      <c r="AA75" s="75"/>
      <c r="AB75" s="75"/>
      <c r="AC75" s="75"/>
      <c r="AD75" s="75"/>
      <c r="AE75" s="75"/>
      <c r="AF75" s="75"/>
      <c r="AG75" s="75"/>
      <c r="AH75" s="75"/>
    </row>
    <row r="76">
      <c r="A76" s="15" t="s">
        <v>261</v>
      </c>
      <c r="B76" s="15" t="s">
        <v>57</v>
      </c>
      <c r="C76" s="15" t="s">
        <v>58</v>
      </c>
      <c r="D76" s="28" t="s">
        <v>432</v>
      </c>
      <c r="E76" s="28" t="s">
        <v>365</v>
      </c>
      <c r="F76" s="15" t="s">
        <v>346</v>
      </c>
      <c r="G76" s="129">
        <v>0.6527777777777778</v>
      </c>
      <c r="H76" s="125"/>
      <c r="I76" s="15"/>
      <c r="J76" s="125" t="s">
        <v>37</v>
      </c>
      <c r="K76" s="15">
        <v>7.0</v>
      </c>
      <c r="L76" s="126">
        <f t="shared" si="1"/>
        <v>0.3181818182</v>
      </c>
      <c r="M76" s="75"/>
      <c r="N76" s="127"/>
      <c r="O76" s="127"/>
      <c r="R76" s="75"/>
      <c r="S76" s="75"/>
      <c r="T76" s="75"/>
      <c r="U76" s="75"/>
      <c r="V76" s="75"/>
      <c r="W76" s="75"/>
      <c r="X76" s="75"/>
      <c r="Y76" s="75"/>
      <c r="Z76" s="75"/>
      <c r="AA76" s="75"/>
      <c r="AB76" s="75"/>
      <c r="AC76" s="75"/>
      <c r="AD76" s="75"/>
      <c r="AE76" s="75"/>
      <c r="AF76" s="75"/>
      <c r="AG76" s="75"/>
      <c r="AH76" s="75"/>
    </row>
    <row r="77">
      <c r="A77" s="15" t="s">
        <v>261</v>
      </c>
      <c r="B77" s="15" t="s">
        <v>267</v>
      </c>
      <c r="C77" s="15" t="s">
        <v>269</v>
      </c>
      <c r="D77" s="28" t="s">
        <v>433</v>
      </c>
      <c r="E77" s="28" t="s">
        <v>365</v>
      </c>
      <c r="F77" s="15" t="s">
        <v>346</v>
      </c>
      <c r="G77" s="129">
        <v>0.6527777777777778</v>
      </c>
      <c r="H77" s="125"/>
      <c r="I77" s="15"/>
      <c r="J77" s="15" t="s">
        <v>37</v>
      </c>
      <c r="K77" s="15">
        <v>5.0</v>
      </c>
      <c r="L77" s="126">
        <f t="shared" si="1"/>
        <v>0.2272727273</v>
      </c>
      <c r="M77" s="15"/>
      <c r="N77" s="127"/>
      <c r="O77" s="127"/>
      <c r="R77" s="75"/>
      <c r="S77" s="75"/>
      <c r="T77" s="75"/>
      <c r="U77" s="75"/>
      <c r="V77" s="75"/>
      <c r="W77" s="75"/>
      <c r="X77" s="75"/>
      <c r="Y77" s="75"/>
      <c r="Z77" s="75"/>
      <c r="AA77" s="75"/>
      <c r="AB77" s="75"/>
      <c r="AC77" s="75"/>
      <c r="AD77" s="75"/>
      <c r="AE77" s="75"/>
      <c r="AF77" s="75"/>
      <c r="AG77" s="75"/>
      <c r="AH77" s="75"/>
    </row>
    <row r="78">
      <c r="A78" s="15" t="s">
        <v>261</v>
      </c>
      <c r="B78" s="15" t="s">
        <v>236</v>
      </c>
      <c r="C78" s="15" t="s">
        <v>237</v>
      </c>
      <c r="D78" s="28" t="s">
        <v>434</v>
      </c>
      <c r="E78" s="28" t="s">
        <v>361</v>
      </c>
      <c r="F78" s="15" t="s">
        <v>37</v>
      </c>
      <c r="G78" s="124"/>
      <c r="H78" s="125"/>
      <c r="I78" s="15"/>
      <c r="J78" s="15"/>
      <c r="K78" s="15">
        <v>8.0</v>
      </c>
      <c r="L78" s="126">
        <f t="shared" si="1"/>
        <v>0.3636363636</v>
      </c>
      <c r="M78" s="15" t="s">
        <v>564</v>
      </c>
      <c r="N78" s="127"/>
      <c r="O78" s="127"/>
      <c r="R78" s="75"/>
      <c r="S78" s="75"/>
      <c r="T78" s="75"/>
      <c r="U78" s="75"/>
      <c r="V78" s="75"/>
      <c r="W78" s="75"/>
      <c r="X78" s="75"/>
      <c r="Y78" s="75"/>
      <c r="Z78" s="75"/>
      <c r="AA78" s="75"/>
      <c r="AB78" s="75"/>
      <c r="AC78" s="75"/>
      <c r="AD78" s="75"/>
      <c r="AE78" s="75"/>
      <c r="AF78" s="75"/>
      <c r="AG78" s="75"/>
      <c r="AH78" s="75"/>
    </row>
    <row r="79">
      <c r="A79" s="15" t="s">
        <v>261</v>
      </c>
      <c r="B79" s="15" t="s">
        <v>35</v>
      </c>
      <c r="C79" s="15" t="s">
        <v>36</v>
      </c>
      <c r="D79" s="28" t="s">
        <v>435</v>
      </c>
      <c r="E79" s="28" t="s">
        <v>361</v>
      </c>
      <c r="F79" s="15" t="s">
        <v>346</v>
      </c>
      <c r="G79" s="141">
        <v>0.7222222222222222</v>
      </c>
      <c r="H79" s="125">
        <v>35.0</v>
      </c>
      <c r="I79" s="15" t="s">
        <v>346</v>
      </c>
      <c r="J79" s="15" t="s">
        <v>37</v>
      </c>
      <c r="K79" s="15" t="s">
        <v>96</v>
      </c>
      <c r="L79" s="126">
        <f t="shared" si="1"/>
        <v>0</v>
      </c>
      <c r="M79" s="75"/>
      <c r="N79" s="127"/>
      <c r="O79" s="127"/>
      <c r="R79" s="75"/>
      <c r="S79" s="75"/>
      <c r="T79" s="75"/>
      <c r="U79" s="75"/>
      <c r="V79" s="75"/>
      <c r="W79" s="75"/>
      <c r="X79" s="75"/>
      <c r="Y79" s="75"/>
      <c r="Z79" s="75"/>
      <c r="AA79" s="75"/>
      <c r="AB79" s="75"/>
      <c r="AC79" s="75"/>
      <c r="AD79" s="75"/>
      <c r="AE79" s="75"/>
      <c r="AF79" s="75"/>
      <c r="AG79" s="75"/>
      <c r="AH79" s="75"/>
    </row>
    <row r="80">
      <c r="A80" s="15" t="s">
        <v>261</v>
      </c>
      <c r="B80" s="15" t="s">
        <v>276</v>
      </c>
      <c r="C80" s="15" t="s">
        <v>277</v>
      </c>
      <c r="D80" s="28" t="s">
        <v>436</v>
      </c>
      <c r="E80" s="28" t="s">
        <v>361</v>
      </c>
      <c r="F80" s="15" t="s">
        <v>346</v>
      </c>
      <c r="G80" s="137">
        <v>0.6979166666666666</v>
      </c>
      <c r="H80" s="125">
        <v>0.0</v>
      </c>
      <c r="I80" s="15" t="s">
        <v>346</v>
      </c>
      <c r="J80" s="15" t="s">
        <v>37</v>
      </c>
      <c r="K80" s="15" t="s">
        <v>96</v>
      </c>
      <c r="L80" s="126">
        <f t="shared" si="1"/>
        <v>0</v>
      </c>
      <c r="M80" s="75"/>
      <c r="N80" s="127"/>
      <c r="O80" s="127"/>
      <c r="R80" s="75"/>
      <c r="S80" s="75"/>
      <c r="T80" s="75"/>
      <c r="U80" s="75"/>
      <c r="V80" s="75"/>
      <c r="W80" s="75"/>
      <c r="X80" s="75"/>
      <c r="Y80" s="75"/>
      <c r="Z80" s="75"/>
      <c r="AA80" s="75"/>
      <c r="AB80" s="75"/>
      <c r="AC80" s="75"/>
      <c r="AD80" s="75"/>
      <c r="AE80" s="75"/>
      <c r="AF80" s="75"/>
      <c r="AG80" s="75"/>
      <c r="AH80" s="75"/>
    </row>
    <row r="81">
      <c r="A81" s="15" t="s">
        <v>261</v>
      </c>
      <c r="B81" s="15" t="s">
        <v>273</v>
      </c>
      <c r="C81" s="15" t="s">
        <v>274</v>
      </c>
      <c r="D81" s="28" t="s">
        <v>438</v>
      </c>
      <c r="E81" s="28" t="s">
        <v>361</v>
      </c>
      <c r="F81" s="15" t="s">
        <v>346</v>
      </c>
      <c r="G81" s="137">
        <v>0.6979166666666666</v>
      </c>
      <c r="H81" s="125">
        <v>0.0</v>
      </c>
      <c r="I81" s="15" t="s">
        <v>346</v>
      </c>
      <c r="J81" s="15" t="s">
        <v>37</v>
      </c>
      <c r="K81" s="15">
        <v>22.0</v>
      </c>
      <c r="L81" s="126">
        <f t="shared" si="1"/>
        <v>1</v>
      </c>
      <c r="M81" s="75"/>
      <c r="N81" s="127"/>
      <c r="O81" s="127"/>
      <c r="R81" s="75"/>
      <c r="S81" s="75"/>
      <c r="T81" s="75"/>
      <c r="U81" s="75"/>
      <c r="V81" s="75"/>
      <c r="W81" s="75"/>
      <c r="X81" s="75"/>
      <c r="Y81" s="75"/>
      <c r="Z81" s="75"/>
      <c r="AA81" s="75"/>
      <c r="AB81" s="75"/>
      <c r="AC81" s="75"/>
      <c r="AD81" s="75"/>
      <c r="AE81" s="75"/>
      <c r="AF81" s="75"/>
      <c r="AG81" s="75"/>
      <c r="AH81" s="75"/>
    </row>
    <row r="82">
      <c r="A82" s="15" t="s">
        <v>278</v>
      </c>
      <c r="B82" s="15" t="s">
        <v>279</v>
      </c>
      <c r="C82" s="15" t="s">
        <v>280</v>
      </c>
      <c r="D82" s="28" t="s">
        <v>439</v>
      </c>
      <c r="E82" s="28" t="s">
        <v>440</v>
      </c>
      <c r="F82" s="15" t="s">
        <v>346</v>
      </c>
      <c r="G82" s="124">
        <v>0.5625</v>
      </c>
      <c r="H82" s="125"/>
      <c r="I82" s="15"/>
      <c r="J82" s="15"/>
      <c r="K82" s="15">
        <v>9.0</v>
      </c>
      <c r="L82" s="126">
        <f t="shared" si="1"/>
        <v>0.4090909091</v>
      </c>
      <c r="M82" s="15"/>
      <c r="N82" s="127"/>
      <c r="O82" s="127"/>
      <c r="P82" s="59"/>
      <c r="Q82" s="59"/>
      <c r="R82" s="75"/>
      <c r="S82" s="75"/>
      <c r="T82" s="75"/>
      <c r="U82" s="75"/>
      <c r="V82" s="75"/>
      <c r="W82" s="75"/>
      <c r="X82" s="75"/>
      <c r="Y82" s="75"/>
      <c r="Z82" s="75"/>
      <c r="AA82" s="75"/>
      <c r="AB82" s="75"/>
      <c r="AC82" s="75"/>
      <c r="AD82" s="75"/>
      <c r="AE82" s="75"/>
      <c r="AF82" s="75"/>
      <c r="AG82" s="75"/>
      <c r="AH82" s="75"/>
    </row>
    <row r="83">
      <c r="A83" s="15" t="s">
        <v>282</v>
      </c>
      <c r="B83" s="15" t="s">
        <v>216</v>
      </c>
      <c r="C83" s="15" t="s">
        <v>217</v>
      </c>
      <c r="D83" s="28" t="s">
        <v>441</v>
      </c>
      <c r="E83" s="28" t="s">
        <v>440</v>
      </c>
      <c r="F83" s="15" t="s">
        <v>37</v>
      </c>
      <c r="G83" s="124"/>
      <c r="H83" s="125"/>
      <c r="I83" s="15"/>
      <c r="J83" s="15"/>
      <c r="K83" s="15"/>
      <c r="L83" s="126">
        <f t="shared" si="1"/>
        <v>0</v>
      </c>
      <c r="M83" s="15"/>
      <c r="N83" s="127"/>
      <c r="O83" s="127"/>
      <c r="P83" s="59"/>
      <c r="Q83" s="59"/>
      <c r="R83" s="75"/>
      <c r="S83" s="75"/>
      <c r="T83" s="75"/>
      <c r="U83" s="75"/>
      <c r="V83" s="75"/>
      <c r="W83" s="75"/>
      <c r="X83" s="75"/>
      <c r="Y83" s="75"/>
      <c r="Z83" s="75"/>
      <c r="AA83" s="75"/>
      <c r="AB83" s="75"/>
      <c r="AC83" s="75"/>
      <c r="AD83" s="75"/>
      <c r="AE83" s="75"/>
      <c r="AF83" s="75"/>
      <c r="AG83" s="75"/>
      <c r="AH83" s="75"/>
    </row>
    <row r="84">
      <c r="A84" s="15" t="s">
        <v>282</v>
      </c>
      <c r="B84" s="15" t="s">
        <v>265</v>
      </c>
      <c r="C84" s="15" t="s">
        <v>266</v>
      </c>
      <c r="D84" s="28" t="s">
        <v>442</v>
      </c>
      <c r="E84" s="28" t="s">
        <v>440</v>
      </c>
      <c r="F84" s="15" t="s">
        <v>346</v>
      </c>
      <c r="G84" s="124">
        <v>0.5625</v>
      </c>
      <c r="H84" s="125"/>
      <c r="I84" s="15"/>
      <c r="J84" s="15"/>
      <c r="K84" s="15">
        <v>3.0</v>
      </c>
      <c r="L84" s="126">
        <f t="shared" si="1"/>
        <v>0.1363636364</v>
      </c>
      <c r="M84" s="15"/>
      <c r="N84" s="127"/>
      <c r="O84" s="127"/>
      <c r="P84" s="59"/>
      <c r="Q84" s="59"/>
      <c r="R84" s="75"/>
      <c r="S84" s="75"/>
      <c r="T84" s="75"/>
      <c r="U84" s="75"/>
      <c r="V84" s="75"/>
      <c r="W84" s="75"/>
      <c r="X84" s="75"/>
      <c r="Y84" s="75"/>
      <c r="Z84" s="75"/>
      <c r="AA84" s="75"/>
      <c r="AB84" s="75"/>
      <c r="AC84" s="75"/>
      <c r="AD84" s="75"/>
      <c r="AE84" s="75"/>
      <c r="AF84" s="75"/>
      <c r="AG84" s="75"/>
      <c r="AH84" s="75"/>
    </row>
    <row r="85">
      <c r="A85" s="15" t="s">
        <v>282</v>
      </c>
      <c r="B85" s="15" t="s">
        <v>246</v>
      </c>
      <c r="C85" s="15" t="s">
        <v>247</v>
      </c>
      <c r="D85" s="28" t="s">
        <v>443</v>
      </c>
      <c r="E85" s="28" t="s">
        <v>440</v>
      </c>
      <c r="F85" s="15" t="s">
        <v>37</v>
      </c>
      <c r="G85" s="124"/>
      <c r="H85" s="125"/>
      <c r="I85" s="15"/>
      <c r="J85" s="15"/>
      <c r="K85" s="15">
        <v>20.0</v>
      </c>
      <c r="L85" s="126">
        <f t="shared" si="1"/>
        <v>0.9090909091</v>
      </c>
      <c r="M85" s="15"/>
      <c r="N85" s="127"/>
      <c r="O85" s="127"/>
      <c r="P85" s="59"/>
      <c r="Q85" s="59"/>
      <c r="R85" s="75"/>
      <c r="S85" s="75"/>
      <c r="T85" s="75"/>
      <c r="U85" s="75"/>
      <c r="V85" s="75"/>
      <c r="W85" s="75"/>
      <c r="X85" s="75"/>
      <c r="Y85" s="75"/>
      <c r="Z85" s="75"/>
      <c r="AA85" s="75"/>
      <c r="AB85" s="75"/>
      <c r="AC85" s="75"/>
      <c r="AD85" s="75"/>
      <c r="AE85" s="75"/>
      <c r="AF85" s="75"/>
      <c r="AG85" s="75"/>
      <c r="AH85" s="75"/>
    </row>
    <row r="86">
      <c r="A86" s="100" t="s">
        <v>282</v>
      </c>
      <c r="B86" s="15" t="s">
        <v>285</v>
      </c>
      <c r="C86" s="15" t="s">
        <v>286</v>
      </c>
      <c r="D86" s="28" t="s">
        <v>445</v>
      </c>
      <c r="E86" s="28" t="s">
        <v>418</v>
      </c>
      <c r="F86" s="15" t="s">
        <v>346</v>
      </c>
      <c r="G86" s="124"/>
      <c r="H86" s="131"/>
      <c r="I86" s="15"/>
      <c r="J86" s="15"/>
      <c r="K86" s="15"/>
      <c r="L86" s="126">
        <f t="shared" si="1"/>
        <v>0</v>
      </c>
      <c r="M86" s="15"/>
      <c r="N86" s="127"/>
      <c r="O86" s="127"/>
      <c r="R86" s="75"/>
      <c r="S86" s="75"/>
      <c r="T86" s="75"/>
      <c r="U86" s="75"/>
      <c r="V86" s="75"/>
      <c r="W86" s="75"/>
      <c r="X86" s="75"/>
      <c r="Y86" s="75"/>
      <c r="Z86" s="75"/>
      <c r="AA86" s="75"/>
      <c r="AB86" s="75"/>
      <c r="AC86" s="75"/>
      <c r="AD86" s="75"/>
      <c r="AE86" s="75"/>
      <c r="AF86" s="75"/>
      <c r="AG86" s="75"/>
      <c r="AH86" s="75"/>
    </row>
    <row r="87">
      <c r="A87" s="100" t="s">
        <v>282</v>
      </c>
      <c r="B87" s="15" t="s">
        <v>270</v>
      </c>
      <c r="C87" s="15" t="s">
        <v>271</v>
      </c>
      <c r="D87" s="28" t="s">
        <v>446</v>
      </c>
      <c r="E87" s="28" t="s">
        <v>418</v>
      </c>
      <c r="F87" s="15" t="s">
        <v>346</v>
      </c>
      <c r="G87" s="124"/>
      <c r="H87" s="131"/>
      <c r="I87" s="15"/>
      <c r="J87" s="15"/>
      <c r="K87" s="15"/>
      <c r="L87" s="126">
        <f t="shared" si="1"/>
        <v>0</v>
      </c>
      <c r="M87" s="15"/>
      <c r="N87" s="127"/>
      <c r="O87" s="127"/>
      <c r="R87" s="75"/>
      <c r="S87" s="75"/>
      <c r="T87" s="75"/>
      <c r="U87" s="75"/>
      <c r="V87" s="75"/>
      <c r="W87" s="75"/>
      <c r="X87" s="75"/>
      <c r="Y87" s="75"/>
      <c r="Z87" s="75"/>
      <c r="AA87" s="75"/>
      <c r="AB87" s="75"/>
      <c r="AC87" s="75"/>
      <c r="AD87" s="75"/>
      <c r="AE87" s="75"/>
      <c r="AF87" s="75"/>
      <c r="AG87" s="75"/>
      <c r="AH87" s="75"/>
    </row>
    <row r="88">
      <c r="A88" s="100" t="s">
        <v>282</v>
      </c>
      <c r="B88" s="15" t="s">
        <v>287</v>
      </c>
      <c r="C88" s="15" t="s">
        <v>288</v>
      </c>
      <c r="D88" s="28" t="s">
        <v>447</v>
      </c>
      <c r="E88" s="28" t="s">
        <v>418</v>
      </c>
      <c r="F88" s="15" t="s">
        <v>346</v>
      </c>
      <c r="G88" s="124"/>
      <c r="H88" s="131"/>
      <c r="I88" s="15"/>
      <c r="J88" s="15"/>
      <c r="K88" s="15"/>
      <c r="L88" s="126">
        <f t="shared" si="1"/>
        <v>0</v>
      </c>
      <c r="M88" s="15"/>
      <c r="N88" s="127"/>
      <c r="O88" s="127"/>
      <c r="R88" s="75"/>
      <c r="S88" s="75"/>
      <c r="T88" s="75"/>
      <c r="U88" s="75"/>
      <c r="V88" s="75"/>
      <c r="W88" s="75"/>
      <c r="X88" s="75"/>
      <c r="Y88" s="75"/>
      <c r="Z88" s="75"/>
      <c r="AA88" s="75"/>
      <c r="AB88" s="75"/>
      <c r="AC88" s="75"/>
      <c r="AD88" s="75"/>
      <c r="AE88" s="75"/>
      <c r="AF88" s="75"/>
      <c r="AG88" s="75"/>
      <c r="AH88" s="75"/>
    </row>
    <row r="89">
      <c r="A89" s="100" t="s">
        <v>282</v>
      </c>
      <c r="B89" s="15" t="s">
        <v>232</v>
      </c>
      <c r="C89" s="15" t="s">
        <v>233</v>
      </c>
      <c r="D89" s="28" t="s">
        <v>448</v>
      </c>
      <c r="E89" s="28" t="s">
        <v>418</v>
      </c>
      <c r="F89" s="15" t="s">
        <v>37</v>
      </c>
      <c r="G89" s="124"/>
      <c r="H89" s="131"/>
      <c r="I89" s="15"/>
      <c r="J89" s="15"/>
      <c r="K89" s="15">
        <v>11.0</v>
      </c>
      <c r="L89" s="126">
        <f t="shared" si="1"/>
        <v>0.5</v>
      </c>
      <c r="M89" s="15"/>
      <c r="N89" s="127"/>
      <c r="O89" s="127"/>
      <c r="R89" s="75"/>
      <c r="S89" s="75"/>
      <c r="T89" s="75"/>
      <c r="U89" s="75"/>
      <c r="V89" s="75"/>
      <c r="W89" s="75"/>
      <c r="X89" s="75"/>
      <c r="Y89" s="75"/>
      <c r="Z89" s="75"/>
      <c r="AA89" s="75"/>
      <c r="AB89" s="75"/>
      <c r="AC89" s="75"/>
      <c r="AD89" s="75"/>
      <c r="AE89" s="75"/>
      <c r="AF89" s="75"/>
      <c r="AG89" s="75"/>
      <c r="AH89" s="75"/>
    </row>
    <row r="90">
      <c r="A90" s="15" t="s">
        <v>293</v>
      </c>
      <c r="B90" s="15" t="s">
        <v>294</v>
      </c>
      <c r="C90" s="15" t="s">
        <v>295</v>
      </c>
      <c r="D90" s="28" t="s">
        <v>449</v>
      </c>
      <c r="E90" s="28" t="s">
        <v>440</v>
      </c>
      <c r="F90" s="15" t="s">
        <v>346</v>
      </c>
      <c r="G90" s="124">
        <v>0.5625</v>
      </c>
      <c r="H90" s="125"/>
      <c r="I90" s="15" t="s">
        <v>346</v>
      </c>
      <c r="J90" s="15" t="s">
        <v>37</v>
      </c>
      <c r="K90" s="15">
        <v>5.0</v>
      </c>
      <c r="L90" s="126">
        <f t="shared" si="1"/>
        <v>0.2272727273</v>
      </c>
      <c r="M90" s="15"/>
      <c r="N90" s="127"/>
      <c r="O90" s="127"/>
      <c r="P90" s="59"/>
      <c r="Q90" s="59"/>
      <c r="R90" s="75"/>
      <c r="S90" s="75"/>
      <c r="T90" s="75"/>
      <c r="U90" s="75"/>
      <c r="V90" s="75"/>
      <c r="W90" s="75"/>
      <c r="X90" s="75"/>
      <c r="Y90" s="75"/>
      <c r="Z90" s="75"/>
      <c r="AA90" s="75"/>
      <c r="AB90" s="75"/>
      <c r="AC90" s="75"/>
      <c r="AD90" s="75"/>
      <c r="AE90" s="75"/>
      <c r="AF90" s="75"/>
      <c r="AG90" s="75"/>
      <c r="AH90" s="75"/>
    </row>
    <row r="91">
      <c r="A91" s="15" t="s">
        <v>293</v>
      </c>
      <c r="B91" s="15" t="s">
        <v>241</v>
      </c>
      <c r="C91" s="15" t="s">
        <v>242</v>
      </c>
      <c r="D91" s="28" t="s">
        <v>450</v>
      </c>
      <c r="E91" s="28" t="s">
        <v>440</v>
      </c>
      <c r="F91" s="15" t="s">
        <v>37</v>
      </c>
      <c r="G91" s="124"/>
      <c r="H91" s="125"/>
      <c r="I91" s="15"/>
      <c r="J91" s="15"/>
      <c r="K91" s="15" t="s">
        <v>96</v>
      </c>
      <c r="L91" s="126">
        <f t="shared" si="1"/>
        <v>0</v>
      </c>
      <c r="M91" s="15"/>
      <c r="N91" s="127"/>
      <c r="O91" s="127"/>
      <c r="P91" s="59"/>
      <c r="Q91" s="59"/>
      <c r="R91" s="75"/>
      <c r="S91" s="75"/>
      <c r="T91" s="75"/>
      <c r="U91" s="75"/>
      <c r="V91" s="75"/>
      <c r="W91" s="75"/>
      <c r="X91" s="75"/>
      <c r="Y91" s="75"/>
      <c r="Z91" s="75"/>
      <c r="AA91" s="75"/>
      <c r="AB91" s="75"/>
      <c r="AC91" s="75"/>
      <c r="AD91" s="75"/>
      <c r="AE91" s="75"/>
      <c r="AF91" s="75"/>
      <c r="AG91" s="75"/>
      <c r="AH91" s="75"/>
    </row>
    <row r="92">
      <c r="A92" s="15" t="s">
        <v>293</v>
      </c>
      <c r="B92" s="15" t="s">
        <v>297</v>
      </c>
      <c r="C92" s="15" t="s">
        <v>298</v>
      </c>
      <c r="D92" s="28" t="s">
        <v>452</v>
      </c>
      <c r="E92" s="28" t="s">
        <v>440</v>
      </c>
      <c r="F92" s="15" t="s">
        <v>346</v>
      </c>
      <c r="G92" s="124">
        <v>0.5625</v>
      </c>
      <c r="H92" s="125"/>
      <c r="I92" s="15" t="s">
        <v>346</v>
      </c>
      <c r="J92" s="15" t="s">
        <v>37</v>
      </c>
      <c r="K92" s="15">
        <v>6.0</v>
      </c>
      <c r="L92" s="126">
        <f t="shared" si="1"/>
        <v>0.2727272727</v>
      </c>
      <c r="M92" s="15"/>
      <c r="N92" s="127"/>
      <c r="O92" s="127"/>
      <c r="P92" s="59"/>
      <c r="Q92" s="59"/>
      <c r="R92" s="75"/>
      <c r="S92" s="75"/>
      <c r="T92" s="75"/>
      <c r="U92" s="75"/>
      <c r="V92" s="75"/>
      <c r="W92" s="75"/>
      <c r="X92" s="75"/>
      <c r="Y92" s="75"/>
      <c r="Z92" s="75"/>
      <c r="AA92" s="75"/>
      <c r="AB92" s="75"/>
      <c r="AC92" s="75"/>
      <c r="AD92" s="75"/>
      <c r="AE92" s="75"/>
      <c r="AF92" s="75"/>
      <c r="AG92" s="75"/>
      <c r="AH92" s="75"/>
    </row>
    <row r="93">
      <c r="A93" s="15" t="s">
        <v>293</v>
      </c>
      <c r="B93" s="15" t="s">
        <v>290</v>
      </c>
      <c r="C93" s="15" t="s">
        <v>291</v>
      </c>
      <c r="D93" s="28" t="s">
        <v>453</v>
      </c>
      <c r="E93" s="28" t="s">
        <v>440</v>
      </c>
      <c r="F93" s="15" t="s">
        <v>346</v>
      </c>
      <c r="G93" s="124">
        <v>0.5708333333333333</v>
      </c>
      <c r="H93" s="125"/>
      <c r="I93" s="15" t="s">
        <v>346</v>
      </c>
      <c r="J93" s="15" t="s">
        <v>37</v>
      </c>
      <c r="K93" s="15">
        <v>3.0</v>
      </c>
      <c r="L93" s="126">
        <f t="shared" si="1"/>
        <v>0.1363636364</v>
      </c>
      <c r="M93" s="15"/>
      <c r="N93" s="127"/>
      <c r="O93" s="127"/>
      <c r="R93" s="75"/>
      <c r="S93" s="75"/>
      <c r="T93" s="75"/>
      <c r="U93" s="75"/>
      <c r="V93" s="75"/>
      <c r="W93" s="75"/>
      <c r="X93" s="75"/>
      <c r="Y93" s="75"/>
      <c r="Z93" s="75"/>
      <c r="AA93" s="75"/>
      <c r="AB93" s="75"/>
      <c r="AC93" s="75"/>
      <c r="AD93" s="75"/>
      <c r="AE93" s="75"/>
      <c r="AF93" s="75"/>
      <c r="AG93" s="75"/>
      <c r="AH93" s="75"/>
    </row>
    <row r="94">
      <c r="A94" s="15" t="s">
        <v>293</v>
      </c>
      <c r="B94" s="15" t="s">
        <v>209</v>
      </c>
      <c r="C94" s="15" t="s">
        <v>210</v>
      </c>
      <c r="D94" s="28" t="s">
        <v>454</v>
      </c>
      <c r="E94" s="28" t="s">
        <v>380</v>
      </c>
      <c r="F94" s="15" t="s">
        <v>37</v>
      </c>
      <c r="G94" s="124"/>
      <c r="H94" s="131"/>
      <c r="I94" s="15"/>
      <c r="J94" s="15"/>
      <c r="K94" s="15" t="s">
        <v>96</v>
      </c>
      <c r="L94" s="126">
        <f t="shared" si="1"/>
        <v>0</v>
      </c>
      <c r="M94" s="15" t="s">
        <v>600</v>
      </c>
      <c r="N94" s="127"/>
      <c r="O94" s="127"/>
      <c r="R94" s="75"/>
      <c r="S94" s="75"/>
      <c r="T94" s="75"/>
      <c r="U94" s="75"/>
      <c r="V94" s="75"/>
      <c r="W94" s="75"/>
      <c r="X94" s="75"/>
      <c r="Y94" s="75"/>
      <c r="Z94" s="75"/>
      <c r="AA94" s="75"/>
      <c r="AB94" s="75"/>
      <c r="AC94" s="75"/>
      <c r="AD94" s="75"/>
      <c r="AE94" s="75"/>
      <c r="AF94" s="75"/>
      <c r="AG94" s="75"/>
      <c r="AH94" s="75"/>
    </row>
    <row r="95">
      <c r="A95" s="15" t="s">
        <v>293</v>
      </c>
      <c r="B95" s="15" t="s">
        <v>302</v>
      </c>
      <c r="C95" s="15" t="s">
        <v>303</v>
      </c>
      <c r="D95" s="28" t="s">
        <v>455</v>
      </c>
      <c r="E95" s="28" t="s">
        <v>380</v>
      </c>
      <c r="F95" s="15" t="s">
        <v>346</v>
      </c>
      <c r="G95" s="124">
        <v>0.6076388888888888</v>
      </c>
      <c r="H95" s="131"/>
      <c r="I95" s="15" t="s">
        <v>346</v>
      </c>
      <c r="J95" s="15" t="s">
        <v>37</v>
      </c>
      <c r="K95" s="15">
        <v>5.0</v>
      </c>
      <c r="L95" s="126">
        <f t="shared" si="1"/>
        <v>0.2272727273</v>
      </c>
      <c r="M95" s="15"/>
      <c r="N95" s="127"/>
      <c r="O95" s="127"/>
      <c r="R95" s="75"/>
      <c r="S95" s="75"/>
      <c r="T95" s="75"/>
      <c r="U95" s="75"/>
      <c r="V95" s="75"/>
      <c r="W95" s="75"/>
      <c r="X95" s="75"/>
      <c r="Y95" s="75"/>
      <c r="Z95" s="75"/>
      <c r="AA95" s="75"/>
      <c r="AB95" s="75"/>
      <c r="AC95" s="75"/>
      <c r="AD95" s="75"/>
      <c r="AE95" s="75"/>
      <c r="AF95" s="75"/>
      <c r="AG95" s="75"/>
      <c r="AH95" s="75"/>
    </row>
    <row r="96">
      <c r="A96" s="15" t="s">
        <v>293</v>
      </c>
      <c r="B96" s="15" t="s">
        <v>212</v>
      </c>
      <c r="C96" s="15" t="s">
        <v>213</v>
      </c>
      <c r="D96" s="28" t="s">
        <v>457</v>
      </c>
      <c r="E96" s="28" t="s">
        <v>380</v>
      </c>
      <c r="F96" s="15" t="s">
        <v>37</v>
      </c>
      <c r="G96" s="124"/>
      <c r="H96" s="125"/>
      <c r="I96" s="15"/>
      <c r="J96" s="15"/>
      <c r="K96" s="15" t="s">
        <v>96</v>
      </c>
      <c r="L96" s="126">
        <f t="shared" si="1"/>
        <v>0</v>
      </c>
      <c r="M96" s="15"/>
      <c r="N96" s="127"/>
      <c r="O96" s="127"/>
      <c r="R96" s="75"/>
      <c r="S96" s="75"/>
      <c r="T96" s="75"/>
      <c r="U96" s="75"/>
      <c r="V96" s="75"/>
      <c r="W96" s="75"/>
      <c r="X96" s="75"/>
      <c r="Y96" s="75"/>
      <c r="Z96" s="75"/>
      <c r="AA96" s="75"/>
      <c r="AB96" s="75"/>
      <c r="AC96" s="75"/>
      <c r="AD96" s="75"/>
      <c r="AE96" s="75"/>
      <c r="AF96" s="75"/>
      <c r="AG96" s="75"/>
      <c r="AH96" s="75"/>
    </row>
    <row r="97">
      <c r="A97" s="15" t="s">
        <v>293</v>
      </c>
      <c r="B97" s="15" t="s">
        <v>305</v>
      </c>
      <c r="C97" s="15" t="s">
        <v>306</v>
      </c>
      <c r="D97" s="28" t="s">
        <v>458</v>
      </c>
      <c r="E97" s="28" t="s">
        <v>380</v>
      </c>
      <c r="F97" s="15" t="s">
        <v>346</v>
      </c>
      <c r="G97" s="124">
        <v>0.6076388888888888</v>
      </c>
      <c r="H97" s="131"/>
      <c r="I97" s="15" t="s">
        <v>346</v>
      </c>
      <c r="J97" s="15" t="s">
        <v>37</v>
      </c>
      <c r="K97" s="15">
        <v>4.0</v>
      </c>
      <c r="L97" s="126">
        <f t="shared" si="1"/>
        <v>0.1818181818</v>
      </c>
      <c r="M97" s="15"/>
      <c r="N97" s="127"/>
      <c r="O97" s="127"/>
      <c r="R97" s="75"/>
      <c r="S97" s="75"/>
      <c r="T97" s="75"/>
      <c r="U97" s="75"/>
      <c r="V97" s="75"/>
      <c r="W97" s="75"/>
      <c r="X97" s="75"/>
      <c r="Y97" s="75"/>
      <c r="Z97" s="75"/>
      <c r="AA97" s="75"/>
      <c r="AB97" s="75"/>
      <c r="AC97" s="75"/>
      <c r="AD97" s="75"/>
      <c r="AE97" s="75"/>
      <c r="AF97" s="75"/>
      <c r="AG97" s="75"/>
      <c r="AH97" s="75"/>
    </row>
    <row r="98">
      <c r="A98" s="52" t="s">
        <v>308</v>
      </c>
      <c r="B98" s="15" t="s">
        <v>309</v>
      </c>
      <c r="C98" s="15" t="s">
        <v>310</v>
      </c>
      <c r="D98" s="28" t="s">
        <v>459</v>
      </c>
      <c r="E98" s="28" t="s">
        <v>395</v>
      </c>
      <c r="F98" s="15" t="s">
        <v>346</v>
      </c>
      <c r="G98" s="141"/>
      <c r="H98" s="125">
        <v>0.0</v>
      </c>
      <c r="I98" s="15" t="s">
        <v>346</v>
      </c>
      <c r="J98" s="15" t="s">
        <v>37</v>
      </c>
      <c r="K98" s="15">
        <v>9.0</v>
      </c>
      <c r="L98" s="126">
        <f t="shared" si="1"/>
        <v>0.4090909091</v>
      </c>
      <c r="M98" s="15"/>
      <c r="N98" s="127"/>
      <c r="O98" s="127"/>
      <c r="R98" s="75"/>
      <c r="S98" s="75"/>
      <c r="T98" s="75"/>
      <c r="U98" s="75"/>
      <c r="V98" s="75"/>
      <c r="W98" s="75"/>
      <c r="X98" s="75"/>
      <c r="Y98" s="75"/>
      <c r="Z98" s="75"/>
      <c r="AA98" s="75"/>
      <c r="AB98" s="75"/>
      <c r="AC98" s="75"/>
      <c r="AD98" s="75"/>
      <c r="AE98" s="75"/>
      <c r="AF98" s="75"/>
      <c r="AG98" s="75"/>
      <c r="AH98" s="75"/>
    </row>
    <row r="99">
      <c r="A99" s="52" t="s">
        <v>308</v>
      </c>
      <c r="B99" s="15" t="s">
        <v>222</v>
      </c>
      <c r="C99" s="15" t="s">
        <v>223</v>
      </c>
      <c r="D99" s="28" t="s">
        <v>460</v>
      </c>
      <c r="E99" s="28" t="s">
        <v>395</v>
      </c>
      <c r="F99" s="15" t="s">
        <v>37</v>
      </c>
      <c r="G99" s="151"/>
      <c r="H99" s="125">
        <v>0.0</v>
      </c>
      <c r="I99" s="15" t="s">
        <v>37</v>
      </c>
      <c r="J99" s="15"/>
      <c r="K99" s="15">
        <v>2.0</v>
      </c>
      <c r="L99" s="126">
        <f t="shared" si="1"/>
        <v>0.09090909091</v>
      </c>
      <c r="M99" s="75"/>
      <c r="N99" s="127"/>
      <c r="O99" s="127"/>
      <c r="R99" s="75"/>
      <c r="S99" s="75"/>
      <c r="T99" s="75"/>
      <c r="U99" s="75"/>
      <c r="V99" s="75"/>
      <c r="W99" s="75"/>
      <c r="X99" s="75"/>
      <c r="Y99" s="75"/>
      <c r="Z99" s="75"/>
      <c r="AA99" s="75"/>
      <c r="AB99" s="75"/>
      <c r="AC99" s="75"/>
      <c r="AD99" s="75"/>
      <c r="AE99" s="75"/>
      <c r="AF99" s="75"/>
      <c r="AG99" s="75"/>
      <c r="AH99" s="75"/>
    </row>
    <row r="100">
      <c r="A100" s="52" t="s">
        <v>308</v>
      </c>
      <c r="B100" s="15" t="s">
        <v>43</v>
      </c>
      <c r="C100" s="15" t="s">
        <v>44</v>
      </c>
      <c r="D100" s="28" t="s">
        <v>461</v>
      </c>
      <c r="E100" s="28" t="s">
        <v>395</v>
      </c>
      <c r="F100" s="15" t="s">
        <v>37</v>
      </c>
      <c r="G100" s="151"/>
      <c r="H100" s="125">
        <v>0.0</v>
      </c>
      <c r="I100" s="15" t="s">
        <v>37</v>
      </c>
      <c r="J100" s="15"/>
      <c r="K100" s="15">
        <v>6.0</v>
      </c>
      <c r="L100" s="126">
        <f t="shared" si="1"/>
        <v>0.2727272727</v>
      </c>
      <c r="M100" s="75"/>
      <c r="N100" s="127"/>
      <c r="O100" s="127"/>
      <c r="R100" s="75"/>
      <c r="S100" s="75"/>
      <c r="T100" s="75"/>
      <c r="U100" s="75"/>
      <c r="V100" s="75"/>
      <c r="W100" s="75"/>
      <c r="X100" s="75"/>
      <c r="Y100" s="75"/>
      <c r="Z100" s="75"/>
      <c r="AA100" s="75"/>
      <c r="AB100" s="75"/>
      <c r="AC100" s="75"/>
      <c r="AD100" s="75"/>
      <c r="AE100" s="75"/>
      <c r="AF100" s="75"/>
      <c r="AG100" s="75"/>
      <c r="AH100" s="75"/>
    </row>
    <row r="101">
      <c r="A101" s="52" t="s">
        <v>308</v>
      </c>
      <c r="B101" s="15" t="s">
        <v>63</v>
      </c>
      <c r="C101" s="15" t="s">
        <v>64</v>
      </c>
      <c r="D101" s="28" t="s">
        <v>464</v>
      </c>
      <c r="E101" s="28" t="s">
        <v>395</v>
      </c>
      <c r="F101" s="15" t="s">
        <v>37</v>
      </c>
      <c r="G101" s="151"/>
      <c r="H101" s="125">
        <v>0.0</v>
      </c>
      <c r="I101" s="15" t="s">
        <v>37</v>
      </c>
      <c r="J101" s="15"/>
      <c r="K101" s="15" t="s">
        <v>96</v>
      </c>
      <c r="L101" s="126">
        <f t="shared" si="1"/>
        <v>0</v>
      </c>
      <c r="M101" s="75"/>
      <c r="N101" s="127"/>
      <c r="O101" s="127"/>
      <c r="R101" s="75"/>
      <c r="S101" s="75"/>
      <c r="T101" s="75"/>
      <c r="U101" s="75"/>
      <c r="V101" s="75"/>
      <c r="W101" s="75"/>
      <c r="X101" s="75"/>
      <c r="Y101" s="75"/>
      <c r="Z101" s="75"/>
      <c r="AA101" s="75"/>
      <c r="AB101" s="75"/>
      <c r="AC101" s="75"/>
      <c r="AD101" s="75"/>
      <c r="AE101" s="75"/>
      <c r="AF101" s="75"/>
      <c r="AG101" s="75"/>
      <c r="AH101" s="75"/>
    </row>
    <row r="102">
      <c r="A102" s="52" t="s">
        <v>308</v>
      </c>
      <c r="B102" s="15" t="s">
        <v>158</v>
      </c>
      <c r="C102" s="15" t="s">
        <v>159</v>
      </c>
      <c r="D102" s="28" t="s">
        <v>465</v>
      </c>
      <c r="E102" s="28" t="s">
        <v>370</v>
      </c>
      <c r="F102" s="15" t="s">
        <v>346</v>
      </c>
      <c r="G102" s="124"/>
      <c r="H102" s="125">
        <v>0.0</v>
      </c>
      <c r="I102" s="15" t="s">
        <v>346</v>
      </c>
      <c r="J102" s="75"/>
      <c r="K102" s="15">
        <v>12.0</v>
      </c>
      <c r="L102" s="126">
        <f t="shared" si="1"/>
        <v>0.5454545455</v>
      </c>
      <c r="M102" s="15"/>
      <c r="N102" s="127"/>
      <c r="O102" s="127"/>
      <c r="R102" s="75"/>
      <c r="S102" s="75"/>
      <c r="T102" s="75"/>
      <c r="U102" s="75"/>
      <c r="V102" s="75"/>
      <c r="W102" s="75"/>
      <c r="X102" s="75"/>
      <c r="Y102" s="75"/>
      <c r="Z102" s="75"/>
      <c r="AA102" s="75"/>
      <c r="AB102" s="75"/>
      <c r="AC102" s="75"/>
      <c r="AD102" s="75"/>
      <c r="AE102" s="75"/>
      <c r="AF102" s="75"/>
      <c r="AG102" s="75"/>
      <c r="AH102" s="75"/>
    </row>
    <row r="103">
      <c r="A103" s="52" t="s">
        <v>308</v>
      </c>
      <c r="B103" s="15" t="s">
        <v>312</v>
      </c>
      <c r="C103" s="15" t="s">
        <v>313</v>
      </c>
      <c r="D103" s="28" t="s">
        <v>466</v>
      </c>
      <c r="E103" s="28" t="s">
        <v>370</v>
      </c>
      <c r="F103" s="15" t="s">
        <v>346</v>
      </c>
      <c r="G103" s="142"/>
      <c r="H103" s="125">
        <v>0.0</v>
      </c>
      <c r="I103" s="15" t="s">
        <v>346</v>
      </c>
      <c r="J103" s="15"/>
      <c r="K103" s="15">
        <v>18.0</v>
      </c>
      <c r="L103" s="126">
        <f t="shared" si="1"/>
        <v>0.8181818182</v>
      </c>
      <c r="M103" s="15"/>
      <c r="N103" s="127"/>
      <c r="O103" s="127"/>
      <c r="R103" s="75"/>
      <c r="S103" s="75"/>
      <c r="T103" s="75"/>
      <c r="U103" s="75"/>
      <c r="V103" s="75"/>
      <c r="W103" s="75"/>
      <c r="X103" s="75"/>
      <c r="Y103" s="75"/>
      <c r="Z103" s="75"/>
      <c r="AA103" s="75"/>
      <c r="AB103" s="75"/>
      <c r="AC103" s="75"/>
      <c r="AD103" s="75"/>
      <c r="AE103" s="75"/>
      <c r="AF103" s="75"/>
      <c r="AG103" s="75"/>
      <c r="AH103" s="75"/>
    </row>
    <row r="104">
      <c r="A104" s="52" t="s">
        <v>308</v>
      </c>
      <c r="B104" s="15" t="s">
        <v>314</v>
      </c>
      <c r="C104" s="15" t="s">
        <v>315</v>
      </c>
      <c r="D104" s="28" t="s">
        <v>467</v>
      </c>
      <c r="E104" s="28" t="s">
        <v>370</v>
      </c>
      <c r="F104" s="15" t="s">
        <v>346</v>
      </c>
      <c r="G104" s="142"/>
      <c r="H104" s="125">
        <v>0.0</v>
      </c>
      <c r="I104" s="15" t="s">
        <v>346</v>
      </c>
      <c r="J104" s="15"/>
      <c r="K104" s="15">
        <v>2.0</v>
      </c>
      <c r="L104" s="126">
        <f t="shared" si="1"/>
        <v>0.09090909091</v>
      </c>
      <c r="M104" s="15"/>
      <c r="N104" s="127"/>
      <c r="O104" s="127"/>
      <c r="R104" s="75"/>
      <c r="S104" s="75"/>
      <c r="T104" s="75"/>
      <c r="U104" s="75"/>
      <c r="V104" s="75"/>
      <c r="W104" s="75"/>
      <c r="X104" s="75"/>
      <c r="Y104" s="75"/>
      <c r="Z104" s="75"/>
      <c r="AA104" s="75"/>
      <c r="AB104" s="75"/>
      <c r="AC104" s="75"/>
      <c r="AD104" s="75"/>
      <c r="AE104" s="75"/>
      <c r="AF104" s="75"/>
      <c r="AG104" s="75"/>
      <c r="AH104" s="75"/>
    </row>
    <row r="105">
      <c r="A105" s="52" t="s">
        <v>308</v>
      </c>
      <c r="B105" s="15" t="s">
        <v>26</v>
      </c>
      <c r="C105" s="15" t="s">
        <v>27</v>
      </c>
      <c r="D105" s="28" t="s">
        <v>468</v>
      </c>
      <c r="E105" s="28" t="s">
        <v>370</v>
      </c>
      <c r="F105" s="15" t="s">
        <v>346</v>
      </c>
      <c r="G105" s="138"/>
      <c r="H105" s="125">
        <v>0.0</v>
      </c>
      <c r="I105" s="15" t="s">
        <v>346</v>
      </c>
      <c r="J105" s="15"/>
      <c r="K105" s="15">
        <v>10.0</v>
      </c>
      <c r="L105" s="126">
        <f t="shared" si="1"/>
        <v>0.4545454545</v>
      </c>
      <c r="M105" s="15"/>
      <c r="N105" s="127"/>
      <c r="O105" s="127"/>
      <c r="R105" s="75"/>
      <c r="S105" s="75"/>
      <c r="T105" s="75"/>
      <c r="U105" s="75"/>
      <c r="V105" s="75"/>
      <c r="W105" s="75"/>
      <c r="X105" s="75"/>
      <c r="Y105" s="75"/>
      <c r="Z105" s="75"/>
      <c r="AA105" s="75"/>
      <c r="AB105" s="75"/>
      <c r="AC105" s="75"/>
      <c r="AD105" s="75"/>
      <c r="AE105" s="75"/>
      <c r="AF105" s="75"/>
      <c r="AG105" s="75"/>
      <c r="AH105" s="75"/>
    </row>
  </sheetData>
  <customSheetViews>
    <customSheetView guid="{D88E65ED-FBFE-41BE-8BBC-AB320CB24FC6}" filter="1" showAutoFilter="1">
      <autoFilter ref="$A$4:$M$105"/>
    </customSheetView>
    <customSheetView guid="{D88E65ED-FBFE-41BE-8BBC-AB320CB24FC6}" filter="1" showAutoFilter="1">
      <autoFilter ref="$A$4:$N$105">
        <sortState ref="A4:N105">
          <sortCondition ref="A4:A105"/>
          <sortCondition ref="B4:B105"/>
          <sortCondition ref="E4:E105"/>
        </sortState>
      </autoFilter>
    </customSheetView>
  </customSheetViews>
  <mergeCells count="1">
    <mergeCell ref="A1:B3"/>
  </mergeCells>
  <conditionalFormatting sqref="F5:F105 I5:J105">
    <cfRule type="containsBlanks" dxfId="5" priority="1">
      <formula>LEN(TRIM(F5))=0</formula>
    </cfRule>
  </conditionalFormatting>
  <conditionalFormatting sqref="F5:F105 I5:J105">
    <cfRule type="containsText" dxfId="0" priority="2" operator="containsText" text="Yes">
      <formula>NOT(ISERROR(SEARCH(("Yes"),(F5))))</formula>
    </cfRule>
  </conditionalFormatting>
  <conditionalFormatting sqref="F5:F105 I5:J105">
    <cfRule type="containsText" dxfId="2" priority="3" operator="containsText" text="No">
      <formula>NOT(ISERROR(SEARCH(("No"),(F5))))</formula>
    </cfRule>
  </conditionalFormatting>
  <conditionalFormatting sqref="H5:H105">
    <cfRule type="containsBlanks" dxfId="5" priority="4">
      <formula>LEN(TRIM(H5))=0</formula>
    </cfRule>
  </conditionalFormatting>
  <conditionalFormatting sqref="H5:H105">
    <cfRule type="cellIs" dxfId="11" priority="5" operator="between">
      <formula>5</formula>
      <formula>15</formula>
    </cfRule>
  </conditionalFormatting>
  <conditionalFormatting sqref="H5:H105">
    <cfRule type="cellIs" dxfId="2" priority="6" operator="greaterThan">
      <formula>15</formula>
    </cfRule>
  </conditionalFormatting>
  <conditionalFormatting sqref="H5:H105">
    <cfRule type="cellIs" dxfId="0" priority="7" operator="between">
      <formula>0</formula>
      <formula>4</formula>
    </cfRule>
  </conditionalFormatting>
  <conditionalFormatting sqref="G5:G6 G9:G105">
    <cfRule type="notContainsBlanks" dxfId="12" priority="8">
      <formula>LEN(TRIM(G5))&gt;0</formula>
    </cfRule>
  </conditionalFormatting>
  <conditionalFormatting sqref="J5:L105">
    <cfRule type="cellIs" dxfId="12" priority="9" operator="greaterThan">
      <formula>0</formula>
    </cfRule>
  </conditionalFormatting>
  <dataValidations>
    <dataValidation type="list" allowBlank="1" sqref="F5:F105 I5:J105">
      <formula1>"Yes,No"</formula1>
    </dataValidation>
  </dataValidations>
  <drawing r:id="rId2"/>
  <legacy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24.43"/>
    <col customWidth="1" min="2" max="2" width="26.71"/>
    <col customWidth="1" min="3" max="3" width="29.29"/>
    <col customWidth="1" min="4" max="4" width="15.86"/>
    <col customWidth="1" min="5" max="5" width="10.71"/>
    <col customWidth="1" min="6" max="6" width="11.43"/>
    <col customWidth="1" min="7" max="8" width="10.43"/>
    <col customWidth="1" min="9" max="9" width="11.57"/>
    <col customWidth="1" min="10" max="13" width="10.0"/>
    <col customWidth="1" min="14" max="14" width="11.14"/>
    <col customWidth="1" min="15" max="15" width="77.0"/>
    <col customWidth="1" min="16" max="17" width="35.86"/>
    <col customWidth="1" min="18" max="18" width="15.29"/>
  </cols>
  <sheetData>
    <row r="1" ht="27.0" customHeight="1">
      <c r="A1" s="70" t="s">
        <v>548</v>
      </c>
      <c r="C1" s="74" t="str">
        <f>HYPERLINK("https://docs.google.com/spreadsheets/d/1udmJ76oYXqStYYknCuzyDOcGVljyfB_XPIL54tdN3wc/edit?usp=sharing","Group Assignments, for reference")</f>
        <v>Group Assignments, for reference</v>
      </c>
      <c r="D1" s="76"/>
      <c r="E1" s="76"/>
      <c r="F1" s="78"/>
      <c r="G1" s="78"/>
      <c r="H1" s="76"/>
      <c r="I1" s="76"/>
      <c r="J1" s="76"/>
      <c r="K1" s="76"/>
      <c r="L1" s="76"/>
      <c r="M1" s="76"/>
      <c r="N1" s="76"/>
      <c r="O1" s="76"/>
      <c r="P1" s="147"/>
      <c r="Q1" s="148"/>
      <c r="R1" s="60"/>
      <c r="T1" s="15"/>
      <c r="U1" s="15"/>
      <c r="V1" s="75"/>
      <c r="W1" s="75"/>
      <c r="X1" s="75"/>
      <c r="Y1" s="75"/>
      <c r="Z1" s="75"/>
      <c r="AA1" s="75"/>
      <c r="AB1" s="75"/>
      <c r="AC1" s="75"/>
      <c r="AD1" s="75"/>
      <c r="AE1" s="75"/>
      <c r="AF1" s="75"/>
      <c r="AG1" s="75"/>
      <c r="AH1" s="75"/>
      <c r="AI1" s="75"/>
      <c r="AJ1" s="75"/>
    </row>
    <row r="2" ht="25.5" customHeight="1">
      <c r="C2" s="74" t="str">
        <f>HYPERLINK("http://sss-data.minerva.community/Webview/","Submissions")</f>
        <v>Submissions</v>
      </c>
      <c r="D2" s="76"/>
      <c r="E2" s="76"/>
      <c r="F2" s="78"/>
      <c r="G2" s="78"/>
      <c r="H2" s="76"/>
      <c r="I2" s="76"/>
      <c r="J2" s="76"/>
      <c r="K2" s="76"/>
      <c r="L2" s="76"/>
      <c r="M2" s="76" t="s">
        <v>505</v>
      </c>
      <c r="N2" s="83">
        <f>AVERAGE(N5:N105)</f>
        <v>0.3715783343</v>
      </c>
      <c r="O2" s="76"/>
      <c r="P2" s="76"/>
      <c r="Q2" s="76"/>
      <c r="R2" s="60"/>
      <c r="T2" s="15"/>
      <c r="U2" s="15"/>
      <c r="V2" s="75"/>
      <c r="W2" s="75"/>
      <c r="X2" s="75"/>
      <c r="Y2" s="75"/>
      <c r="Z2" s="75"/>
      <c r="AA2" s="75"/>
      <c r="AB2" s="75"/>
      <c r="AC2" s="75"/>
      <c r="AD2" s="75"/>
      <c r="AE2" s="75"/>
      <c r="AF2" s="75"/>
      <c r="AG2" s="75"/>
      <c r="AH2" s="75"/>
      <c r="AI2" s="75"/>
      <c r="AJ2" s="75"/>
    </row>
    <row r="3" ht="27.0" customHeight="1">
      <c r="A3" s="36"/>
      <c r="B3" s="36"/>
      <c r="C3" s="84" t="str">
        <f>HYPERLINK("https://docs.google.com/document/d/1x1R1A0fkEQm53KxnBqPHTKKhHJp7W0ZG_87UvccdFEw/edit?usp=sharing","PT Guide")</f>
        <v>PT Guide</v>
      </c>
      <c r="D3" s="85"/>
      <c r="E3" s="85"/>
      <c r="F3" s="86">
        <f>COUNTIF(F5:F105,"No")</f>
        <v>10</v>
      </c>
      <c r="G3" s="85"/>
      <c r="H3" s="85"/>
      <c r="I3" s="85"/>
      <c r="J3" s="86">
        <f>COUNTIF(J5:J105,"Yes")</f>
        <v>35</v>
      </c>
      <c r="K3" s="85">
        <v>5.0</v>
      </c>
      <c r="L3" s="76">
        <v>12.0</v>
      </c>
      <c r="M3" s="76"/>
      <c r="N3" s="76">
        <f>Sum(K3,L3)</f>
        <v>17</v>
      </c>
      <c r="O3" s="76"/>
      <c r="P3" s="76"/>
      <c r="Q3" s="76"/>
      <c r="R3" s="60"/>
      <c r="T3" s="30"/>
      <c r="U3" s="30"/>
      <c r="V3" s="61"/>
      <c r="W3" s="61"/>
      <c r="X3" s="61"/>
      <c r="Y3" s="61"/>
      <c r="Z3" s="61"/>
      <c r="AA3" s="61"/>
      <c r="AB3" s="61"/>
      <c r="AC3" s="61"/>
      <c r="AD3" s="61"/>
      <c r="AE3" s="61"/>
      <c r="AF3" s="61"/>
      <c r="AG3" s="61"/>
      <c r="AH3" s="61"/>
      <c r="AI3" s="61"/>
      <c r="AJ3" s="61"/>
    </row>
    <row r="4">
      <c r="A4" s="63" t="s">
        <v>83</v>
      </c>
      <c r="B4" s="64" t="s">
        <v>15</v>
      </c>
      <c r="C4" s="64" t="s">
        <v>16</v>
      </c>
      <c r="D4" s="64" t="s">
        <v>319</v>
      </c>
      <c r="E4" s="64" t="s">
        <v>320</v>
      </c>
      <c r="F4" s="64" t="s">
        <v>321</v>
      </c>
      <c r="G4" s="63" t="s">
        <v>322</v>
      </c>
      <c r="H4" s="64" t="s">
        <v>323</v>
      </c>
      <c r="I4" s="64" t="s">
        <v>324</v>
      </c>
      <c r="J4" s="64" t="s">
        <v>549</v>
      </c>
      <c r="K4" s="64" t="s">
        <v>550</v>
      </c>
      <c r="L4" s="64" t="s">
        <v>551</v>
      </c>
      <c r="M4" s="64" t="s">
        <v>328</v>
      </c>
      <c r="N4" s="63" t="s">
        <v>329</v>
      </c>
      <c r="O4" s="64" t="s">
        <v>330</v>
      </c>
      <c r="P4" s="64"/>
      <c r="Q4" s="64"/>
      <c r="R4" s="123"/>
      <c r="S4" s="123"/>
      <c r="T4" s="71"/>
      <c r="U4" s="71"/>
      <c r="V4" s="71"/>
      <c r="W4" s="71"/>
      <c r="X4" s="71"/>
      <c r="Y4" s="71"/>
      <c r="Z4" s="71"/>
      <c r="AA4" s="71"/>
      <c r="AB4" s="71"/>
      <c r="AC4" s="71"/>
      <c r="AD4" s="71"/>
      <c r="AE4" s="71"/>
      <c r="AF4" s="71"/>
      <c r="AG4" s="71"/>
      <c r="AH4" s="71"/>
      <c r="AI4" s="71"/>
      <c r="AJ4" s="71"/>
    </row>
    <row r="5">
      <c r="A5" s="15" t="s">
        <v>93</v>
      </c>
      <c r="B5" s="15" t="s">
        <v>94</v>
      </c>
      <c r="C5" s="15" t="s">
        <v>95</v>
      </c>
      <c r="D5" s="28" t="s">
        <v>343</v>
      </c>
      <c r="E5" s="28" t="s">
        <v>344</v>
      </c>
      <c r="F5" s="15" t="s">
        <v>346</v>
      </c>
      <c r="G5" s="124">
        <v>0.6041666666666666</v>
      </c>
      <c r="H5" s="131"/>
      <c r="I5" s="15" t="s">
        <v>346</v>
      </c>
      <c r="J5" s="15" t="s">
        <v>37</v>
      </c>
      <c r="K5" s="15">
        <v>5.0</v>
      </c>
      <c r="L5" s="15">
        <v>2.0</v>
      </c>
      <c r="M5" s="76">
        <f t="shared" ref="M5:M105" si="1">SUMIFS(K5:L5,K5:L5,"&lt;&gt;*NA*")</f>
        <v>7</v>
      </c>
      <c r="N5" s="126">
        <f t="shared" ref="N5:N105" si="2">M5/$N$3</f>
        <v>0.4117647059</v>
      </c>
      <c r="O5" s="15" t="s">
        <v>553</v>
      </c>
      <c r="P5" s="127"/>
      <c r="Q5" s="127"/>
      <c r="T5" s="75"/>
      <c r="U5" s="75"/>
      <c r="V5" s="75"/>
      <c r="W5" s="75"/>
      <c r="X5" s="75"/>
      <c r="Y5" s="75"/>
      <c r="Z5" s="75"/>
      <c r="AA5" s="75"/>
      <c r="AB5" s="75"/>
      <c r="AC5" s="75"/>
      <c r="AD5" s="75"/>
      <c r="AE5" s="75"/>
      <c r="AF5" s="75"/>
      <c r="AG5" s="75"/>
      <c r="AH5" s="75"/>
      <c r="AI5" s="75"/>
      <c r="AJ5" s="75"/>
    </row>
    <row r="6">
      <c r="A6" s="15" t="s">
        <v>93</v>
      </c>
      <c r="B6" s="15" t="s">
        <v>97</v>
      </c>
      <c r="C6" s="15" t="s">
        <v>98</v>
      </c>
      <c r="D6" s="28" t="s">
        <v>345</v>
      </c>
      <c r="E6" s="28" t="s">
        <v>344</v>
      </c>
      <c r="F6" s="15" t="s">
        <v>346</v>
      </c>
      <c r="G6" s="124">
        <v>0.5625</v>
      </c>
      <c r="H6" s="131"/>
      <c r="I6" s="15" t="s">
        <v>346</v>
      </c>
      <c r="J6" s="15" t="s">
        <v>346</v>
      </c>
      <c r="K6" s="15">
        <v>0.0</v>
      </c>
      <c r="L6" s="15">
        <v>6.0</v>
      </c>
      <c r="M6" s="76">
        <f t="shared" si="1"/>
        <v>6</v>
      </c>
      <c r="N6" s="126">
        <f t="shared" si="2"/>
        <v>0.3529411765</v>
      </c>
      <c r="O6" s="75"/>
      <c r="P6" s="127"/>
      <c r="Q6" s="127"/>
      <c r="T6" s="75"/>
      <c r="U6" s="75"/>
      <c r="V6" s="75"/>
      <c r="W6" s="75"/>
      <c r="X6" s="75"/>
      <c r="Y6" s="75"/>
      <c r="Z6" s="75"/>
      <c r="AA6" s="75"/>
      <c r="AB6" s="75"/>
      <c r="AC6" s="75"/>
      <c r="AD6" s="75"/>
      <c r="AE6" s="75"/>
      <c r="AF6" s="75"/>
      <c r="AG6" s="75"/>
      <c r="AH6" s="75"/>
      <c r="AI6" s="75"/>
      <c r="AJ6" s="75"/>
    </row>
    <row r="7">
      <c r="A7" s="15" t="s">
        <v>93</v>
      </c>
      <c r="B7" s="15" t="s">
        <v>99</v>
      </c>
      <c r="C7" s="15" t="s">
        <v>100</v>
      </c>
      <c r="D7" s="28" t="s">
        <v>347</v>
      </c>
      <c r="E7" s="28" t="s">
        <v>344</v>
      </c>
      <c r="F7" s="15" t="s">
        <v>346</v>
      </c>
      <c r="G7" s="124">
        <v>0.5625</v>
      </c>
      <c r="H7" s="125"/>
      <c r="I7" s="15" t="s">
        <v>346</v>
      </c>
      <c r="J7" s="15" t="s">
        <v>37</v>
      </c>
      <c r="K7" s="15">
        <v>2.0</v>
      </c>
      <c r="L7" s="15">
        <v>0.0</v>
      </c>
      <c r="M7" s="76">
        <f t="shared" si="1"/>
        <v>2</v>
      </c>
      <c r="N7" s="126">
        <f t="shared" si="2"/>
        <v>0.1176470588</v>
      </c>
      <c r="O7" s="90"/>
      <c r="P7" s="127"/>
      <c r="Q7" s="127"/>
      <c r="T7" s="75"/>
      <c r="U7" s="75"/>
      <c r="V7" s="75"/>
      <c r="W7" s="75"/>
      <c r="X7" s="75"/>
      <c r="Y7" s="75"/>
      <c r="Z7" s="75"/>
      <c r="AA7" s="75"/>
      <c r="AB7" s="75"/>
      <c r="AC7" s="75"/>
      <c r="AD7" s="75"/>
      <c r="AE7" s="75"/>
      <c r="AF7" s="75"/>
      <c r="AG7" s="75"/>
      <c r="AH7" s="75"/>
      <c r="AI7" s="75"/>
      <c r="AJ7" s="75"/>
    </row>
    <row r="8">
      <c r="A8" s="15" t="s">
        <v>93</v>
      </c>
      <c r="B8" s="15" t="s">
        <v>101</v>
      </c>
      <c r="C8" s="15" t="s">
        <v>102</v>
      </c>
      <c r="D8" s="28" t="s">
        <v>348</v>
      </c>
      <c r="E8" s="28" t="s">
        <v>344</v>
      </c>
      <c r="F8" s="15" t="s">
        <v>37</v>
      </c>
      <c r="G8" s="124"/>
      <c r="H8" s="131"/>
      <c r="I8" s="15"/>
      <c r="J8" s="15"/>
      <c r="K8" s="15">
        <v>1.0</v>
      </c>
      <c r="L8" s="15"/>
      <c r="M8" s="76">
        <f t="shared" si="1"/>
        <v>1</v>
      </c>
      <c r="N8" s="126">
        <f t="shared" si="2"/>
        <v>0.05882352941</v>
      </c>
      <c r="O8" s="75"/>
      <c r="P8" s="127"/>
      <c r="Q8" s="127"/>
      <c r="T8" s="75"/>
      <c r="U8" s="75"/>
      <c r="V8" s="75"/>
      <c r="W8" s="75"/>
      <c r="X8" s="75"/>
      <c r="Y8" s="75"/>
      <c r="Z8" s="75"/>
      <c r="AA8" s="75"/>
      <c r="AB8" s="75"/>
      <c r="AC8" s="75"/>
      <c r="AD8" s="75"/>
      <c r="AE8" s="75"/>
      <c r="AF8" s="75"/>
      <c r="AG8" s="75"/>
      <c r="AH8" s="75"/>
      <c r="AI8" s="75"/>
      <c r="AJ8" s="75"/>
    </row>
    <row r="9">
      <c r="A9" s="15" t="s">
        <v>93</v>
      </c>
      <c r="B9" s="4" t="s">
        <v>103</v>
      </c>
      <c r="C9" s="15" t="s">
        <v>104</v>
      </c>
      <c r="D9" s="28" t="s">
        <v>349</v>
      </c>
      <c r="E9" s="28" t="s">
        <v>350</v>
      </c>
      <c r="F9" s="15" t="s">
        <v>37</v>
      </c>
      <c r="G9" s="124"/>
      <c r="H9" s="131"/>
      <c r="I9" s="15"/>
      <c r="J9" s="15"/>
      <c r="K9" s="15">
        <v>1.0</v>
      </c>
      <c r="L9" s="15">
        <v>4.0</v>
      </c>
      <c r="M9" s="76">
        <f t="shared" si="1"/>
        <v>5</v>
      </c>
      <c r="N9" s="126">
        <f t="shared" si="2"/>
        <v>0.2941176471</v>
      </c>
      <c r="O9" s="75"/>
      <c r="P9" s="127"/>
      <c r="Q9" s="127"/>
      <c r="T9" s="75"/>
      <c r="U9" s="75"/>
      <c r="V9" s="75"/>
      <c r="W9" s="75"/>
      <c r="X9" s="75"/>
      <c r="Y9" s="75"/>
      <c r="Z9" s="75"/>
      <c r="AA9" s="75"/>
      <c r="AB9" s="75"/>
      <c r="AC9" s="75"/>
      <c r="AD9" s="75"/>
      <c r="AE9" s="75"/>
      <c r="AF9" s="75"/>
      <c r="AG9" s="75"/>
      <c r="AH9" s="75"/>
      <c r="AI9" s="75"/>
      <c r="AJ9" s="75"/>
    </row>
    <row r="10">
      <c r="A10" s="15" t="s">
        <v>93</v>
      </c>
      <c r="B10" s="15" t="s">
        <v>105</v>
      </c>
      <c r="C10" s="15" t="s">
        <v>106</v>
      </c>
      <c r="D10" s="28" t="s">
        <v>351</v>
      </c>
      <c r="E10" s="28" t="s">
        <v>350</v>
      </c>
      <c r="F10" s="15" t="s">
        <v>346</v>
      </c>
      <c r="G10" s="124">
        <v>0.6041666666666666</v>
      </c>
      <c r="H10" s="131"/>
      <c r="I10" s="15" t="s">
        <v>346</v>
      </c>
      <c r="J10" s="15" t="s">
        <v>37</v>
      </c>
      <c r="K10" s="15">
        <v>0.0</v>
      </c>
      <c r="L10" s="15">
        <v>0.0</v>
      </c>
      <c r="M10" s="76">
        <f t="shared" si="1"/>
        <v>0</v>
      </c>
      <c r="N10" s="126">
        <f t="shared" si="2"/>
        <v>0</v>
      </c>
      <c r="O10" s="15" t="s">
        <v>554</v>
      </c>
      <c r="P10" s="127"/>
      <c r="Q10" s="127"/>
      <c r="T10" s="75"/>
      <c r="U10" s="75"/>
      <c r="V10" s="75"/>
      <c r="W10" s="75"/>
      <c r="X10" s="75"/>
      <c r="Y10" s="75"/>
      <c r="Z10" s="75"/>
      <c r="AA10" s="75"/>
      <c r="AB10" s="75"/>
      <c r="AC10" s="75"/>
      <c r="AD10" s="75"/>
      <c r="AE10" s="75"/>
      <c r="AF10" s="75"/>
      <c r="AG10" s="75"/>
      <c r="AH10" s="75"/>
      <c r="AI10" s="75"/>
      <c r="AJ10" s="75"/>
    </row>
    <row r="11">
      <c r="A11" s="15" t="s">
        <v>93</v>
      </c>
      <c r="B11" s="15" t="s">
        <v>109</v>
      </c>
      <c r="C11" s="15" t="s">
        <v>110</v>
      </c>
      <c r="D11" s="28" t="s">
        <v>352</v>
      </c>
      <c r="E11" s="28" t="s">
        <v>350</v>
      </c>
      <c r="F11" s="15" t="s">
        <v>346</v>
      </c>
      <c r="G11" s="124">
        <v>0.6041666666666666</v>
      </c>
      <c r="H11" s="131"/>
      <c r="I11" s="15" t="s">
        <v>346</v>
      </c>
      <c r="J11" s="15" t="s">
        <v>37</v>
      </c>
      <c r="K11" s="15">
        <v>0.0</v>
      </c>
      <c r="L11" s="15">
        <v>0.0</v>
      </c>
      <c r="M11" s="76">
        <f t="shared" si="1"/>
        <v>0</v>
      </c>
      <c r="N11" s="126">
        <f t="shared" si="2"/>
        <v>0</v>
      </c>
      <c r="O11" s="15" t="s">
        <v>554</v>
      </c>
      <c r="P11" s="127"/>
      <c r="Q11" s="127"/>
      <c r="T11" s="75"/>
      <c r="U11" s="75"/>
      <c r="V11" s="75"/>
      <c r="W11" s="75"/>
      <c r="X11" s="75"/>
      <c r="Y11" s="75"/>
      <c r="Z11" s="75"/>
      <c r="AA11" s="75"/>
      <c r="AB11" s="75"/>
      <c r="AC11" s="75"/>
      <c r="AD11" s="75"/>
      <c r="AE11" s="75"/>
      <c r="AF11" s="75"/>
      <c r="AG11" s="75"/>
      <c r="AH11" s="75"/>
      <c r="AI11" s="75"/>
      <c r="AJ11" s="75"/>
    </row>
    <row r="12">
      <c r="A12" s="52" t="s">
        <v>111</v>
      </c>
      <c r="B12" s="15" t="s">
        <v>49</v>
      </c>
      <c r="C12" s="15" t="s">
        <v>50</v>
      </c>
      <c r="D12" s="28" t="s">
        <v>354</v>
      </c>
      <c r="E12" s="28" t="s">
        <v>355</v>
      </c>
      <c r="F12" s="15" t="s">
        <v>346</v>
      </c>
      <c r="G12" s="136">
        <v>0.6527777777777778</v>
      </c>
      <c r="H12" s="131"/>
      <c r="I12" s="15" t="s">
        <v>346</v>
      </c>
      <c r="J12" s="15" t="s">
        <v>346</v>
      </c>
      <c r="K12" s="15">
        <v>4.0</v>
      </c>
      <c r="L12" s="15" t="s">
        <v>96</v>
      </c>
      <c r="M12" s="76">
        <f t="shared" si="1"/>
        <v>4</v>
      </c>
      <c r="N12" s="126">
        <f t="shared" si="2"/>
        <v>0.2352941176</v>
      </c>
      <c r="O12" s="75"/>
      <c r="P12" s="127"/>
      <c r="Q12" s="127"/>
      <c r="T12" s="75"/>
      <c r="U12" s="75"/>
      <c r="V12" s="75"/>
      <c r="W12" s="75"/>
      <c r="X12" s="75"/>
      <c r="Y12" s="75"/>
      <c r="Z12" s="75"/>
      <c r="AA12" s="75"/>
      <c r="AB12" s="75"/>
      <c r="AC12" s="75"/>
      <c r="AD12" s="75"/>
      <c r="AE12" s="75"/>
      <c r="AF12" s="75"/>
      <c r="AG12" s="75"/>
      <c r="AH12" s="75"/>
      <c r="AI12" s="75"/>
      <c r="AJ12" s="75"/>
    </row>
    <row r="13">
      <c r="A13" s="52" t="s">
        <v>111</v>
      </c>
      <c r="B13" s="15" t="s">
        <v>112</v>
      </c>
      <c r="C13" s="15" t="s">
        <v>113</v>
      </c>
      <c r="D13" s="28" t="s">
        <v>356</v>
      </c>
      <c r="E13" s="28" t="s">
        <v>355</v>
      </c>
      <c r="F13" s="15" t="s">
        <v>346</v>
      </c>
      <c r="G13" s="136">
        <v>0.6527777777777778</v>
      </c>
      <c r="H13" s="131"/>
      <c r="I13" s="15" t="s">
        <v>346</v>
      </c>
      <c r="J13" s="15" t="s">
        <v>346</v>
      </c>
      <c r="K13" s="15">
        <v>4.0</v>
      </c>
      <c r="L13" s="15">
        <v>2.0</v>
      </c>
      <c r="M13" s="76">
        <f t="shared" si="1"/>
        <v>6</v>
      </c>
      <c r="N13" s="126">
        <f t="shared" si="2"/>
        <v>0.3529411765</v>
      </c>
      <c r="O13" s="75"/>
      <c r="P13" s="127"/>
      <c r="Q13" s="127"/>
      <c r="T13" s="75"/>
      <c r="U13" s="75"/>
      <c r="V13" s="75"/>
      <c r="W13" s="75"/>
      <c r="X13" s="75"/>
      <c r="Y13" s="75"/>
      <c r="Z13" s="75"/>
      <c r="AA13" s="75"/>
      <c r="AB13" s="75"/>
      <c r="AC13" s="75"/>
      <c r="AD13" s="75"/>
      <c r="AE13" s="75"/>
      <c r="AF13" s="75"/>
      <c r="AG13" s="75"/>
      <c r="AH13" s="75"/>
      <c r="AI13" s="75"/>
      <c r="AJ13" s="75"/>
    </row>
    <row r="14">
      <c r="A14" s="52" t="s">
        <v>111</v>
      </c>
      <c r="B14" s="15" t="s">
        <v>114</v>
      </c>
      <c r="C14" s="15" t="s">
        <v>115</v>
      </c>
      <c r="D14" s="28" t="s">
        <v>357</v>
      </c>
      <c r="E14" s="28" t="s">
        <v>355</v>
      </c>
      <c r="F14" s="15" t="s">
        <v>346</v>
      </c>
      <c r="G14" s="136">
        <v>0.6527777777777778</v>
      </c>
      <c r="H14" s="131"/>
      <c r="I14" s="15" t="s">
        <v>346</v>
      </c>
      <c r="J14" s="15" t="s">
        <v>346</v>
      </c>
      <c r="K14" s="15">
        <v>4.0</v>
      </c>
      <c r="L14" s="15">
        <v>4.0</v>
      </c>
      <c r="M14" s="76">
        <f t="shared" si="1"/>
        <v>8</v>
      </c>
      <c r="N14" s="126">
        <f t="shared" si="2"/>
        <v>0.4705882353</v>
      </c>
      <c r="O14" s="75"/>
      <c r="P14" s="127"/>
      <c r="Q14" s="127"/>
      <c r="T14" s="75"/>
      <c r="U14" s="75"/>
      <c r="V14" s="75"/>
      <c r="W14" s="75"/>
      <c r="X14" s="75"/>
      <c r="Y14" s="75"/>
      <c r="Z14" s="75"/>
      <c r="AA14" s="75"/>
      <c r="AB14" s="75"/>
      <c r="AC14" s="75"/>
      <c r="AD14" s="75"/>
      <c r="AE14" s="75"/>
      <c r="AF14" s="75"/>
      <c r="AG14" s="75"/>
      <c r="AH14" s="75"/>
      <c r="AI14" s="75"/>
      <c r="AJ14" s="75"/>
    </row>
    <row r="15">
      <c r="A15" s="52" t="s">
        <v>111</v>
      </c>
      <c r="B15" s="15" t="s">
        <v>116</v>
      </c>
      <c r="C15" s="15" t="s">
        <v>117</v>
      </c>
      <c r="D15" s="28" t="s">
        <v>359</v>
      </c>
      <c r="E15" s="28" t="s">
        <v>355</v>
      </c>
      <c r="F15" s="15" t="s">
        <v>346</v>
      </c>
      <c r="G15" s="136">
        <v>0.6527777777777778</v>
      </c>
      <c r="H15" s="131"/>
      <c r="I15" s="15" t="s">
        <v>346</v>
      </c>
      <c r="J15" s="15" t="s">
        <v>346</v>
      </c>
      <c r="K15" s="15">
        <v>5.0</v>
      </c>
      <c r="L15" s="15">
        <v>2.0</v>
      </c>
      <c r="M15" s="76">
        <f t="shared" si="1"/>
        <v>7</v>
      </c>
      <c r="N15" s="126">
        <f t="shared" si="2"/>
        <v>0.4117647059</v>
      </c>
      <c r="O15" s="75"/>
      <c r="P15" s="127"/>
      <c r="Q15" s="127"/>
      <c r="T15" s="75"/>
      <c r="U15" s="75"/>
      <c r="V15" s="75"/>
      <c r="W15" s="75"/>
      <c r="X15" s="75"/>
      <c r="Y15" s="75"/>
      <c r="Z15" s="75"/>
      <c r="AA15" s="75"/>
      <c r="AB15" s="75"/>
      <c r="AC15" s="75"/>
      <c r="AD15" s="75"/>
      <c r="AE15" s="75"/>
      <c r="AF15" s="75"/>
      <c r="AG15" s="75"/>
      <c r="AH15" s="75"/>
      <c r="AI15" s="75"/>
      <c r="AJ15" s="75"/>
    </row>
    <row r="16">
      <c r="A16" s="52" t="s">
        <v>111</v>
      </c>
      <c r="B16" s="15" t="s">
        <v>41</v>
      </c>
      <c r="C16" s="15" t="s">
        <v>42</v>
      </c>
      <c r="D16" s="28" t="s">
        <v>360</v>
      </c>
      <c r="E16" s="28" t="s">
        <v>361</v>
      </c>
      <c r="F16" s="15" t="s">
        <v>346</v>
      </c>
      <c r="G16" s="141">
        <v>0.7083333333333334</v>
      </c>
      <c r="H16" s="125">
        <v>15.0</v>
      </c>
      <c r="I16" s="15" t="s">
        <v>346</v>
      </c>
      <c r="J16" s="15" t="s">
        <v>346</v>
      </c>
      <c r="K16" s="15">
        <v>1.0</v>
      </c>
      <c r="L16" s="15" t="s">
        <v>96</v>
      </c>
      <c r="M16" s="76">
        <f t="shared" si="1"/>
        <v>1</v>
      </c>
      <c r="N16" s="126">
        <f t="shared" si="2"/>
        <v>0.05882352941</v>
      </c>
      <c r="O16" s="75"/>
      <c r="P16" s="127"/>
      <c r="Q16" s="127"/>
      <c r="T16" s="75"/>
      <c r="U16" s="75"/>
      <c r="V16" s="75"/>
      <c r="W16" s="75"/>
      <c r="X16" s="75"/>
      <c r="Y16" s="75"/>
      <c r="Z16" s="75"/>
      <c r="AA16" s="75"/>
      <c r="AB16" s="75"/>
      <c r="AC16" s="75"/>
      <c r="AD16" s="75"/>
      <c r="AE16" s="75"/>
      <c r="AF16" s="75"/>
      <c r="AG16" s="75"/>
      <c r="AH16" s="75"/>
      <c r="AI16" s="75"/>
      <c r="AJ16" s="75"/>
    </row>
    <row r="17">
      <c r="A17" s="52" t="s">
        <v>111</v>
      </c>
      <c r="B17" s="15" t="s">
        <v>118</v>
      </c>
      <c r="C17" s="15" t="s">
        <v>119</v>
      </c>
      <c r="D17" s="28" t="s">
        <v>362</v>
      </c>
      <c r="E17" s="28" t="s">
        <v>361</v>
      </c>
      <c r="F17" s="15" t="s">
        <v>346</v>
      </c>
      <c r="G17" s="124">
        <v>0.6979166666666666</v>
      </c>
      <c r="H17" s="131"/>
      <c r="I17" s="15" t="s">
        <v>346</v>
      </c>
      <c r="J17" s="15" t="s">
        <v>37</v>
      </c>
      <c r="K17" s="15">
        <v>2.0</v>
      </c>
      <c r="L17" s="15" t="s">
        <v>96</v>
      </c>
      <c r="M17" s="76">
        <f t="shared" si="1"/>
        <v>2</v>
      </c>
      <c r="N17" s="126">
        <f t="shared" si="2"/>
        <v>0.1176470588</v>
      </c>
      <c r="O17" s="75"/>
      <c r="P17" s="127"/>
      <c r="Q17" s="127"/>
      <c r="T17" s="75"/>
      <c r="U17" s="75"/>
      <c r="V17" s="75"/>
      <c r="W17" s="75"/>
      <c r="X17" s="75"/>
      <c r="Y17" s="75"/>
      <c r="Z17" s="75"/>
      <c r="AA17" s="75"/>
      <c r="AB17" s="75"/>
      <c r="AC17" s="75"/>
      <c r="AD17" s="75"/>
      <c r="AE17" s="75"/>
      <c r="AF17" s="75"/>
      <c r="AG17" s="75"/>
      <c r="AH17" s="75"/>
      <c r="AI17" s="75"/>
      <c r="AJ17" s="75"/>
    </row>
    <row r="18">
      <c r="A18" s="52" t="s">
        <v>111</v>
      </c>
      <c r="B18" s="15" t="s">
        <v>120</v>
      </c>
      <c r="C18" s="15" t="s">
        <v>121</v>
      </c>
      <c r="D18" s="28" t="s">
        <v>363</v>
      </c>
      <c r="E18" s="28" t="s">
        <v>361</v>
      </c>
      <c r="F18" s="15" t="s">
        <v>346</v>
      </c>
      <c r="G18" s="124">
        <v>0.6979166666666666</v>
      </c>
      <c r="H18" s="131"/>
      <c r="I18" s="15" t="s">
        <v>37</v>
      </c>
      <c r="J18" s="15" t="s">
        <v>37</v>
      </c>
      <c r="K18" s="15">
        <v>3.0</v>
      </c>
      <c r="L18" s="15" t="s">
        <v>96</v>
      </c>
      <c r="M18" s="76">
        <f t="shared" si="1"/>
        <v>3</v>
      </c>
      <c r="N18" s="126">
        <f t="shared" si="2"/>
        <v>0.1764705882</v>
      </c>
      <c r="O18" s="15" t="s">
        <v>567</v>
      </c>
      <c r="P18" s="127"/>
      <c r="Q18" s="127"/>
      <c r="T18" s="75"/>
      <c r="U18" s="75"/>
      <c r="V18" s="75"/>
      <c r="W18" s="75"/>
      <c r="X18" s="75"/>
      <c r="Y18" s="75"/>
      <c r="Z18" s="75"/>
      <c r="AA18" s="75"/>
      <c r="AB18" s="75"/>
      <c r="AC18" s="75"/>
      <c r="AD18" s="75"/>
      <c r="AE18" s="75"/>
      <c r="AF18" s="75"/>
      <c r="AG18" s="75"/>
      <c r="AH18" s="75"/>
      <c r="AI18" s="75"/>
      <c r="AJ18" s="75"/>
    </row>
    <row r="19">
      <c r="A19" s="15" t="s">
        <v>122</v>
      </c>
      <c r="B19" s="15" t="s">
        <v>569</v>
      </c>
      <c r="C19" s="15" t="s">
        <v>124</v>
      </c>
      <c r="D19" s="28" t="s">
        <v>364</v>
      </c>
      <c r="E19" s="28" t="s">
        <v>365</v>
      </c>
      <c r="F19" s="15" t="s">
        <v>346</v>
      </c>
      <c r="G19" s="136">
        <v>0.6520833333333333</v>
      </c>
      <c r="H19" s="131"/>
      <c r="I19" s="15" t="s">
        <v>346</v>
      </c>
      <c r="J19" s="15" t="s">
        <v>346</v>
      </c>
      <c r="K19" s="15">
        <v>5.0</v>
      </c>
      <c r="L19" s="15">
        <v>6.0</v>
      </c>
      <c r="M19" s="76">
        <f t="shared" si="1"/>
        <v>11</v>
      </c>
      <c r="N19" s="126">
        <f t="shared" si="2"/>
        <v>0.6470588235</v>
      </c>
      <c r="O19" s="75"/>
      <c r="P19" s="127"/>
      <c r="Q19" s="127"/>
      <c r="T19" s="75"/>
      <c r="U19" s="75"/>
      <c r="V19" s="75"/>
      <c r="W19" s="75"/>
      <c r="X19" s="75"/>
      <c r="Y19" s="75"/>
      <c r="Z19" s="75"/>
      <c r="AA19" s="75"/>
      <c r="AB19" s="75"/>
      <c r="AC19" s="75"/>
      <c r="AD19" s="75"/>
      <c r="AE19" s="75"/>
      <c r="AF19" s="75"/>
      <c r="AG19" s="75"/>
      <c r="AH19" s="75"/>
      <c r="AI19" s="75"/>
      <c r="AJ19" s="75"/>
    </row>
    <row r="20">
      <c r="A20" s="15" t="s">
        <v>122</v>
      </c>
      <c r="B20" s="15" t="s">
        <v>125</v>
      </c>
      <c r="C20" s="15" t="s">
        <v>126</v>
      </c>
      <c r="D20" s="28" t="s">
        <v>366</v>
      </c>
      <c r="E20" s="28" t="s">
        <v>365</v>
      </c>
      <c r="F20" s="15" t="s">
        <v>346</v>
      </c>
      <c r="G20" s="142">
        <v>0.65</v>
      </c>
      <c r="H20" s="131"/>
      <c r="I20" s="15" t="s">
        <v>346</v>
      </c>
      <c r="J20" s="15" t="s">
        <v>346</v>
      </c>
      <c r="K20" s="15">
        <v>5.0</v>
      </c>
      <c r="L20" s="15">
        <v>10.0</v>
      </c>
      <c r="M20" s="76">
        <f t="shared" si="1"/>
        <v>15</v>
      </c>
      <c r="N20" s="126">
        <f t="shared" si="2"/>
        <v>0.8823529412</v>
      </c>
      <c r="O20" s="15"/>
      <c r="P20" s="127"/>
      <c r="Q20" s="127"/>
      <c r="T20" s="75"/>
      <c r="U20" s="75"/>
      <c r="V20" s="75"/>
      <c r="W20" s="75"/>
      <c r="X20" s="75"/>
      <c r="Y20" s="75"/>
      <c r="Z20" s="75"/>
      <c r="AA20" s="75"/>
      <c r="AB20" s="75"/>
      <c r="AC20" s="75"/>
      <c r="AD20" s="75"/>
      <c r="AE20" s="75"/>
      <c r="AF20" s="75"/>
      <c r="AG20" s="75"/>
      <c r="AH20" s="75"/>
      <c r="AI20" s="75"/>
      <c r="AJ20" s="75"/>
    </row>
    <row r="21">
      <c r="A21" s="15" t="s">
        <v>122</v>
      </c>
      <c r="B21" s="15" t="s">
        <v>127</v>
      </c>
      <c r="C21" s="15" t="s">
        <v>128</v>
      </c>
      <c r="D21" s="28" t="s">
        <v>367</v>
      </c>
      <c r="E21" s="28" t="s">
        <v>365</v>
      </c>
      <c r="F21" s="15" t="s">
        <v>346</v>
      </c>
      <c r="G21" s="142">
        <v>0.6513888888888889</v>
      </c>
      <c r="H21" s="131"/>
      <c r="I21" s="15" t="s">
        <v>346</v>
      </c>
      <c r="J21" s="15" t="s">
        <v>37</v>
      </c>
      <c r="K21" s="15">
        <v>5.0</v>
      </c>
      <c r="L21" s="15">
        <v>8.0</v>
      </c>
      <c r="M21" s="76">
        <f t="shared" si="1"/>
        <v>13</v>
      </c>
      <c r="N21" s="126">
        <f t="shared" si="2"/>
        <v>0.7647058824</v>
      </c>
      <c r="O21" s="75"/>
      <c r="P21" s="127"/>
      <c r="Q21" s="127"/>
      <c r="T21" s="75"/>
      <c r="U21" s="75"/>
      <c r="V21" s="75"/>
      <c r="W21" s="75"/>
      <c r="X21" s="75"/>
      <c r="Y21" s="75"/>
      <c r="Z21" s="75"/>
      <c r="AA21" s="75"/>
      <c r="AB21" s="75"/>
      <c r="AC21" s="75"/>
      <c r="AD21" s="75"/>
      <c r="AE21" s="75"/>
      <c r="AF21" s="75"/>
      <c r="AG21" s="75"/>
      <c r="AH21" s="75"/>
      <c r="AI21" s="75"/>
      <c r="AJ21" s="75"/>
    </row>
    <row r="22">
      <c r="A22" s="15" t="s">
        <v>122</v>
      </c>
      <c r="B22" s="15" t="s">
        <v>129</v>
      </c>
      <c r="C22" s="15" t="s">
        <v>130</v>
      </c>
      <c r="D22" s="28" t="s">
        <v>368</v>
      </c>
      <c r="E22" s="28" t="s">
        <v>365</v>
      </c>
      <c r="F22" s="15" t="s">
        <v>346</v>
      </c>
      <c r="G22" s="136">
        <v>0.6527777777777778</v>
      </c>
      <c r="H22" s="131"/>
      <c r="I22" s="15" t="s">
        <v>346</v>
      </c>
      <c r="J22" s="15" t="s">
        <v>37</v>
      </c>
      <c r="K22" s="15">
        <v>3.0</v>
      </c>
      <c r="L22" s="15">
        <v>0.0</v>
      </c>
      <c r="M22" s="76">
        <f t="shared" si="1"/>
        <v>3</v>
      </c>
      <c r="N22" s="126">
        <f t="shared" si="2"/>
        <v>0.1764705882</v>
      </c>
      <c r="O22" s="75"/>
      <c r="P22" s="127"/>
      <c r="Q22" s="127"/>
      <c r="T22" s="75"/>
      <c r="U22" s="75"/>
      <c r="V22" s="75"/>
      <c r="W22" s="75"/>
      <c r="X22" s="75"/>
      <c r="Y22" s="75"/>
      <c r="Z22" s="75"/>
      <c r="AA22" s="75"/>
      <c r="AB22" s="75"/>
      <c r="AC22" s="75"/>
      <c r="AD22" s="75"/>
      <c r="AE22" s="75"/>
      <c r="AF22" s="75"/>
      <c r="AG22" s="75"/>
      <c r="AH22" s="75"/>
      <c r="AI22" s="75"/>
      <c r="AJ22" s="75"/>
    </row>
    <row r="23">
      <c r="A23" s="15" t="s">
        <v>122</v>
      </c>
      <c r="B23" s="15" t="s">
        <v>131</v>
      </c>
      <c r="C23" s="15" t="s">
        <v>132</v>
      </c>
      <c r="D23" s="28" t="s">
        <v>369</v>
      </c>
      <c r="E23" s="28" t="s">
        <v>370</v>
      </c>
      <c r="F23" s="15" t="s">
        <v>346</v>
      </c>
      <c r="G23" s="124">
        <v>0.7006944444444444</v>
      </c>
      <c r="H23" s="125">
        <v>4.0</v>
      </c>
      <c r="I23" s="15" t="s">
        <v>346</v>
      </c>
      <c r="J23" s="15" t="s">
        <v>37</v>
      </c>
      <c r="K23" s="15">
        <v>4.0</v>
      </c>
      <c r="L23" s="15">
        <v>0.0</v>
      </c>
      <c r="M23" s="76">
        <f t="shared" si="1"/>
        <v>4</v>
      </c>
      <c r="N23" s="126">
        <f t="shared" si="2"/>
        <v>0.2352941176</v>
      </c>
      <c r="O23" s="75"/>
      <c r="P23" s="127"/>
      <c r="Q23" s="127"/>
      <c r="T23" s="75"/>
      <c r="U23" s="75"/>
      <c r="V23" s="75"/>
      <c r="W23" s="75"/>
      <c r="X23" s="75"/>
      <c r="Y23" s="75"/>
      <c r="Z23" s="75"/>
      <c r="AA23" s="75"/>
      <c r="AB23" s="75"/>
      <c r="AC23" s="75"/>
      <c r="AD23" s="75"/>
      <c r="AE23" s="75"/>
      <c r="AF23" s="75"/>
      <c r="AG23" s="75"/>
      <c r="AH23" s="75"/>
      <c r="AI23" s="75"/>
      <c r="AJ23" s="75"/>
    </row>
    <row r="24">
      <c r="A24" s="15" t="s">
        <v>122</v>
      </c>
      <c r="B24" s="15" t="s">
        <v>133</v>
      </c>
      <c r="C24" s="15" t="s">
        <v>134</v>
      </c>
      <c r="D24" s="28" t="s">
        <v>371</v>
      </c>
      <c r="E24" s="28" t="s">
        <v>370</v>
      </c>
      <c r="F24" s="15" t="s">
        <v>346</v>
      </c>
      <c r="G24" s="124">
        <v>0.6979166666666666</v>
      </c>
      <c r="H24" s="131"/>
      <c r="I24" s="15" t="s">
        <v>346</v>
      </c>
      <c r="J24" s="15" t="s">
        <v>37</v>
      </c>
      <c r="K24" s="15">
        <v>5.0</v>
      </c>
      <c r="L24" s="15">
        <v>2.0</v>
      </c>
      <c r="M24" s="76">
        <f t="shared" si="1"/>
        <v>7</v>
      </c>
      <c r="N24" s="126">
        <f t="shared" si="2"/>
        <v>0.4117647059</v>
      </c>
      <c r="O24" s="75"/>
      <c r="P24" s="127"/>
      <c r="Q24" s="127"/>
      <c r="T24" s="75"/>
      <c r="U24" s="75"/>
      <c r="V24" s="75"/>
      <c r="W24" s="75"/>
      <c r="X24" s="75"/>
      <c r="Y24" s="75"/>
      <c r="Z24" s="75"/>
      <c r="AA24" s="75"/>
      <c r="AB24" s="75"/>
      <c r="AC24" s="75"/>
      <c r="AD24" s="75"/>
      <c r="AE24" s="75"/>
      <c r="AF24" s="75"/>
      <c r="AG24" s="75"/>
      <c r="AH24" s="75"/>
      <c r="AI24" s="75"/>
      <c r="AJ24" s="75"/>
    </row>
    <row r="25">
      <c r="A25" s="15" t="s">
        <v>122</v>
      </c>
      <c r="B25" s="15" t="s">
        <v>575</v>
      </c>
      <c r="C25" s="15" t="s">
        <v>136</v>
      </c>
      <c r="D25" s="28" t="s">
        <v>372</v>
      </c>
      <c r="E25" s="28" t="s">
        <v>370</v>
      </c>
      <c r="F25" s="15" t="s">
        <v>346</v>
      </c>
      <c r="G25" s="124">
        <v>0.6972222222222222</v>
      </c>
      <c r="H25" s="131"/>
      <c r="I25" s="15" t="s">
        <v>346</v>
      </c>
      <c r="J25" s="15" t="s">
        <v>346</v>
      </c>
      <c r="K25" s="15">
        <v>4.0</v>
      </c>
      <c r="L25" s="15">
        <v>6.0</v>
      </c>
      <c r="M25" s="76">
        <f t="shared" si="1"/>
        <v>10</v>
      </c>
      <c r="N25" s="126">
        <f t="shared" si="2"/>
        <v>0.5882352941</v>
      </c>
      <c r="O25" s="75"/>
      <c r="P25" s="127"/>
      <c r="Q25" s="127"/>
      <c r="T25" s="75"/>
      <c r="U25" s="75"/>
      <c r="V25" s="75"/>
      <c r="W25" s="75"/>
      <c r="X25" s="75"/>
      <c r="Y25" s="75"/>
      <c r="Z25" s="75"/>
      <c r="AA25" s="75"/>
      <c r="AB25" s="75"/>
      <c r="AC25" s="75"/>
      <c r="AD25" s="75"/>
      <c r="AE25" s="75"/>
      <c r="AF25" s="75"/>
      <c r="AG25" s="75"/>
      <c r="AH25" s="75"/>
      <c r="AI25" s="75"/>
      <c r="AJ25" s="75"/>
    </row>
    <row r="26">
      <c r="A26" s="15" t="s">
        <v>122</v>
      </c>
      <c r="B26" s="15" t="s">
        <v>79</v>
      </c>
      <c r="C26" s="15" t="s">
        <v>80</v>
      </c>
      <c r="D26" s="28" t="s">
        <v>506</v>
      </c>
      <c r="E26" s="28" t="s">
        <v>370</v>
      </c>
      <c r="F26" s="15" t="s">
        <v>37</v>
      </c>
      <c r="G26" s="124"/>
      <c r="H26" s="131"/>
      <c r="I26" s="15"/>
      <c r="J26" s="15" t="s">
        <v>37</v>
      </c>
      <c r="K26" s="15">
        <v>5.0</v>
      </c>
      <c r="L26" s="15">
        <v>2.0</v>
      </c>
      <c r="M26" s="76">
        <f t="shared" si="1"/>
        <v>7</v>
      </c>
      <c r="N26" s="126">
        <f t="shared" si="2"/>
        <v>0.4117647059</v>
      </c>
      <c r="O26" s="75"/>
      <c r="P26" s="127"/>
      <c r="Q26" s="127"/>
      <c r="T26" s="75"/>
      <c r="U26" s="75"/>
      <c r="V26" s="75"/>
      <c r="W26" s="75"/>
      <c r="X26" s="75"/>
      <c r="Y26" s="75"/>
      <c r="Z26" s="75"/>
      <c r="AA26" s="75"/>
      <c r="AB26" s="75"/>
      <c r="AC26" s="75"/>
      <c r="AD26" s="75"/>
      <c r="AE26" s="75"/>
      <c r="AF26" s="75"/>
      <c r="AG26" s="75"/>
      <c r="AH26" s="75"/>
      <c r="AI26" s="75"/>
      <c r="AJ26" s="75"/>
    </row>
    <row r="27">
      <c r="A27" s="15" t="s">
        <v>137</v>
      </c>
      <c r="B27" s="15" t="s">
        <v>138</v>
      </c>
      <c r="C27" s="15" t="s">
        <v>139</v>
      </c>
      <c r="D27" s="28" t="s">
        <v>373</v>
      </c>
      <c r="E27" s="28" t="s">
        <v>374</v>
      </c>
      <c r="F27" s="15" t="s">
        <v>346</v>
      </c>
      <c r="G27" s="124">
        <v>0.5625</v>
      </c>
      <c r="H27" s="125"/>
      <c r="I27" s="125"/>
      <c r="J27" s="15" t="s">
        <v>37</v>
      </c>
      <c r="K27" s="15">
        <v>4.0</v>
      </c>
      <c r="L27" s="15">
        <v>0.0</v>
      </c>
      <c r="M27" s="76">
        <f t="shared" si="1"/>
        <v>4</v>
      </c>
      <c r="N27" s="126">
        <f t="shared" si="2"/>
        <v>0.2352941176</v>
      </c>
      <c r="O27" s="75"/>
      <c r="P27" s="127"/>
      <c r="Q27" s="127"/>
      <c r="T27" s="75"/>
      <c r="U27" s="75"/>
      <c r="V27" s="75"/>
      <c r="W27" s="75"/>
      <c r="X27" s="75"/>
      <c r="Y27" s="75"/>
      <c r="Z27" s="75"/>
      <c r="AA27" s="75"/>
      <c r="AB27" s="75"/>
      <c r="AC27" s="75"/>
      <c r="AD27" s="75"/>
      <c r="AE27" s="75"/>
      <c r="AF27" s="75"/>
      <c r="AG27" s="75"/>
      <c r="AH27" s="75"/>
      <c r="AI27" s="75"/>
      <c r="AJ27" s="75"/>
    </row>
    <row r="28">
      <c r="A28" s="15" t="s">
        <v>137</v>
      </c>
      <c r="B28" s="15" t="s">
        <v>140</v>
      </c>
      <c r="C28" s="15" t="s">
        <v>141</v>
      </c>
      <c r="D28" s="28" t="s">
        <v>375</v>
      </c>
      <c r="E28" s="28" t="s">
        <v>374</v>
      </c>
      <c r="F28" s="15" t="s">
        <v>37</v>
      </c>
      <c r="G28" s="124"/>
      <c r="H28" s="125"/>
      <c r="I28" s="15"/>
      <c r="J28" s="15" t="s">
        <v>37</v>
      </c>
      <c r="K28" s="15">
        <v>3.0</v>
      </c>
      <c r="L28" s="15">
        <v>2.0</v>
      </c>
      <c r="M28" s="76">
        <f t="shared" si="1"/>
        <v>5</v>
      </c>
      <c r="N28" s="126">
        <f t="shared" si="2"/>
        <v>0.2941176471</v>
      </c>
      <c r="O28" s="75"/>
      <c r="P28" s="127"/>
      <c r="Q28" s="127"/>
      <c r="T28" s="75"/>
      <c r="U28" s="75"/>
      <c r="V28" s="75"/>
      <c r="W28" s="75"/>
      <c r="X28" s="75"/>
      <c r="Y28" s="75"/>
      <c r="Z28" s="75"/>
      <c r="AA28" s="75"/>
      <c r="AB28" s="75"/>
      <c r="AC28" s="75"/>
      <c r="AD28" s="75"/>
      <c r="AE28" s="75"/>
      <c r="AF28" s="75"/>
      <c r="AG28" s="75"/>
      <c r="AH28" s="75"/>
      <c r="AI28" s="75"/>
      <c r="AJ28" s="75"/>
    </row>
    <row r="29">
      <c r="A29" s="15" t="s">
        <v>137</v>
      </c>
      <c r="B29" s="15" t="s">
        <v>143</v>
      </c>
      <c r="C29" s="15" t="s">
        <v>144</v>
      </c>
      <c r="D29" s="28" t="s">
        <v>376</v>
      </c>
      <c r="E29" s="28" t="s">
        <v>374</v>
      </c>
      <c r="F29" s="15" t="s">
        <v>346</v>
      </c>
      <c r="G29" s="124">
        <v>0.5625</v>
      </c>
      <c r="H29" s="125"/>
      <c r="I29" s="15"/>
      <c r="J29" s="15" t="s">
        <v>37</v>
      </c>
      <c r="K29" s="154" t="s">
        <v>96</v>
      </c>
      <c r="L29" s="15" t="s">
        <v>96</v>
      </c>
      <c r="M29" s="76">
        <f t="shared" si="1"/>
        <v>0</v>
      </c>
      <c r="N29" s="126">
        <f t="shared" si="2"/>
        <v>0</v>
      </c>
      <c r="O29" s="15" t="s">
        <v>577</v>
      </c>
      <c r="P29" s="127"/>
      <c r="Q29" s="127"/>
      <c r="T29" s="75"/>
      <c r="U29" s="75"/>
      <c r="V29" s="75"/>
      <c r="W29" s="75"/>
      <c r="X29" s="75"/>
      <c r="Y29" s="75"/>
      <c r="Z29" s="75"/>
      <c r="AA29" s="75"/>
      <c r="AB29" s="75"/>
      <c r="AC29" s="75"/>
      <c r="AD29" s="75"/>
      <c r="AE29" s="75"/>
      <c r="AF29" s="75"/>
      <c r="AG29" s="75"/>
      <c r="AH29" s="75"/>
      <c r="AI29" s="75"/>
      <c r="AJ29" s="75"/>
    </row>
    <row r="30">
      <c r="A30" s="15" t="s">
        <v>137</v>
      </c>
      <c r="B30" s="15" t="s">
        <v>146</v>
      </c>
      <c r="C30" s="15" t="s">
        <v>147</v>
      </c>
      <c r="D30" s="28" t="s">
        <v>377</v>
      </c>
      <c r="E30" s="28" t="s">
        <v>374</v>
      </c>
      <c r="F30" s="15" t="s">
        <v>346</v>
      </c>
      <c r="G30" s="124">
        <v>0.5625</v>
      </c>
      <c r="H30" s="125"/>
      <c r="I30" s="15"/>
      <c r="J30" s="15" t="s">
        <v>346</v>
      </c>
      <c r="K30" s="15">
        <v>3.0</v>
      </c>
      <c r="L30" s="15">
        <v>5.0</v>
      </c>
      <c r="M30" s="76">
        <f t="shared" si="1"/>
        <v>8</v>
      </c>
      <c r="N30" s="126">
        <f t="shared" si="2"/>
        <v>0.4705882353</v>
      </c>
      <c r="O30" s="75"/>
      <c r="P30" s="127"/>
      <c r="Q30" s="127"/>
      <c r="T30" s="75"/>
      <c r="U30" s="75"/>
      <c r="V30" s="75"/>
      <c r="W30" s="75"/>
      <c r="X30" s="75"/>
      <c r="Y30" s="75"/>
      <c r="Z30" s="75"/>
      <c r="AA30" s="75"/>
      <c r="AB30" s="75"/>
      <c r="AC30" s="75"/>
      <c r="AD30" s="75"/>
      <c r="AE30" s="75"/>
      <c r="AF30" s="75"/>
      <c r="AG30" s="75"/>
      <c r="AH30" s="75"/>
      <c r="AI30" s="75"/>
      <c r="AJ30" s="75"/>
    </row>
    <row r="31">
      <c r="A31" s="15" t="s">
        <v>137</v>
      </c>
      <c r="B31" s="15" t="s">
        <v>150</v>
      </c>
      <c r="C31" s="15" t="s">
        <v>151</v>
      </c>
      <c r="D31" s="28" t="s">
        <v>379</v>
      </c>
      <c r="E31" s="28" t="s">
        <v>380</v>
      </c>
      <c r="F31" s="15" t="s">
        <v>346</v>
      </c>
      <c r="G31" s="138">
        <v>0.6097222222222223</v>
      </c>
      <c r="H31" s="125">
        <v>3.0</v>
      </c>
      <c r="I31" s="15"/>
      <c r="J31" s="15" t="s">
        <v>37</v>
      </c>
      <c r="K31" s="15">
        <v>5.0</v>
      </c>
      <c r="L31" s="15">
        <v>7.0</v>
      </c>
      <c r="M31" s="76">
        <f t="shared" si="1"/>
        <v>12</v>
      </c>
      <c r="N31" s="126">
        <f t="shared" si="2"/>
        <v>0.7058823529</v>
      </c>
      <c r="O31" s="75"/>
      <c r="P31" s="127"/>
      <c r="Q31" s="127"/>
      <c r="T31" s="75"/>
      <c r="U31" s="75"/>
      <c r="V31" s="75"/>
      <c r="W31" s="75"/>
      <c r="X31" s="75"/>
      <c r="Y31" s="75"/>
      <c r="Z31" s="75"/>
      <c r="AA31" s="75"/>
      <c r="AB31" s="75"/>
      <c r="AC31" s="75"/>
      <c r="AD31" s="75"/>
      <c r="AE31" s="75"/>
      <c r="AF31" s="75"/>
      <c r="AG31" s="75"/>
      <c r="AH31" s="75"/>
      <c r="AI31" s="75"/>
      <c r="AJ31" s="75"/>
    </row>
    <row r="32">
      <c r="A32" s="15" t="s">
        <v>137</v>
      </c>
      <c r="B32" s="15" t="s">
        <v>152</v>
      </c>
      <c r="C32" s="15" t="s">
        <v>153</v>
      </c>
      <c r="D32" s="28" t="s">
        <v>381</v>
      </c>
      <c r="E32" s="28" t="s">
        <v>380</v>
      </c>
      <c r="F32" s="15" t="s">
        <v>346</v>
      </c>
      <c r="G32" s="138">
        <v>0.6076388888888888</v>
      </c>
      <c r="H32" s="125"/>
      <c r="I32" s="15"/>
      <c r="J32" s="15" t="s">
        <v>37</v>
      </c>
      <c r="K32" s="15">
        <v>5.0</v>
      </c>
      <c r="L32" s="15">
        <v>10.0</v>
      </c>
      <c r="M32" s="76">
        <f t="shared" si="1"/>
        <v>15</v>
      </c>
      <c r="N32" s="126">
        <f t="shared" si="2"/>
        <v>0.8823529412</v>
      </c>
      <c r="O32" s="75"/>
      <c r="P32" s="127"/>
      <c r="Q32" s="127"/>
      <c r="T32" s="75"/>
      <c r="U32" s="75"/>
      <c r="V32" s="75"/>
      <c r="W32" s="75"/>
      <c r="X32" s="75"/>
      <c r="Y32" s="75"/>
      <c r="Z32" s="75"/>
      <c r="AA32" s="75"/>
      <c r="AB32" s="75"/>
      <c r="AC32" s="75"/>
      <c r="AD32" s="75"/>
      <c r="AE32" s="75"/>
      <c r="AF32" s="75"/>
      <c r="AG32" s="75"/>
      <c r="AH32" s="75"/>
      <c r="AI32" s="75"/>
      <c r="AJ32" s="75"/>
    </row>
    <row r="33">
      <c r="A33" s="15" t="s">
        <v>137</v>
      </c>
      <c r="B33" s="15" t="s">
        <v>156</v>
      </c>
      <c r="C33" s="15" t="s">
        <v>157</v>
      </c>
      <c r="D33" s="28" t="s">
        <v>382</v>
      </c>
      <c r="E33" s="28" t="s">
        <v>380</v>
      </c>
      <c r="F33" s="15" t="s">
        <v>346</v>
      </c>
      <c r="G33" s="138">
        <v>0.6076388888888888</v>
      </c>
      <c r="H33" s="131"/>
      <c r="I33" s="15"/>
      <c r="J33" s="15" t="s">
        <v>37</v>
      </c>
      <c r="K33" s="15">
        <v>4.0</v>
      </c>
      <c r="L33" s="15">
        <v>8.0</v>
      </c>
      <c r="M33" s="76">
        <f t="shared" si="1"/>
        <v>12</v>
      </c>
      <c r="N33" s="126">
        <f t="shared" si="2"/>
        <v>0.7058823529</v>
      </c>
      <c r="O33" s="75"/>
      <c r="P33" s="127"/>
      <c r="Q33" s="127"/>
      <c r="T33" s="75"/>
      <c r="U33" s="75"/>
      <c r="V33" s="75"/>
      <c r="W33" s="75"/>
      <c r="X33" s="75"/>
      <c r="Y33" s="75"/>
      <c r="Z33" s="75"/>
      <c r="AA33" s="75"/>
      <c r="AB33" s="75"/>
      <c r="AC33" s="75"/>
      <c r="AD33" s="75"/>
      <c r="AE33" s="75"/>
      <c r="AF33" s="75"/>
      <c r="AG33" s="75"/>
      <c r="AH33" s="75"/>
      <c r="AI33" s="75"/>
      <c r="AJ33" s="75"/>
    </row>
    <row r="34">
      <c r="A34" s="15" t="s">
        <v>137</v>
      </c>
      <c r="B34" s="15" t="s">
        <v>160</v>
      </c>
      <c r="C34" s="15" t="s">
        <v>161</v>
      </c>
      <c r="D34" s="28" t="s">
        <v>383</v>
      </c>
      <c r="E34" s="28" t="s">
        <v>380</v>
      </c>
      <c r="F34" s="15" t="s">
        <v>346</v>
      </c>
      <c r="G34" s="138">
        <v>0.6076388888888888</v>
      </c>
      <c r="H34" s="131"/>
      <c r="I34" s="15"/>
      <c r="J34" s="15" t="s">
        <v>37</v>
      </c>
      <c r="K34" s="15">
        <v>5.0</v>
      </c>
      <c r="L34" s="15">
        <v>4.0</v>
      </c>
      <c r="M34" s="76">
        <f t="shared" si="1"/>
        <v>9</v>
      </c>
      <c r="N34" s="126">
        <f t="shared" si="2"/>
        <v>0.5294117647</v>
      </c>
      <c r="O34" s="75"/>
      <c r="P34" s="127"/>
      <c r="Q34" s="127"/>
      <c r="T34" s="75"/>
      <c r="U34" s="75"/>
      <c r="V34" s="75"/>
      <c r="W34" s="75"/>
      <c r="X34" s="75"/>
      <c r="Y34" s="75"/>
      <c r="Z34" s="75"/>
      <c r="AA34" s="75"/>
      <c r="AB34" s="75"/>
      <c r="AC34" s="75"/>
      <c r="AD34" s="75"/>
      <c r="AE34" s="75"/>
      <c r="AF34" s="75"/>
      <c r="AG34" s="75"/>
      <c r="AH34" s="75"/>
      <c r="AI34" s="75"/>
      <c r="AJ34" s="75"/>
    </row>
    <row r="35">
      <c r="A35" s="15" t="s">
        <v>167</v>
      </c>
      <c r="B35" s="15" t="s">
        <v>168</v>
      </c>
      <c r="C35" s="15" t="s">
        <v>169</v>
      </c>
      <c r="D35" s="28" t="s">
        <v>386</v>
      </c>
      <c r="E35" s="28" t="s">
        <v>344</v>
      </c>
      <c r="F35" s="15" t="s">
        <v>346</v>
      </c>
      <c r="G35" s="138">
        <v>0.5638888888888889</v>
      </c>
      <c r="H35" s="125">
        <v>2.0</v>
      </c>
      <c r="I35" s="15"/>
      <c r="J35" s="15" t="s">
        <v>346</v>
      </c>
      <c r="K35" s="15">
        <v>4.0</v>
      </c>
      <c r="L35" s="15">
        <v>4.0</v>
      </c>
      <c r="M35" s="76">
        <f t="shared" si="1"/>
        <v>8</v>
      </c>
      <c r="N35" s="126">
        <f t="shared" si="2"/>
        <v>0.4705882353</v>
      </c>
      <c r="O35" s="15"/>
      <c r="P35" s="127"/>
      <c r="Q35" s="127"/>
      <c r="T35" s="75"/>
      <c r="U35" s="75"/>
      <c r="V35" s="75"/>
      <c r="W35" s="75"/>
      <c r="X35" s="75"/>
      <c r="Y35" s="75"/>
      <c r="Z35" s="75"/>
      <c r="AA35" s="75"/>
      <c r="AB35" s="75"/>
      <c r="AC35" s="75"/>
      <c r="AD35" s="75"/>
      <c r="AE35" s="75"/>
      <c r="AF35" s="75"/>
      <c r="AG35" s="75"/>
      <c r="AH35" s="75"/>
      <c r="AI35" s="75"/>
      <c r="AJ35" s="75"/>
    </row>
    <row r="36">
      <c r="A36" s="15" t="s">
        <v>167</v>
      </c>
      <c r="B36" s="15" t="s">
        <v>173</v>
      </c>
      <c r="C36" s="15" t="s">
        <v>174</v>
      </c>
      <c r="D36" s="28" t="s">
        <v>387</v>
      </c>
      <c r="E36" s="28" t="s">
        <v>344</v>
      </c>
      <c r="F36" s="15" t="s">
        <v>346</v>
      </c>
      <c r="G36" s="138">
        <v>0.5638888888888889</v>
      </c>
      <c r="H36" s="125">
        <v>2.0</v>
      </c>
      <c r="I36" s="15"/>
      <c r="J36" s="15" t="s">
        <v>37</v>
      </c>
      <c r="K36" s="15">
        <v>3.0</v>
      </c>
      <c r="L36" s="15">
        <v>0.0</v>
      </c>
      <c r="M36" s="76">
        <f t="shared" si="1"/>
        <v>3</v>
      </c>
      <c r="N36" s="126">
        <f t="shared" si="2"/>
        <v>0.1764705882</v>
      </c>
      <c r="O36" s="75"/>
      <c r="P36" s="127"/>
      <c r="Q36" s="127"/>
      <c r="T36" s="75"/>
      <c r="U36" s="75"/>
      <c r="V36" s="75"/>
      <c r="W36" s="75"/>
      <c r="X36" s="75"/>
      <c r="Y36" s="75"/>
      <c r="Z36" s="75"/>
      <c r="AA36" s="75"/>
      <c r="AB36" s="75"/>
      <c r="AC36" s="75"/>
      <c r="AD36" s="75"/>
      <c r="AE36" s="75"/>
      <c r="AF36" s="75"/>
      <c r="AG36" s="75"/>
      <c r="AH36" s="75"/>
      <c r="AI36" s="75"/>
      <c r="AJ36" s="75"/>
    </row>
    <row r="37">
      <c r="A37" s="15" t="s">
        <v>167</v>
      </c>
      <c r="B37" s="15" t="s">
        <v>29</v>
      </c>
      <c r="C37" s="15" t="s">
        <v>30</v>
      </c>
      <c r="D37" s="28" t="s">
        <v>388</v>
      </c>
      <c r="E37" s="28" t="s">
        <v>344</v>
      </c>
      <c r="F37" s="15" t="s">
        <v>346</v>
      </c>
      <c r="G37" s="138">
        <v>0.5625</v>
      </c>
      <c r="H37" s="125"/>
      <c r="I37" s="15"/>
      <c r="J37" s="15" t="s">
        <v>346</v>
      </c>
      <c r="K37" s="15">
        <v>5.0</v>
      </c>
      <c r="L37" s="15">
        <v>12.0</v>
      </c>
      <c r="M37" s="76">
        <f t="shared" si="1"/>
        <v>17</v>
      </c>
      <c r="N37" s="126">
        <f t="shared" si="2"/>
        <v>1</v>
      </c>
      <c r="O37" s="17"/>
      <c r="P37" s="127"/>
      <c r="Q37" s="127"/>
      <c r="T37" s="75"/>
      <c r="U37" s="75"/>
      <c r="V37" s="75"/>
      <c r="W37" s="75"/>
      <c r="X37" s="75"/>
      <c r="Y37" s="75"/>
      <c r="Z37" s="75"/>
      <c r="AA37" s="75"/>
      <c r="AB37" s="75"/>
      <c r="AC37" s="75"/>
      <c r="AD37" s="75"/>
      <c r="AE37" s="75"/>
      <c r="AF37" s="75"/>
      <c r="AG37" s="75"/>
      <c r="AH37" s="75"/>
      <c r="AI37" s="75"/>
      <c r="AJ37" s="75"/>
    </row>
    <row r="38">
      <c r="A38" s="15" t="s">
        <v>167</v>
      </c>
      <c r="B38" s="15" t="s">
        <v>177</v>
      </c>
      <c r="C38" s="15" t="s">
        <v>178</v>
      </c>
      <c r="D38" s="28" t="s">
        <v>389</v>
      </c>
      <c r="E38" s="28" t="s">
        <v>344</v>
      </c>
      <c r="F38" s="15" t="s">
        <v>346</v>
      </c>
      <c r="G38" s="124">
        <v>0.5625</v>
      </c>
      <c r="H38" s="131"/>
      <c r="I38" s="15"/>
      <c r="J38" s="15" t="s">
        <v>37</v>
      </c>
      <c r="K38" s="15">
        <v>3.0</v>
      </c>
      <c r="L38" s="15">
        <v>0.0</v>
      </c>
      <c r="M38" s="76">
        <f t="shared" si="1"/>
        <v>3</v>
      </c>
      <c r="N38" s="126">
        <f t="shared" si="2"/>
        <v>0.1764705882</v>
      </c>
      <c r="O38" s="90"/>
      <c r="P38" s="127"/>
      <c r="Q38" s="127"/>
      <c r="T38" s="75"/>
      <c r="U38" s="75"/>
      <c r="V38" s="75"/>
      <c r="W38" s="75"/>
      <c r="X38" s="75"/>
      <c r="Y38" s="75"/>
      <c r="Z38" s="75"/>
      <c r="AA38" s="75"/>
      <c r="AB38" s="75"/>
      <c r="AC38" s="75"/>
      <c r="AD38" s="75"/>
      <c r="AE38" s="75"/>
      <c r="AF38" s="75"/>
      <c r="AG38" s="75"/>
      <c r="AH38" s="75"/>
      <c r="AI38" s="75"/>
      <c r="AJ38" s="75"/>
    </row>
    <row r="39">
      <c r="A39" s="15" t="s">
        <v>167</v>
      </c>
      <c r="B39" s="15" t="s">
        <v>54</v>
      </c>
      <c r="C39" s="15" t="s">
        <v>55</v>
      </c>
      <c r="D39" s="28" t="s">
        <v>390</v>
      </c>
      <c r="E39" s="28" t="s">
        <v>380</v>
      </c>
      <c r="F39" s="15" t="s">
        <v>346</v>
      </c>
      <c r="G39" s="124">
        <v>0.6076388888888888</v>
      </c>
      <c r="H39" s="131"/>
      <c r="I39" s="15"/>
      <c r="J39" s="15" t="s">
        <v>346</v>
      </c>
      <c r="K39" s="15">
        <v>2.0</v>
      </c>
      <c r="L39" s="15" t="s">
        <v>96</v>
      </c>
      <c r="M39" s="76">
        <f t="shared" si="1"/>
        <v>2</v>
      </c>
      <c r="N39" s="126">
        <f t="shared" si="2"/>
        <v>0.1176470588</v>
      </c>
      <c r="O39" s="15"/>
      <c r="P39" s="127"/>
      <c r="Q39" s="127"/>
      <c r="T39" s="75"/>
      <c r="U39" s="75"/>
      <c r="V39" s="75"/>
      <c r="W39" s="75"/>
      <c r="X39" s="75"/>
      <c r="Y39" s="75"/>
      <c r="Z39" s="75"/>
      <c r="AA39" s="75"/>
      <c r="AB39" s="75"/>
      <c r="AC39" s="75"/>
      <c r="AD39" s="75"/>
      <c r="AE39" s="75"/>
      <c r="AF39" s="75"/>
      <c r="AG39" s="75"/>
      <c r="AH39" s="75"/>
      <c r="AI39" s="75"/>
      <c r="AJ39" s="75"/>
    </row>
    <row r="40">
      <c r="A40" s="15" t="s">
        <v>167</v>
      </c>
      <c r="B40" s="15" t="s">
        <v>181</v>
      </c>
      <c r="C40" s="15" t="s">
        <v>182</v>
      </c>
      <c r="D40" s="28" t="s">
        <v>391</v>
      </c>
      <c r="E40" s="28" t="s">
        <v>380</v>
      </c>
      <c r="F40" s="15" t="s">
        <v>346</v>
      </c>
      <c r="G40" s="124">
        <v>0.6104166666666667</v>
      </c>
      <c r="H40" s="125">
        <v>4.0</v>
      </c>
      <c r="I40" s="15"/>
      <c r="J40" s="15" t="s">
        <v>37</v>
      </c>
      <c r="K40" s="15">
        <v>5.0</v>
      </c>
      <c r="L40" s="15">
        <v>4.0</v>
      </c>
      <c r="M40" s="76">
        <f t="shared" si="1"/>
        <v>9</v>
      </c>
      <c r="N40" s="126">
        <f t="shared" si="2"/>
        <v>0.5294117647</v>
      </c>
      <c r="O40" s="15"/>
      <c r="P40" s="127"/>
      <c r="Q40" s="127"/>
      <c r="T40" s="75"/>
      <c r="U40" s="75"/>
      <c r="V40" s="75"/>
      <c r="W40" s="75"/>
      <c r="X40" s="75"/>
      <c r="Y40" s="75"/>
      <c r="Z40" s="75"/>
      <c r="AA40" s="75"/>
      <c r="AB40" s="75"/>
      <c r="AC40" s="75"/>
      <c r="AD40" s="75"/>
      <c r="AE40" s="75"/>
      <c r="AF40" s="75"/>
      <c r="AG40" s="75"/>
      <c r="AH40" s="75"/>
      <c r="AI40" s="75"/>
      <c r="AJ40" s="75"/>
    </row>
    <row r="41">
      <c r="A41" s="15" t="s">
        <v>167</v>
      </c>
      <c r="B41" s="15" t="s">
        <v>183</v>
      </c>
      <c r="C41" s="15" t="s">
        <v>184</v>
      </c>
      <c r="D41" s="28" t="s">
        <v>392</v>
      </c>
      <c r="E41" s="28" t="s">
        <v>380</v>
      </c>
      <c r="F41" s="15" t="s">
        <v>346</v>
      </c>
      <c r="G41" s="124">
        <v>0.6076388888888888</v>
      </c>
      <c r="H41" s="131"/>
      <c r="I41" s="15"/>
      <c r="J41" s="15" t="s">
        <v>37</v>
      </c>
      <c r="K41" s="15">
        <v>4.0</v>
      </c>
      <c r="L41" s="15">
        <v>8.0</v>
      </c>
      <c r="M41" s="76">
        <f t="shared" si="1"/>
        <v>12</v>
      </c>
      <c r="N41" s="126">
        <f t="shared" si="2"/>
        <v>0.7058823529</v>
      </c>
      <c r="O41" s="15"/>
      <c r="P41" s="127"/>
      <c r="Q41" s="127"/>
      <c r="T41" s="75"/>
      <c r="U41" s="75"/>
      <c r="V41" s="75"/>
      <c r="W41" s="75"/>
      <c r="X41" s="75"/>
      <c r="Y41" s="75"/>
      <c r="Z41" s="75"/>
      <c r="AA41" s="75"/>
      <c r="AB41" s="75"/>
      <c r="AC41" s="75"/>
      <c r="AD41" s="75"/>
      <c r="AE41" s="75"/>
      <c r="AF41" s="75"/>
      <c r="AG41" s="75"/>
      <c r="AH41" s="75"/>
      <c r="AI41" s="75"/>
      <c r="AJ41" s="75"/>
    </row>
    <row r="42">
      <c r="A42" s="15" t="s">
        <v>167</v>
      </c>
      <c r="B42" s="15" t="s">
        <v>186</v>
      </c>
      <c r="C42" s="15" t="s">
        <v>187</v>
      </c>
      <c r="D42" s="28" t="s">
        <v>393</v>
      </c>
      <c r="E42" s="28" t="s">
        <v>380</v>
      </c>
      <c r="F42" s="15" t="s">
        <v>346</v>
      </c>
      <c r="G42" s="124">
        <v>0.6104166666666667</v>
      </c>
      <c r="H42" s="125">
        <v>4.0</v>
      </c>
      <c r="I42" s="15"/>
      <c r="J42" s="15" t="s">
        <v>346</v>
      </c>
      <c r="K42" s="15" t="s">
        <v>96</v>
      </c>
      <c r="L42" s="15">
        <v>12.0</v>
      </c>
      <c r="M42" s="76">
        <f t="shared" si="1"/>
        <v>12</v>
      </c>
      <c r="N42" s="126">
        <f t="shared" si="2"/>
        <v>0.7058823529</v>
      </c>
      <c r="O42" s="15"/>
      <c r="P42" s="127"/>
      <c r="Q42" s="127"/>
      <c r="T42" s="75"/>
      <c r="U42" s="75"/>
      <c r="V42" s="75"/>
      <c r="W42" s="75"/>
      <c r="X42" s="75"/>
      <c r="Y42" s="75"/>
      <c r="Z42" s="75"/>
      <c r="AA42" s="75"/>
      <c r="AB42" s="75"/>
      <c r="AC42" s="75"/>
      <c r="AD42" s="75"/>
      <c r="AE42" s="75"/>
      <c r="AF42" s="75"/>
      <c r="AG42" s="75"/>
      <c r="AH42" s="75"/>
      <c r="AI42" s="75"/>
      <c r="AJ42" s="75"/>
    </row>
    <row r="43">
      <c r="A43" s="15" t="s">
        <v>188</v>
      </c>
      <c r="B43" s="15" t="s">
        <v>165</v>
      </c>
      <c r="C43" s="15" t="s">
        <v>166</v>
      </c>
      <c r="D43" s="28" t="s">
        <v>394</v>
      </c>
      <c r="E43" s="28" t="s">
        <v>395</v>
      </c>
      <c r="F43" s="15" t="s">
        <v>37</v>
      </c>
      <c r="G43" s="151"/>
      <c r="H43" s="131"/>
      <c r="I43" s="15"/>
      <c r="J43" s="15" t="s">
        <v>346</v>
      </c>
      <c r="K43" s="15"/>
      <c r="L43" s="15"/>
      <c r="M43" s="76">
        <f t="shared" si="1"/>
        <v>0</v>
      </c>
      <c r="N43" s="126">
        <f t="shared" si="2"/>
        <v>0</v>
      </c>
      <c r="O43" s="75"/>
      <c r="P43" s="127"/>
      <c r="Q43" s="127"/>
      <c r="T43" s="75"/>
      <c r="U43" s="75"/>
      <c r="V43" s="75"/>
      <c r="W43" s="75"/>
      <c r="X43" s="75"/>
      <c r="Y43" s="75"/>
      <c r="Z43" s="75"/>
      <c r="AA43" s="75"/>
      <c r="AB43" s="75"/>
      <c r="AC43" s="75"/>
      <c r="AD43" s="75"/>
      <c r="AE43" s="75"/>
      <c r="AF43" s="75"/>
      <c r="AG43" s="75"/>
      <c r="AH43" s="75"/>
      <c r="AI43" s="75"/>
      <c r="AJ43" s="75"/>
    </row>
    <row r="44">
      <c r="A44" s="15" t="s">
        <v>188</v>
      </c>
      <c r="B44" s="15" t="s">
        <v>190</v>
      </c>
      <c r="C44" s="15" t="s">
        <v>191</v>
      </c>
      <c r="D44" s="28" t="s">
        <v>396</v>
      </c>
      <c r="E44" s="28" t="s">
        <v>395</v>
      </c>
      <c r="F44" s="15" t="s">
        <v>346</v>
      </c>
      <c r="G44" s="151">
        <v>0.1527777777777778</v>
      </c>
      <c r="H44" s="131"/>
      <c r="I44" s="15"/>
      <c r="J44" s="15" t="s">
        <v>37</v>
      </c>
      <c r="K44" s="15" t="s">
        <v>96</v>
      </c>
      <c r="L44" s="15" t="s">
        <v>96</v>
      </c>
      <c r="M44" s="76">
        <f t="shared" si="1"/>
        <v>0</v>
      </c>
      <c r="N44" s="126">
        <f t="shared" si="2"/>
        <v>0</v>
      </c>
      <c r="O44" s="75"/>
      <c r="P44" s="127"/>
      <c r="Q44" s="127"/>
      <c r="T44" s="75"/>
      <c r="U44" s="75"/>
      <c r="V44" s="75"/>
      <c r="W44" s="75"/>
      <c r="X44" s="75"/>
      <c r="Y44" s="75"/>
      <c r="Z44" s="75"/>
      <c r="AA44" s="75"/>
      <c r="AB44" s="75"/>
      <c r="AC44" s="75"/>
      <c r="AD44" s="75"/>
      <c r="AE44" s="75"/>
      <c r="AF44" s="75"/>
      <c r="AG44" s="75"/>
      <c r="AH44" s="75"/>
      <c r="AI44" s="75"/>
      <c r="AJ44" s="75"/>
    </row>
    <row r="45">
      <c r="A45" s="15" t="s">
        <v>188</v>
      </c>
      <c r="B45" s="15" t="s">
        <v>194</v>
      </c>
      <c r="C45" s="15" t="s">
        <v>195</v>
      </c>
      <c r="D45" s="28" t="s">
        <v>397</v>
      </c>
      <c r="E45" s="28" t="s">
        <v>395</v>
      </c>
      <c r="F45" s="15" t="s">
        <v>346</v>
      </c>
      <c r="G45" s="151">
        <v>0.1527777777777778</v>
      </c>
      <c r="H45" s="125"/>
      <c r="I45" s="15"/>
      <c r="J45" s="15" t="s">
        <v>37</v>
      </c>
      <c r="K45" s="15">
        <v>5.0</v>
      </c>
      <c r="L45" s="15">
        <v>10.0</v>
      </c>
      <c r="M45" s="76">
        <f t="shared" si="1"/>
        <v>15</v>
      </c>
      <c r="N45" s="126">
        <f t="shared" si="2"/>
        <v>0.8823529412</v>
      </c>
      <c r="O45" s="75"/>
      <c r="P45" s="127"/>
      <c r="Q45" s="127"/>
      <c r="T45" s="75"/>
      <c r="U45" s="75"/>
      <c r="V45" s="75"/>
      <c r="W45" s="75"/>
      <c r="X45" s="75"/>
      <c r="Y45" s="75"/>
      <c r="Z45" s="75"/>
      <c r="AA45" s="75"/>
      <c r="AB45" s="75"/>
      <c r="AC45" s="75"/>
      <c r="AD45" s="75"/>
      <c r="AE45" s="75"/>
      <c r="AF45" s="75"/>
      <c r="AG45" s="75"/>
      <c r="AH45" s="75"/>
      <c r="AI45" s="75"/>
      <c r="AJ45" s="75"/>
    </row>
    <row r="46">
      <c r="A46" s="15" t="s">
        <v>188</v>
      </c>
      <c r="B46" s="15" t="s">
        <v>196</v>
      </c>
      <c r="C46" s="15" t="s">
        <v>197</v>
      </c>
      <c r="D46" s="28" t="s">
        <v>399</v>
      </c>
      <c r="E46" s="28" t="s">
        <v>395</v>
      </c>
      <c r="F46" s="15" t="s">
        <v>346</v>
      </c>
      <c r="G46" s="138">
        <v>0.1527777777777778</v>
      </c>
      <c r="H46" s="125"/>
      <c r="I46" s="15"/>
      <c r="J46" s="15" t="s">
        <v>346</v>
      </c>
      <c r="K46" s="15">
        <v>9.0</v>
      </c>
      <c r="L46" s="15">
        <v>0.0</v>
      </c>
      <c r="M46" s="76">
        <f t="shared" si="1"/>
        <v>9</v>
      </c>
      <c r="N46" s="126">
        <f t="shared" si="2"/>
        <v>0.5294117647</v>
      </c>
      <c r="O46" s="75"/>
      <c r="P46" s="127"/>
      <c r="Q46" s="127"/>
      <c r="T46" s="75"/>
      <c r="U46" s="75"/>
      <c r="V46" s="75"/>
      <c r="W46" s="75"/>
      <c r="X46" s="75"/>
      <c r="Y46" s="75"/>
      <c r="Z46" s="75"/>
      <c r="AA46" s="75"/>
      <c r="AB46" s="75"/>
      <c r="AC46" s="75"/>
      <c r="AD46" s="75"/>
      <c r="AE46" s="75"/>
      <c r="AF46" s="75"/>
      <c r="AG46" s="75"/>
      <c r="AH46" s="75"/>
      <c r="AI46" s="75"/>
      <c r="AJ46" s="75"/>
    </row>
    <row r="47">
      <c r="A47" s="15" t="s">
        <v>188</v>
      </c>
      <c r="B47" s="15" t="s">
        <v>198</v>
      </c>
      <c r="C47" s="15" t="s">
        <v>199</v>
      </c>
      <c r="D47" s="28" t="s">
        <v>400</v>
      </c>
      <c r="E47" s="28" t="s">
        <v>401</v>
      </c>
      <c r="F47" s="15" t="s">
        <v>346</v>
      </c>
      <c r="G47" s="124">
        <v>0.6527777777777778</v>
      </c>
      <c r="H47" s="131"/>
      <c r="I47" s="15"/>
      <c r="J47" s="15" t="s">
        <v>346</v>
      </c>
      <c r="K47" s="15">
        <v>7.0</v>
      </c>
      <c r="L47" s="15">
        <v>3.0</v>
      </c>
      <c r="M47" s="76">
        <f t="shared" si="1"/>
        <v>10</v>
      </c>
      <c r="N47" s="126">
        <f t="shared" si="2"/>
        <v>0.5882352941</v>
      </c>
      <c r="O47" s="75"/>
      <c r="P47" s="127"/>
      <c r="Q47" s="127"/>
      <c r="T47" s="75"/>
      <c r="U47" s="75"/>
      <c r="V47" s="75"/>
      <c r="W47" s="75"/>
      <c r="X47" s="75"/>
      <c r="Y47" s="75"/>
      <c r="Z47" s="75"/>
      <c r="AA47" s="75"/>
      <c r="AB47" s="75"/>
      <c r="AC47" s="75"/>
      <c r="AD47" s="75"/>
      <c r="AE47" s="75"/>
      <c r="AF47" s="75"/>
      <c r="AG47" s="75"/>
      <c r="AH47" s="75"/>
      <c r="AI47" s="75"/>
      <c r="AJ47" s="75"/>
    </row>
    <row r="48">
      <c r="A48" s="15" t="s">
        <v>188</v>
      </c>
      <c r="B48" s="15" t="s">
        <v>76</v>
      </c>
      <c r="C48" s="15" t="s">
        <v>77</v>
      </c>
      <c r="D48" s="28" t="s">
        <v>518</v>
      </c>
      <c r="E48" s="28" t="s">
        <v>401</v>
      </c>
      <c r="F48" s="15" t="s">
        <v>37</v>
      </c>
      <c r="G48" s="124"/>
      <c r="H48" s="131"/>
      <c r="I48" s="15"/>
      <c r="J48" s="15" t="s">
        <v>37</v>
      </c>
      <c r="K48" s="15" t="s">
        <v>96</v>
      </c>
      <c r="L48" s="15" t="s">
        <v>96</v>
      </c>
      <c r="M48" s="76">
        <f t="shared" si="1"/>
        <v>0</v>
      </c>
      <c r="N48" s="126">
        <f t="shared" si="2"/>
        <v>0</v>
      </c>
      <c r="O48" s="75"/>
      <c r="P48" s="127"/>
      <c r="Q48" s="127"/>
      <c r="T48" s="75"/>
      <c r="U48" s="75"/>
      <c r="V48" s="75"/>
      <c r="W48" s="75"/>
      <c r="X48" s="75"/>
      <c r="Y48" s="75"/>
      <c r="Z48" s="75"/>
      <c r="AA48" s="75"/>
      <c r="AB48" s="75"/>
      <c r="AC48" s="75"/>
      <c r="AD48" s="75"/>
      <c r="AE48" s="75"/>
      <c r="AF48" s="75"/>
      <c r="AG48" s="75"/>
      <c r="AH48" s="75"/>
      <c r="AI48" s="75"/>
      <c r="AJ48" s="75"/>
    </row>
    <row r="49">
      <c r="A49" s="15" t="s">
        <v>188</v>
      </c>
      <c r="B49" s="15" t="s">
        <v>171</v>
      </c>
      <c r="C49" s="15" t="s">
        <v>172</v>
      </c>
      <c r="D49" s="28" t="s">
        <v>402</v>
      </c>
      <c r="E49" s="28" t="s">
        <v>401</v>
      </c>
      <c r="F49" s="15" t="s">
        <v>37</v>
      </c>
      <c r="H49" s="131"/>
      <c r="I49" s="15"/>
      <c r="J49" s="15" t="s">
        <v>37</v>
      </c>
      <c r="K49" s="15" t="s">
        <v>96</v>
      </c>
      <c r="L49" s="15" t="s">
        <v>96</v>
      </c>
      <c r="M49" s="76">
        <f t="shared" si="1"/>
        <v>0</v>
      </c>
      <c r="N49" s="126">
        <f t="shared" si="2"/>
        <v>0</v>
      </c>
      <c r="O49" s="75"/>
      <c r="P49" s="127"/>
      <c r="Q49" s="127"/>
      <c r="T49" s="75"/>
      <c r="U49" s="75"/>
      <c r="V49" s="75"/>
      <c r="W49" s="75"/>
      <c r="X49" s="75"/>
      <c r="Y49" s="75"/>
      <c r="Z49" s="75"/>
      <c r="AA49" s="75"/>
      <c r="AB49" s="75"/>
      <c r="AC49" s="75"/>
      <c r="AD49" s="75"/>
      <c r="AE49" s="75"/>
      <c r="AF49" s="75"/>
      <c r="AG49" s="75"/>
      <c r="AH49" s="75"/>
      <c r="AI49" s="75"/>
      <c r="AJ49" s="75"/>
    </row>
    <row r="50">
      <c r="A50" s="52" t="s">
        <v>200</v>
      </c>
      <c r="B50" s="15" t="s">
        <v>201</v>
      </c>
      <c r="C50" s="15" t="s">
        <v>202</v>
      </c>
      <c r="D50" s="28" t="s">
        <v>403</v>
      </c>
      <c r="E50" s="28" t="s">
        <v>355</v>
      </c>
      <c r="F50" s="15" t="s">
        <v>346</v>
      </c>
      <c r="G50" s="124">
        <v>0.6527777777777778</v>
      </c>
      <c r="H50" s="125">
        <v>0.0</v>
      </c>
      <c r="I50" s="15" t="s">
        <v>346</v>
      </c>
      <c r="J50" s="15"/>
      <c r="K50" s="15">
        <v>8.0</v>
      </c>
      <c r="L50" s="15">
        <v>7.0</v>
      </c>
      <c r="M50" s="76">
        <f t="shared" si="1"/>
        <v>15</v>
      </c>
      <c r="N50" s="126">
        <f t="shared" si="2"/>
        <v>0.8823529412</v>
      </c>
      <c r="O50" s="75"/>
      <c r="P50" s="127"/>
      <c r="Q50" s="127"/>
      <c r="T50" s="75"/>
      <c r="U50" s="75"/>
      <c r="V50" s="75"/>
      <c r="W50" s="75"/>
      <c r="X50" s="75"/>
      <c r="Y50" s="75"/>
      <c r="Z50" s="75"/>
      <c r="AA50" s="75"/>
      <c r="AB50" s="75"/>
      <c r="AC50" s="75"/>
      <c r="AD50" s="75"/>
      <c r="AE50" s="75"/>
      <c r="AF50" s="75"/>
      <c r="AG50" s="75"/>
      <c r="AH50" s="75"/>
      <c r="AI50" s="75"/>
      <c r="AJ50" s="75"/>
    </row>
    <row r="51">
      <c r="A51" s="52" t="s">
        <v>200</v>
      </c>
      <c r="B51" s="15" t="s">
        <v>74</v>
      </c>
      <c r="C51" s="15" t="s">
        <v>75</v>
      </c>
      <c r="D51" s="28" t="s">
        <v>404</v>
      </c>
      <c r="E51" s="28" t="s">
        <v>355</v>
      </c>
      <c r="F51" s="15" t="s">
        <v>37</v>
      </c>
      <c r="G51" s="4" t="s">
        <v>96</v>
      </c>
      <c r="H51" s="125" t="s">
        <v>96</v>
      </c>
      <c r="I51" s="15"/>
      <c r="J51" s="15"/>
      <c r="K51" s="15"/>
      <c r="L51" s="15" t="s">
        <v>96</v>
      </c>
      <c r="M51" s="76">
        <f t="shared" si="1"/>
        <v>0</v>
      </c>
      <c r="N51" s="126">
        <f t="shared" si="2"/>
        <v>0</v>
      </c>
      <c r="O51" s="15" t="s">
        <v>587</v>
      </c>
      <c r="P51" s="127"/>
      <c r="Q51" s="127"/>
      <c r="T51" s="75"/>
      <c r="U51" s="75"/>
      <c r="V51" s="75"/>
      <c r="W51" s="75"/>
      <c r="X51" s="75"/>
      <c r="Y51" s="75"/>
      <c r="Z51" s="75"/>
      <c r="AA51" s="75"/>
      <c r="AB51" s="75"/>
      <c r="AC51" s="75"/>
      <c r="AD51" s="75"/>
      <c r="AE51" s="75"/>
      <c r="AF51" s="75"/>
      <c r="AG51" s="75"/>
      <c r="AH51" s="75"/>
      <c r="AI51" s="75"/>
      <c r="AJ51" s="75"/>
    </row>
    <row r="52">
      <c r="A52" s="52" t="s">
        <v>200</v>
      </c>
      <c r="B52" s="15" t="s">
        <v>207</v>
      </c>
      <c r="C52" s="15" t="s">
        <v>208</v>
      </c>
      <c r="D52" s="28" t="s">
        <v>405</v>
      </c>
      <c r="E52" s="28" t="s">
        <v>355</v>
      </c>
      <c r="F52" s="15" t="s">
        <v>346</v>
      </c>
      <c r="G52" s="124">
        <v>0.6527777777777778</v>
      </c>
      <c r="H52" s="125">
        <v>0.0</v>
      </c>
      <c r="I52" s="15" t="s">
        <v>346</v>
      </c>
      <c r="J52" s="15"/>
      <c r="K52" s="15" t="s">
        <v>96</v>
      </c>
      <c r="L52" s="15">
        <v>6.0</v>
      </c>
      <c r="M52" s="76">
        <f t="shared" si="1"/>
        <v>6</v>
      </c>
      <c r="N52" s="126">
        <f t="shared" si="2"/>
        <v>0.3529411765</v>
      </c>
      <c r="O52" s="75"/>
      <c r="P52" s="127"/>
      <c r="Q52" s="127"/>
      <c r="T52" s="75"/>
      <c r="U52" s="75"/>
      <c r="V52" s="75"/>
      <c r="W52" s="75"/>
      <c r="X52" s="75"/>
      <c r="Y52" s="75"/>
      <c r="Z52" s="75"/>
      <c r="AA52" s="75"/>
      <c r="AB52" s="75"/>
      <c r="AC52" s="75"/>
      <c r="AD52" s="75"/>
      <c r="AE52" s="75"/>
      <c r="AF52" s="75"/>
      <c r="AG52" s="75"/>
      <c r="AH52" s="75"/>
      <c r="AI52" s="75"/>
      <c r="AJ52" s="75"/>
    </row>
    <row r="53">
      <c r="A53" s="52" t="s">
        <v>200</v>
      </c>
      <c r="B53" s="15" t="s">
        <v>162</v>
      </c>
      <c r="C53" s="15" t="s">
        <v>163</v>
      </c>
      <c r="D53" s="28" t="s">
        <v>384</v>
      </c>
      <c r="E53" s="28" t="s">
        <v>355</v>
      </c>
      <c r="F53" s="15" t="s">
        <v>346</v>
      </c>
      <c r="G53" s="124">
        <v>0.6527777777777778</v>
      </c>
      <c r="H53" s="125">
        <v>0.0</v>
      </c>
      <c r="I53" s="15" t="s">
        <v>346</v>
      </c>
      <c r="J53" s="15"/>
      <c r="K53" s="15">
        <v>5.0</v>
      </c>
      <c r="L53" s="15">
        <v>6.0</v>
      </c>
      <c r="M53" s="76">
        <f t="shared" si="1"/>
        <v>11</v>
      </c>
      <c r="N53" s="126">
        <f t="shared" si="2"/>
        <v>0.6470588235</v>
      </c>
      <c r="O53" s="75"/>
      <c r="P53" s="127"/>
      <c r="Q53" s="127"/>
      <c r="T53" s="75"/>
      <c r="U53" s="75"/>
      <c r="V53" s="75"/>
      <c r="W53" s="75"/>
      <c r="X53" s="75"/>
      <c r="Y53" s="75"/>
      <c r="Z53" s="75"/>
      <c r="AA53" s="75"/>
      <c r="AB53" s="75"/>
      <c r="AC53" s="75"/>
      <c r="AD53" s="75"/>
      <c r="AE53" s="75"/>
      <c r="AF53" s="75"/>
      <c r="AG53" s="75"/>
      <c r="AH53" s="75"/>
      <c r="AI53" s="75"/>
      <c r="AJ53" s="75"/>
    </row>
    <row r="54">
      <c r="A54" s="52" t="s">
        <v>200</v>
      </c>
      <c r="B54" s="15" t="s">
        <v>204</v>
      </c>
      <c r="C54" s="15" t="s">
        <v>205</v>
      </c>
      <c r="D54" s="28" t="s">
        <v>407</v>
      </c>
      <c r="E54" s="28" t="s">
        <v>401</v>
      </c>
      <c r="F54" s="15" t="s">
        <v>346</v>
      </c>
      <c r="G54" s="124">
        <v>0.6979166666666666</v>
      </c>
      <c r="H54" s="125">
        <v>0.0</v>
      </c>
      <c r="I54" s="15" t="s">
        <v>346</v>
      </c>
      <c r="J54" s="15"/>
      <c r="K54" s="15">
        <v>2.0</v>
      </c>
      <c r="L54" s="15">
        <v>6.0</v>
      </c>
      <c r="M54" s="76">
        <f t="shared" si="1"/>
        <v>8</v>
      </c>
      <c r="N54" s="126">
        <f t="shared" si="2"/>
        <v>0.4705882353</v>
      </c>
      <c r="O54" s="75"/>
      <c r="P54" s="127"/>
      <c r="Q54" s="127"/>
      <c r="T54" s="75"/>
      <c r="U54" s="75"/>
      <c r="V54" s="75"/>
      <c r="W54" s="75"/>
      <c r="X54" s="75"/>
      <c r="Y54" s="75"/>
      <c r="Z54" s="75"/>
      <c r="AA54" s="75"/>
      <c r="AB54" s="75"/>
      <c r="AC54" s="75"/>
      <c r="AD54" s="75"/>
      <c r="AE54" s="75"/>
      <c r="AF54" s="75"/>
      <c r="AG54" s="75"/>
      <c r="AH54" s="75"/>
      <c r="AI54" s="75"/>
      <c r="AJ54" s="75"/>
    </row>
    <row r="55">
      <c r="A55" s="52" t="s">
        <v>200</v>
      </c>
      <c r="B55" s="15" t="s">
        <v>214</v>
      </c>
      <c r="C55" s="15" t="s">
        <v>215</v>
      </c>
      <c r="D55" s="28" t="s">
        <v>408</v>
      </c>
      <c r="E55" s="28" t="s">
        <v>401</v>
      </c>
      <c r="F55" s="15" t="s">
        <v>346</v>
      </c>
      <c r="G55" s="124">
        <v>0.6979166666666666</v>
      </c>
      <c r="H55" s="125">
        <v>0.0</v>
      </c>
      <c r="I55" s="15" t="s">
        <v>346</v>
      </c>
      <c r="J55" s="15"/>
      <c r="K55" s="15">
        <v>3.0</v>
      </c>
      <c r="L55" s="15" t="s">
        <v>96</v>
      </c>
      <c r="M55" s="76">
        <f t="shared" si="1"/>
        <v>3</v>
      </c>
      <c r="N55" s="126">
        <f t="shared" si="2"/>
        <v>0.1764705882</v>
      </c>
      <c r="O55" s="75"/>
      <c r="P55" s="127"/>
      <c r="Q55" s="127"/>
      <c r="T55" s="75"/>
      <c r="U55" s="75"/>
      <c r="V55" s="75"/>
      <c r="W55" s="75"/>
      <c r="X55" s="75"/>
      <c r="Y55" s="75"/>
      <c r="Z55" s="75"/>
      <c r="AA55" s="75"/>
      <c r="AB55" s="75"/>
      <c r="AC55" s="75"/>
      <c r="AD55" s="75"/>
      <c r="AE55" s="75"/>
      <c r="AF55" s="75"/>
      <c r="AG55" s="75"/>
      <c r="AH55" s="75"/>
      <c r="AI55" s="75"/>
      <c r="AJ55" s="75"/>
    </row>
    <row r="56">
      <c r="A56" s="52" t="s">
        <v>200</v>
      </c>
      <c r="B56" s="15" t="s">
        <v>218</v>
      </c>
      <c r="C56" s="15" t="s">
        <v>219</v>
      </c>
      <c r="D56" s="28" t="s">
        <v>409</v>
      </c>
      <c r="E56" s="28" t="s">
        <v>401</v>
      </c>
      <c r="F56" s="15" t="s">
        <v>346</v>
      </c>
      <c r="G56" s="124">
        <v>0.6979166666666666</v>
      </c>
      <c r="H56" s="125">
        <v>0.0</v>
      </c>
      <c r="I56" s="15" t="s">
        <v>346</v>
      </c>
      <c r="J56" s="15"/>
      <c r="K56" s="15">
        <v>5.0</v>
      </c>
      <c r="L56" s="15">
        <v>4.0</v>
      </c>
      <c r="M56" s="76">
        <f t="shared" si="1"/>
        <v>9</v>
      </c>
      <c r="N56" s="126">
        <f t="shared" si="2"/>
        <v>0.5294117647</v>
      </c>
      <c r="O56" s="75"/>
      <c r="P56" s="127"/>
      <c r="Q56" s="127"/>
      <c r="T56" s="75"/>
      <c r="U56" s="75"/>
      <c r="V56" s="75"/>
      <c r="W56" s="75"/>
      <c r="X56" s="75"/>
      <c r="Y56" s="75"/>
      <c r="Z56" s="75"/>
      <c r="AA56" s="75"/>
      <c r="AB56" s="75"/>
      <c r="AC56" s="75"/>
      <c r="AD56" s="75"/>
      <c r="AE56" s="75"/>
      <c r="AF56" s="75"/>
      <c r="AG56" s="75"/>
      <c r="AH56" s="75"/>
      <c r="AI56" s="75"/>
      <c r="AJ56" s="75"/>
    </row>
    <row r="57">
      <c r="A57" s="52" t="s">
        <v>200</v>
      </c>
      <c r="B57" s="15" t="s">
        <v>60</v>
      </c>
      <c r="C57" s="15" t="s">
        <v>61</v>
      </c>
      <c r="D57" s="28" t="s">
        <v>411</v>
      </c>
      <c r="E57" s="28" t="s">
        <v>401</v>
      </c>
      <c r="F57" s="15" t="s">
        <v>346</v>
      </c>
      <c r="G57" s="124">
        <v>0.6979166666666666</v>
      </c>
      <c r="H57" s="125">
        <v>0.0</v>
      </c>
      <c r="I57" s="15" t="s">
        <v>346</v>
      </c>
      <c r="J57" s="15"/>
      <c r="K57" s="15" t="s">
        <v>96</v>
      </c>
      <c r="L57" s="15" t="s">
        <v>96</v>
      </c>
      <c r="M57" s="76">
        <f t="shared" si="1"/>
        <v>0</v>
      </c>
      <c r="N57" s="126">
        <f t="shared" si="2"/>
        <v>0</v>
      </c>
      <c r="O57" s="75"/>
      <c r="P57" s="127"/>
      <c r="Q57" s="127"/>
      <c r="T57" s="75"/>
      <c r="U57" s="75"/>
      <c r="V57" s="75"/>
      <c r="W57" s="75"/>
      <c r="X57" s="75"/>
      <c r="Y57" s="75"/>
      <c r="Z57" s="75"/>
      <c r="AA57" s="75"/>
      <c r="AB57" s="75"/>
      <c r="AC57" s="75"/>
      <c r="AD57" s="75"/>
      <c r="AE57" s="75"/>
      <c r="AF57" s="75"/>
      <c r="AG57" s="75"/>
      <c r="AH57" s="75"/>
      <c r="AI57" s="75"/>
      <c r="AJ57" s="75"/>
    </row>
    <row r="58">
      <c r="A58" s="15" t="s">
        <v>221</v>
      </c>
      <c r="B58" s="15" t="s">
        <v>33</v>
      </c>
      <c r="C58" s="15" t="s">
        <v>34</v>
      </c>
      <c r="D58" s="28" t="s">
        <v>413</v>
      </c>
      <c r="E58" s="28" t="s">
        <v>344</v>
      </c>
      <c r="F58" s="15" t="s">
        <v>346</v>
      </c>
      <c r="G58" s="138">
        <v>0.5625</v>
      </c>
      <c r="H58" s="125">
        <v>0.0</v>
      </c>
      <c r="I58" s="15" t="s">
        <v>346</v>
      </c>
      <c r="J58" s="15" t="s">
        <v>346</v>
      </c>
      <c r="K58" s="15">
        <v>4.0</v>
      </c>
      <c r="L58" s="15">
        <v>2.0</v>
      </c>
      <c r="M58" s="76">
        <f t="shared" si="1"/>
        <v>6</v>
      </c>
      <c r="N58" s="126">
        <f t="shared" si="2"/>
        <v>0.3529411765</v>
      </c>
      <c r="O58" s="15"/>
      <c r="P58" s="127"/>
      <c r="Q58" s="127"/>
      <c r="T58" s="75"/>
      <c r="U58" s="75"/>
      <c r="V58" s="75"/>
      <c r="W58" s="75"/>
      <c r="X58" s="75"/>
      <c r="Y58" s="75"/>
      <c r="Z58" s="75"/>
      <c r="AA58" s="75"/>
      <c r="AB58" s="75"/>
      <c r="AC58" s="75"/>
      <c r="AD58" s="75"/>
      <c r="AE58" s="75"/>
      <c r="AF58" s="75"/>
      <c r="AG58" s="75"/>
      <c r="AH58" s="75"/>
      <c r="AI58" s="75"/>
      <c r="AJ58" s="75"/>
    </row>
    <row r="59">
      <c r="A59" s="15" t="s">
        <v>221</v>
      </c>
      <c r="B59" s="15" t="s">
        <v>22</v>
      </c>
      <c r="C59" s="15" t="s">
        <v>23</v>
      </c>
      <c r="D59" s="28" t="s">
        <v>414</v>
      </c>
      <c r="E59" s="28" t="s">
        <v>344</v>
      </c>
      <c r="F59" s="15" t="s">
        <v>346</v>
      </c>
      <c r="G59" s="138">
        <v>0.5625</v>
      </c>
      <c r="H59" s="125">
        <v>0.0</v>
      </c>
      <c r="I59" s="15" t="s">
        <v>346</v>
      </c>
      <c r="J59" s="15" t="s">
        <v>346</v>
      </c>
      <c r="K59" s="15">
        <v>5.0</v>
      </c>
      <c r="L59" s="15">
        <v>2.0</v>
      </c>
      <c r="M59" s="76">
        <f t="shared" si="1"/>
        <v>7</v>
      </c>
      <c r="N59" s="126">
        <f t="shared" si="2"/>
        <v>0.4117647059</v>
      </c>
      <c r="O59" s="15"/>
      <c r="P59" s="127"/>
      <c r="Q59" s="127"/>
      <c r="T59" s="75"/>
      <c r="U59" s="75"/>
      <c r="V59" s="75"/>
      <c r="W59" s="75"/>
      <c r="X59" s="75"/>
      <c r="Y59" s="75"/>
      <c r="Z59" s="75"/>
      <c r="AA59" s="75"/>
      <c r="AB59" s="75"/>
      <c r="AC59" s="75"/>
      <c r="AD59" s="75"/>
      <c r="AE59" s="75"/>
      <c r="AF59" s="75"/>
      <c r="AG59" s="75"/>
      <c r="AH59" s="75"/>
      <c r="AI59" s="75"/>
      <c r="AJ59" s="75"/>
    </row>
    <row r="60">
      <c r="A60" s="15" t="s">
        <v>221</v>
      </c>
      <c r="B60" s="15" t="s">
        <v>81</v>
      </c>
      <c r="C60" s="15" t="s">
        <v>82</v>
      </c>
      <c r="D60" s="28" t="s">
        <v>415</v>
      </c>
      <c r="E60" s="28" t="s">
        <v>344</v>
      </c>
      <c r="F60" s="15" t="s">
        <v>346</v>
      </c>
      <c r="G60" s="124">
        <v>0.5597222222222222</v>
      </c>
      <c r="H60" s="125">
        <v>0.0</v>
      </c>
      <c r="I60" s="15" t="s">
        <v>346</v>
      </c>
      <c r="J60" s="15" t="s">
        <v>37</v>
      </c>
      <c r="K60" s="15">
        <v>0.0</v>
      </c>
      <c r="L60" s="15">
        <v>2.0</v>
      </c>
      <c r="M60" s="76">
        <f t="shared" si="1"/>
        <v>2</v>
      </c>
      <c r="N60" s="126">
        <f t="shared" si="2"/>
        <v>0.1176470588</v>
      </c>
      <c r="O60" s="90"/>
      <c r="P60" s="127"/>
      <c r="Q60" s="127"/>
      <c r="T60" s="75"/>
      <c r="U60" s="75"/>
      <c r="V60" s="75"/>
      <c r="W60" s="75"/>
      <c r="X60" s="75"/>
      <c r="Y60" s="75"/>
      <c r="Z60" s="75"/>
      <c r="AA60" s="75"/>
      <c r="AB60" s="75"/>
      <c r="AC60" s="75"/>
      <c r="AD60" s="75"/>
      <c r="AE60" s="75"/>
      <c r="AF60" s="75"/>
      <c r="AG60" s="75"/>
      <c r="AH60" s="75"/>
      <c r="AI60" s="75"/>
      <c r="AJ60" s="75"/>
    </row>
    <row r="61">
      <c r="A61" s="15" t="s">
        <v>221</v>
      </c>
      <c r="B61" s="15" t="s">
        <v>225</v>
      </c>
      <c r="C61" s="15" t="s">
        <v>226</v>
      </c>
      <c r="D61" s="28" t="s">
        <v>416</v>
      </c>
      <c r="E61" s="28" t="s">
        <v>344</v>
      </c>
      <c r="F61" s="15" t="s">
        <v>346</v>
      </c>
      <c r="G61" s="124">
        <v>0.5597222222222222</v>
      </c>
      <c r="H61" s="125">
        <v>0.0</v>
      </c>
      <c r="I61" s="15" t="s">
        <v>346</v>
      </c>
      <c r="J61" s="15" t="s">
        <v>346</v>
      </c>
      <c r="K61" s="15">
        <v>4.0</v>
      </c>
      <c r="L61" s="15">
        <v>6.0</v>
      </c>
      <c r="M61" s="76">
        <f t="shared" si="1"/>
        <v>10</v>
      </c>
      <c r="N61" s="126">
        <f t="shared" si="2"/>
        <v>0.5882352941</v>
      </c>
      <c r="O61" s="15"/>
      <c r="P61" s="127"/>
      <c r="Q61" s="127"/>
      <c r="T61" s="75"/>
      <c r="U61" s="75"/>
      <c r="V61" s="75"/>
      <c r="W61" s="75"/>
      <c r="X61" s="75"/>
      <c r="Y61" s="75"/>
      <c r="Z61" s="75"/>
      <c r="AA61" s="75"/>
      <c r="AB61" s="75"/>
      <c r="AC61" s="75"/>
      <c r="AD61" s="75"/>
      <c r="AE61" s="75"/>
      <c r="AF61" s="75"/>
      <c r="AG61" s="75"/>
      <c r="AH61" s="75"/>
      <c r="AI61" s="75"/>
      <c r="AJ61" s="75"/>
    </row>
    <row r="62">
      <c r="A62" s="100" t="s">
        <v>221</v>
      </c>
      <c r="B62" s="15" t="s">
        <v>228</v>
      </c>
      <c r="C62" s="15" t="s">
        <v>229</v>
      </c>
      <c r="D62" s="28" t="s">
        <v>417</v>
      </c>
      <c r="E62" s="28" t="s">
        <v>418</v>
      </c>
      <c r="F62" s="15" t="s">
        <v>346</v>
      </c>
      <c r="G62" s="124">
        <v>0.6034722222222222</v>
      </c>
      <c r="H62" s="125">
        <v>0.0</v>
      </c>
      <c r="I62" s="15" t="s">
        <v>346</v>
      </c>
      <c r="J62" s="15" t="s">
        <v>37</v>
      </c>
      <c r="K62" s="15" t="s">
        <v>96</v>
      </c>
      <c r="L62" s="15" t="s">
        <v>96</v>
      </c>
      <c r="M62" s="76">
        <f t="shared" si="1"/>
        <v>0</v>
      </c>
      <c r="N62" s="126">
        <f t="shared" si="2"/>
        <v>0</v>
      </c>
      <c r="O62" s="15"/>
      <c r="P62" s="127"/>
      <c r="Q62" s="127"/>
      <c r="T62" s="75"/>
      <c r="U62" s="75"/>
      <c r="V62" s="75"/>
      <c r="W62" s="75"/>
      <c r="X62" s="75"/>
      <c r="Y62" s="75"/>
      <c r="Z62" s="75"/>
      <c r="AA62" s="75"/>
      <c r="AB62" s="75"/>
      <c r="AC62" s="75"/>
      <c r="AD62" s="75"/>
      <c r="AE62" s="75"/>
      <c r="AF62" s="75"/>
      <c r="AG62" s="75"/>
      <c r="AH62" s="75"/>
      <c r="AI62" s="75"/>
      <c r="AJ62" s="75"/>
    </row>
    <row r="63">
      <c r="A63" s="100" t="s">
        <v>221</v>
      </c>
      <c r="B63" s="15" t="s">
        <v>230</v>
      </c>
      <c r="C63" s="15" t="s">
        <v>231</v>
      </c>
      <c r="D63" s="28" t="s">
        <v>419</v>
      </c>
      <c r="E63" s="28" t="s">
        <v>418</v>
      </c>
      <c r="F63" s="15" t="s">
        <v>346</v>
      </c>
      <c r="G63" s="124">
        <v>0.6027777777777777</v>
      </c>
      <c r="H63" s="125">
        <v>0.0</v>
      </c>
      <c r="I63" s="15" t="s">
        <v>346</v>
      </c>
      <c r="J63" s="15" t="s">
        <v>346</v>
      </c>
      <c r="K63" s="15">
        <v>1.0</v>
      </c>
      <c r="L63" s="15">
        <v>0.0</v>
      </c>
      <c r="M63" s="76">
        <f t="shared" si="1"/>
        <v>1</v>
      </c>
      <c r="N63" s="126">
        <f t="shared" si="2"/>
        <v>0.05882352941</v>
      </c>
      <c r="O63" s="15"/>
      <c r="P63" s="127"/>
      <c r="Q63" s="127"/>
      <c r="T63" s="75"/>
      <c r="U63" s="75"/>
      <c r="V63" s="75"/>
      <c r="W63" s="75"/>
      <c r="X63" s="75"/>
      <c r="Y63" s="75"/>
      <c r="Z63" s="75"/>
      <c r="AA63" s="75"/>
      <c r="AB63" s="75"/>
      <c r="AC63" s="75"/>
      <c r="AD63" s="75"/>
      <c r="AE63" s="75"/>
      <c r="AF63" s="75"/>
      <c r="AG63" s="75"/>
      <c r="AH63" s="75"/>
      <c r="AI63" s="75"/>
      <c r="AJ63" s="75"/>
    </row>
    <row r="64">
      <c r="A64" s="100" t="s">
        <v>221</v>
      </c>
      <c r="B64" s="15" t="s">
        <v>234</v>
      </c>
      <c r="C64" s="15" t="s">
        <v>235</v>
      </c>
      <c r="D64" s="28" t="s">
        <v>420</v>
      </c>
      <c r="E64" s="28" t="s">
        <v>418</v>
      </c>
      <c r="F64" s="15" t="s">
        <v>346</v>
      </c>
      <c r="G64" s="124">
        <v>0.10416666666666667</v>
      </c>
      <c r="H64" s="125">
        <v>0.0</v>
      </c>
      <c r="I64" s="15" t="s">
        <v>346</v>
      </c>
      <c r="J64" s="15" t="s">
        <v>346</v>
      </c>
      <c r="K64" s="15">
        <v>5.0</v>
      </c>
      <c r="L64" s="15">
        <v>4.0</v>
      </c>
      <c r="M64" s="76">
        <f t="shared" si="1"/>
        <v>9</v>
      </c>
      <c r="N64" s="126">
        <f t="shared" si="2"/>
        <v>0.5294117647</v>
      </c>
      <c r="O64" s="15"/>
      <c r="P64" s="127"/>
      <c r="Q64" s="127"/>
      <c r="T64" s="75"/>
      <c r="U64" s="75"/>
      <c r="V64" s="75"/>
      <c r="W64" s="75"/>
      <c r="X64" s="75"/>
      <c r="Y64" s="75"/>
      <c r="Z64" s="75"/>
      <c r="AA64" s="75"/>
      <c r="AB64" s="75"/>
      <c r="AC64" s="75"/>
      <c r="AD64" s="75"/>
      <c r="AE64" s="75"/>
      <c r="AF64" s="75"/>
      <c r="AG64" s="75"/>
      <c r="AH64" s="75"/>
      <c r="AI64" s="75"/>
      <c r="AJ64" s="75"/>
    </row>
    <row r="65">
      <c r="A65" s="100" t="s">
        <v>221</v>
      </c>
      <c r="B65" s="15" t="s">
        <v>238</v>
      </c>
      <c r="C65" s="15" t="s">
        <v>239</v>
      </c>
      <c r="D65" s="28" t="s">
        <v>421</v>
      </c>
      <c r="E65" s="28" t="s">
        <v>418</v>
      </c>
      <c r="F65" s="15" t="s">
        <v>346</v>
      </c>
      <c r="G65" s="124">
        <v>0.6041666666666666</v>
      </c>
      <c r="H65" s="125">
        <v>0.0</v>
      </c>
      <c r="I65" s="15" t="s">
        <v>346</v>
      </c>
      <c r="J65" s="15" t="s">
        <v>346</v>
      </c>
      <c r="K65" s="15">
        <v>5.0</v>
      </c>
      <c r="L65" s="15">
        <v>0.0</v>
      </c>
      <c r="M65" s="76">
        <f t="shared" si="1"/>
        <v>5</v>
      </c>
      <c r="N65" s="126">
        <f t="shared" si="2"/>
        <v>0.2941176471</v>
      </c>
      <c r="O65" s="15"/>
      <c r="P65" s="127"/>
      <c r="Q65" s="127"/>
      <c r="T65" s="75"/>
      <c r="U65" s="75"/>
      <c r="V65" s="75"/>
      <c r="W65" s="75"/>
      <c r="X65" s="75"/>
      <c r="Y65" s="75"/>
      <c r="Z65" s="75"/>
      <c r="AA65" s="75"/>
      <c r="AB65" s="75"/>
      <c r="AC65" s="75"/>
      <c r="AD65" s="75"/>
      <c r="AE65" s="75"/>
      <c r="AF65" s="75"/>
      <c r="AG65" s="75"/>
      <c r="AH65" s="75"/>
      <c r="AI65" s="75"/>
      <c r="AJ65" s="75"/>
    </row>
    <row r="66">
      <c r="A66" s="15" t="s">
        <v>243</v>
      </c>
      <c r="B66" s="15" t="s">
        <v>244</v>
      </c>
      <c r="C66" s="15" t="s">
        <v>245</v>
      </c>
      <c r="D66" s="28" t="s">
        <v>422</v>
      </c>
      <c r="E66" s="28" t="s">
        <v>374</v>
      </c>
      <c r="F66" s="15" t="s">
        <v>346</v>
      </c>
      <c r="G66" s="124">
        <v>0.5625</v>
      </c>
      <c r="H66" s="125">
        <v>0.0</v>
      </c>
      <c r="I66" s="15" t="s">
        <v>346</v>
      </c>
      <c r="J66" s="15"/>
      <c r="K66" s="15">
        <v>10.0</v>
      </c>
      <c r="L66" s="15"/>
      <c r="M66" s="76">
        <f t="shared" si="1"/>
        <v>10</v>
      </c>
      <c r="N66" s="126">
        <f t="shared" si="2"/>
        <v>0.5882352941</v>
      </c>
      <c r="O66" s="75"/>
      <c r="P66" s="127"/>
      <c r="Q66" s="127"/>
      <c r="T66" s="75"/>
      <c r="U66" s="75"/>
      <c r="V66" s="75"/>
      <c r="W66" s="75"/>
      <c r="X66" s="75"/>
      <c r="Y66" s="75"/>
      <c r="Z66" s="75"/>
      <c r="AA66" s="75"/>
      <c r="AB66" s="75"/>
      <c r="AC66" s="75"/>
      <c r="AD66" s="75"/>
      <c r="AE66" s="75"/>
      <c r="AF66" s="75"/>
      <c r="AG66" s="75"/>
      <c r="AH66" s="75"/>
      <c r="AI66" s="75"/>
      <c r="AJ66" s="75"/>
    </row>
    <row r="67">
      <c r="A67" s="15" t="s">
        <v>243</v>
      </c>
      <c r="B67" s="15" t="s">
        <v>154</v>
      </c>
      <c r="C67" s="15" t="s">
        <v>155</v>
      </c>
      <c r="D67" s="28" t="s">
        <v>423</v>
      </c>
      <c r="E67" s="28" t="s">
        <v>374</v>
      </c>
      <c r="F67" s="15" t="s">
        <v>37</v>
      </c>
      <c r="G67" s="125" t="s">
        <v>281</v>
      </c>
      <c r="H67" s="125" t="s">
        <v>281</v>
      </c>
      <c r="I67" s="15"/>
      <c r="J67" s="15"/>
      <c r="K67" s="15" t="s">
        <v>281</v>
      </c>
      <c r="L67" s="15" t="s">
        <v>281</v>
      </c>
      <c r="M67" s="76">
        <f t="shared" si="1"/>
        <v>0</v>
      </c>
      <c r="N67" s="126">
        <f t="shared" si="2"/>
        <v>0</v>
      </c>
      <c r="O67" s="15" t="s">
        <v>589</v>
      </c>
      <c r="P67" s="127"/>
      <c r="Q67" s="127"/>
      <c r="T67" s="75"/>
      <c r="U67" s="75"/>
      <c r="V67" s="75"/>
      <c r="W67" s="75"/>
      <c r="X67" s="75"/>
      <c r="Y67" s="75"/>
      <c r="Z67" s="75"/>
      <c r="AA67" s="75"/>
      <c r="AB67" s="75"/>
      <c r="AC67" s="75"/>
      <c r="AD67" s="75"/>
      <c r="AE67" s="75"/>
      <c r="AF67" s="75"/>
      <c r="AG67" s="75"/>
      <c r="AH67" s="75"/>
      <c r="AI67" s="75"/>
      <c r="AJ67" s="75"/>
    </row>
    <row r="68">
      <c r="A68" s="15" t="s">
        <v>243</v>
      </c>
      <c r="B68" s="15" t="s">
        <v>249</v>
      </c>
      <c r="C68" s="15" t="s">
        <v>250</v>
      </c>
      <c r="D68" s="28" t="s">
        <v>424</v>
      </c>
      <c r="E68" s="28" t="s">
        <v>374</v>
      </c>
      <c r="F68" s="15" t="s">
        <v>346</v>
      </c>
      <c r="G68" s="124">
        <v>0.5652777777777778</v>
      </c>
      <c r="H68" s="125">
        <v>4.0</v>
      </c>
      <c r="I68" s="15" t="s">
        <v>346</v>
      </c>
      <c r="J68" s="15"/>
      <c r="K68" s="15">
        <v>4.0</v>
      </c>
      <c r="L68" s="15">
        <v>0.0</v>
      </c>
      <c r="M68" s="76">
        <f t="shared" si="1"/>
        <v>4</v>
      </c>
      <c r="N68" s="126">
        <f t="shared" si="2"/>
        <v>0.2352941176</v>
      </c>
      <c r="O68" s="75"/>
      <c r="P68" s="127"/>
      <c r="Q68" s="127"/>
      <c r="T68" s="75"/>
      <c r="U68" s="75"/>
      <c r="V68" s="75"/>
      <c r="W68" s="75"/>
      <c r="X68" s="75"/>
      <c r="Y68" s="75"/>
      <c r="Z68" s="75"/>
      <c r="AA68" s="75"/>
      <c r="AB68" s="75"/>
      <c r="AC68" s="75"/>
      <c r="AD68" s="75"/>
      <c r="AE68" s="75"/>
      <c r="AF68" s="75"/>
      <c r="AG68" s="75"/>
      <c r="AH68" s="75"/>
      <c r="AI68" s="75"/>
      <c r="AJ68" s="75"/>
    </row>
    <row r="69">
      <c r="A69" s="15" t="s">
        <v>243</v>
      </c>
      <c r="B69" s="15" t="s">
        <v>251</v>
      </c>
      <c r="C69" s="15" t="s">
        <v>252</v>
      </c>
      <c r="D69" s="28" t="s">
        <v>425</v>
      </c>
      <c r="E69" s="28" t="s">
        <v>374</v>
      </c>
      <c r="F69" s="15" t="s">
        <v>346</v>
      </c>
      <c r="G69" s="124">
        <v>0.06597222222222222</v>
      </c>
      <c r="H69" s="125">
        <v>5.0</v>
      </c>
      <c r="I69" s="15" t="s">
        <v>346</v>
      </c>
      <c r="J69" s="15"/>
      <c r="K69" s="15"/>
      <c r="L69" s="4">
        <v>8.0</v>
      </c>
      <c r="M69" s="76">
        <f t="shared" si="1"/>
        <v>8</v>
      </c>
      <c r="N69" s="126">
        <f t="shared" si="2"/>
        <v>0.4705882353</v>
      </c>
      <c r="O69" s="75"/>
      <c r="P69" s="127"/>
      <c r="Q69" s="127"/>
      <c r="T69" s="75"/>
      <c r="U69" s="75"/>
      <c r="V69" s="75"/>
      <c r="W69" s="75"/>
      <c r="X69" s="75"/>
      <c r="Y69" s="75"/>
      <c r="Z69" s="75"/>
      <c r="AA69" s="75"/>
      <c r="AB69" s="75"/>
      <c r="AC69" s="75"/>
      <c r="AD69" s="75"/>
      <c r="AE69" s="75"/>
      <c r="AF69" s="75"/>
      <c r="AG69" s="75"/>
      <c r="AH69" s="75"/>
      <c r="AI69" s="75"/>
      <c r="AJ69" s="75"/>
    </row>
    <row r="70">
      <c r="A70" s="15" t="s">
        <v>243</v>
      </c>
      <c r="B70" s="15" t="s">
        <v>253</v>
      </c>
      <c r="C70" s="15" t="s">
        <v>254</v>
      </c>
      <c r="D70" s="28" t="s">
        <v>426</v>
      </c>
      <c r="E70" s="28" t="s">
        <v>350</v>
      </c>
      <c r="F70" s="15" t="s">
        <v>346</v>
      </c>
      <c r="G70" s="124">
        <v>0.6076388888888888</v>
      </c>
      <c r="H70" s="125">
        <v>0.0</v>
      </c>
      <c r="I70" s="15" t="s">
        <v>346</v>
      </c>
      <c r="J70" s="15"/>
      <c r="K70" s="15">
        <v>5.0</v>
      </c>
      <c r="L70" s="15"/>
      <c r="M70" s="76">
        <f t="shared" si="1"/>
        <v>5</v>
      </c>
      <c r="N70" s="126">
        <f t="shared" si="2"/>
        <v>0.2941176471</v>
      </c>
      <c r="O70" s="75"/>
      <c r="P70" s="127"/>
      <c r="Q70" s="127"/>
      <c r="T70" s="75"/>
      <c r="U70" s="75"/>
      <c r="V70" s="75"/>
      <c r="W70" s="75"/>
      <c r="X70" s="75"/>
      <c r="Y70" s="75"/>
      <c r="Z70" s="75"/>
      <c r="AA70" s="75"/>
      <c r="AB70" s="75"/>
      <c r="AC70" s="75"/>
      <c r="AD70" s="75"/>
      <c r="AE70" s="75"/>
      <c r="AF70" s="75"/>
      <c r="AG70" s="75"/>
      <c r="AH70" s="75"/>
      <c r="AI70" s="75"/>
      <c r="AJ70" s="75"/>
    </row>
    <row r="71">
      <c r="A71" s="15" t="s">
        <v>243</v>
      </c>
      <c r="B71" s="15" t="s">
        <v>255</v>
      </c>
      <c r="C71" s="15" t="s">
        <v>256</v>
      </c>
      <c r="D71" s="28" t="s">
        <v>427</v>
      </c>
      <c r="E71" s="28" t="s">
        <v>350</v>
      </c>
      <c r="F71" s="15" t="s">
        <v>346</v>
      </c>
      <c r="G71" s="124">
        <v>0.6076388888888888</v>
      </c>
      <c r="H71" s="125">
        <v>0.0</v>
      </c>
      <c r="I71" s="15" t="s">
        <v>346</v>
      </c>
      <c r="J71" s="15"/>
      <c r="K71" s="15">
        <v>5.0</v>
      </c>
      <c r="L71" s="15">
        <v>6.0</v>
      </c>
      <c r="M71" s="76">
        <f t="shared" si="1"/>
        <v>11</v>
      </c>
      <c r="N71" s="126">
        <f t="shared" si="2"/>
        <v>0.6470588235</v>
      </c>
      <c r="O71" s="75"/>
      <c r="P71" s="127"/>
      <c r="Q71" s="127"/>
      <c r="T71" s="75"/>
      <c r="U71" s="75"/>
      <c r="V71" s="75"/>
      <c r="W71" s="75"/>
      <c r="X71" s="75"/>
      <c r="Y71" s="75"/>
      <c r="Z71" s="75"/>
      <c r="AA71" s="75"/>
      <c r="AB71" s="75"/>
      <c r="AC71" s="75"/>
      <c r="AD71" s="75"/>
      <c r="AE71" s="75"/>
      <c r="AF71" s="75"/>
      <c r="AG71" s="75"/>
      <c r="AH71" s="75"/>
      <c r="AI71" s="75"/>
      <c r="AJ71" s="75"/>
    </row>
    <row r="72">
      <c r="A72" s="15" t="s">
        <v>243</v>
      </c>
      <c r="B72" s="15" t="s">
        <v>257</v>
      </c>
      <c r="C72" s="15" t="s">
        <v>258</v>
      </c>
      <c r="D72" s="28" t="s">
        <v>428</v>
      </c>
      <c r="E72" s="28" t="s">
        <v>350</v>
      </c>
      <c r="F72" s="15" t="s">
        <v>346</v>
      </c>
      <c r="G72" s="124">
        <v>0.6076388888888888</v>
      </c>
      <c r="H72" s="125">
        <v>0.0</v>
      </c>
      <c r="I72" s="75"/>
      <c r="J72" s="15"/>
      <c r="K72" s="15">
        <v>4.0</v>
      </c>
      <c r="L72" s="15">
        <v>0.0</v>
      </c>
      <c r="M72" s="76">
        <f t="shared" si="1"/>
        <v>4</v>
      </c>
      <c r="N72" s="126">
        <f t="shared" si="2"/>
        <v>0.2352941176</v>
      </c>
      <c r="O72" s="75"/>
      <c r="P72" s="127"/>
      <c r="Q72" s="127"/>
      <c r="T72" s="75"/>
      <c r="U72" s="75"/>
      <c r="V72" s="75"/>
      <c r="W72" s="75"/>
      <c r="X72" s="75"/>
      <c r="Y72" s="75"/>
      <c r="Z72" s="75"/>
      <c r="AA72" s="75"/>
      <c r="AB72" s="75"/>
      <c r="AC72" s="75"/>
      <c r="AD72" s="75"/>
      <c r="AE72" s="75"/>
      <c r="AF72" s="75"/>
      <c r="AG72" s="75"/>
      <c r="AH72" s="75"/>
      <c r="AI72" s="75"/>
      <c r="AJ72" s="75"/>
    </row>
    <row r="73">
      <c r="A73" s="15" t="s">
        <v>243</v>
      </c>
      <c r="B73" s="15" t="s">
        <v>259</v>
      </c>
      <c r="C73" s="15" t="s">
        <v>260</v>
      </c>
      <c r="D73" s="28" t="s">
        <v>429</v>
      </c>
      <c r="E73" s="28" t="s">
        <v>350</v>
      </c>
      <c r="F73" s="15" t="s">
        <v>346</v>
      </c>
      <c r="G73" s="124">
        <v>0.6076388888888888</v>
      </c>
      <c r="H73" s="125">
        <v>0.0</v>
      </c>
      <c r="I73" s="75"/>
      <c r="J73" s="15"/>
      <c r="K73" s="15">
        <v>3.0</v>
      </c>
      <c r="L73" s="15">
        <v>0.0</v>
      </c>
      <c r="M73" s="76">
        <f t="shared" si="1"/>
        <v>3</v>
      </c>
      <c r="N73" s="126">
        <f t="shared" si="2"/>
        <v>0.1764705882</v>
      </c>
      <c r="O73" s="75"/>
      <c r="P73" s="127"/>
      <c r="Q73" s="127"/>
      <c r="T73" s="75"/>
      <c r="U73" s="75"/>
      <c r="V73" s="75"/>
      <c r="W73" s="75"/>
      <c r="X73" s="75"/>
      <c r="Y73" s="75"/>
      <c r="Z73" s="75"/>
      <c r="AA73" s="75"/>
      <c r="AB73" s="75"/>
      <c r="AC73" s="75"/>
      <c r="AD73" s="75"/>
      <c r="AE73" s="75"/>
      <c r="AF73" s="75"/>
      <c r="AG73" s="75"/>
      <c r="AH73" s="75"/>
      <c r="AI73" s="75"/>
      <c r="AJ73" s="75"/>
    </row>
    <row r="74">
      <c r="A74" s="15" t="s">
        <v>261</v>
      </c>
      <c r="B74" s="15" t="s">
        <v>262</v>
      </c>
      <c r="C74" s="15" t="s">
        <v>263</v>
      </c>
      <c r="D74" s="28" t="s">
        <v>430</v>
      </c>
      <c r="E74" s="28" t="s">
        <v>365</v>
      </c>
      <c r="F74" s="15" t="s">
        <v>346</v>
      </c>
      <c r="G74" s="129">
        <v>0.6527777777777778</v>
      </c>
      <c r="H74" s="125">
        <v>0.0</v>
      </c>
      <c r="I74" s="15" t="s">
        <v>346</v>
      </c>
      <c r="J74" s="15"/>
      <c r="K74" s="15">
        <v>5.0</v>
      </c>
      <c r="L74" s="15">
        <v>6.0</v>
      </c>
      <c r="M74" s="76">
        <f t="shared" si="1"/>
        <v>11</v>
      </c>
      <c r="N74" s="126">
        <f t="shared" si="2"/>
        <v>0.6470588235</v>
      </c>
      <c r="O74" s="75"/>
      <c r="P74" s="127"/>
      <c r="Q74" s="127"/>
      <c r="T74" s="75"/>
      <c r="U74" s="75"/>
      <c r="V74" s="75"/>
      <c r="W74" s="75"/>
      <c r="X74" s="75"/>
      <c r="Y74" s="75"/>
      <c r="Z74" s="75"/>
      <c r="AA74" s="75"/>
      <c r="AB74" s="75"/>
      <c r="AC74" s="75"/>
      <c r="AD74" s="75"/>
      <c r="AE74" s="75"/>
      <c r="AF74" s="75"/>
      <c r="AG74" s="75"/>
      <c r="AH74" s="75"/>
      <c r="AI74" s="75"/>
      <c r="AJ74" s="75"/>
    </row>
    <row r="75">
      <c r="A75" s="15" t="s">
        <v>261</v>
      </c>
      <c r="B75" s="15" t="s">
        <v>47</v>
      </c>
      <c r="C75" s="15" t="s">
        <v>48</v>
      </c>
      <c r="D75" s="28" t="s">
        <v>431</v>
      </c>
      <c r="E75" s="28" t="s">
        <v>365</v>
      </c>
      <c r="F75" s="15" t="s">
        <v>346</v>
      </c>
      <c r="G75" s="142">
        <v>0.6527777777777778</v>
      </c>
      <c r="H75" s="125">
        <v>0.0</v>
      </c>
      <c r="I75" s="15" t="s">
        <v>346</v>
      </c>
      <c r="J75" s="15" t="s">
        <v>37</v>
      </c>
      <c r="K75" s="90">
        <v>5.0</v>
      </c>
      <c r="L75" s="90">
        <v>0.0</v>
      </c>
      <c r="M75" s="76">
        <f t="shared" si="1"/>
        <v>5</v>
      </c>
      <c r="N75" s="126">
        <f t="shared" si="2"/>
        <v>0.2941176471</v>
      </c>
      <c r="O75" s="75"/>
      <c r="P75" s="127"/>
      <c r="Q75" s="127"/>
      <c r="T75" s="75"/>
      <c r="U75" s="75"/>
      <c r="V75" s="75"/>
      <c r="W75" s="75"/>
      <c r="X75" s="75"/>
      <c r="Y75" s="75"/>
      <c r="Z75" s="75"/>
      <c r="AA75" s="75"/>
      <c r="AB75" s="75"/>
      <c r="AC75" s="75"/>
      <c r="AD75" s="75"/>
      <c r="AE75" s="75"/>
      <c r="AF75" s="75"/>
      <c r="AG75" s="75"/>
      <c r="AH75" s="75"/>
      <c r="AI75" s="75"/>
      <c r="AJ75" s="75"/>
    </row>
    <row r="76">
      <c r="A76" s="15" t="s">
        <v>261</v>
      </c>
      <c r="B76" s="15" t="s">
        <v>57</v>
      </c>
      <c r="C76" s="15" t="s">
        <v>58</v>
      </c>
      <c r="D76" s="28" t="s">
        <v>432</v>
      </c>
      <c r="E76" s="28" t="s">
        <v>365</v>
      </c>
      <c r="F76" s="15" t="s">
        <v>346</v>
      </c>
      <c r="G76" s="142">
        <v>0.6548611111111111</v>
      </c>
      <c r="H76" s="125">
        <v>3.0</v>
      </c>
      <c r="I76" s="15" t="s">
        <v>346</v>
      </c>
      <c r="J76" s="125" t="s">
        <v>37</v>
      </c>
      <c r="K76" s="15">
        <v>5.0</v>
      </c>
      <c r="L76" s="15">
        <v>2.0</v>
      </c>
      <c r="M76" s="76">
        <f t="shared" si="1"/>
        <v>7</v>
      </c>
      <c r="N76" s="126">
        <f t="shared" si="2"/>
        <v>0.4117647059</v>
      </c>
      <c r="O76" s="75"/>
      <c r="P76" s="127"/>
      <c r="Q76" s="127"/>
      <c r="T76" s="75"/>
      <c r="U76" s="75"/>
      <c r="V76" s="75"/>
      <c r="W76" s="75"/>
      <c r="X76" s="75"/>
      <c r="Y76" s="75"/>
      <c r="Z76" s="75"/>
      <c r="AA76" s="75"/>
      <c r="AB76" s="75"/>
      <c r="AC76" s="75"/>
      <c r="AD76" s="75"/>
      <c r="AE76" s="75"/>
      <c r="AF76" s="75"/>
      <c r="AG76" s="75"/>
      <c r="AH76" s="75"/>
      <c r="AI76" s="75"/>
      <c r="AJ76" s="75"/>
    </row>
    <row r="77">
      <c r="A77" s="15" t="s">
        <v>261</v>
      </c>
      <c r="B77" s="15" t="s">
        <v>267</v>
      </c>
      <c r="C77" s="15" t="s">
        <v>269</v>
      </c>
      <c r="D77" s="28" t="s">
        <v>433</v>
      </c>
      <c r="E77" s="28" t="s">
        <v>365</v>
      </c>
      <c r="F77" s="15" t="s">
        <v>346</v>
      </c>
      <c r="G77" s="142">
        <v>0.6527777777777778</v>
      </c>
      <c r="H77" s="125">
        <v>0.0</v>
      </c>
      <c r="I77" s="15" t="s">
        <v>346</v>
      </c>
      <c r="J77" s="15" t="s">
        <v>346</v>
      </c>
      <c r="K77" s="15">
        <v>5.0</v>
      </c>
      <c r="L77" s="15">
        <v>2.0</v>
      </c>
      <c r="M77" s="76">
        <f t="shared" si="1"/>
        <v>7</v>
      </c>
      <c r="N77" s="126">
        <f t="shared" si="2"/>
        <v>0.4117647059</v>
      </c>
      <c r="O77" s="15"/>
      <c r="P77" s="127"/>
      <c r="Q77" s="127"/>
      <c r="T77" s="75"/>
      <c r="U77" s="75"/>
      <c r="V77" s="75"/>
      <c r="W77" s="75"/>
      <c r="X77" s="75"/>
      <c r="Y77" s="75"/>
      <c r="Z77" s="75"/>
      <c r="AA77" s="75"/>
      <c r="AB77" s="75"/>
      <c r="AC77" s="75"/>
      <c r="AD77" s="75"/>
      <c r="AE77" s="75"/>
      <c r="AF77" s="75"/>
      <c r="AG77" s="75"/>
      <c r="AH77" s="75"/>
      <c r="AI77" s="75"/>
      <c r="AJ77" s="75"/>
    </row>
    <row r="78">
      <c r="A78" s="15" t="s">
        <v>261</v>
      </c>
      <c r="B78" s="15" t="s">
        <v>236</v>
      </c>
      <c r="C78" s="15" t="s">
        <v>237</v>
      </c>
      <c r="D78" s="28" t="s">
        <v>434</v>
      </c>
      <c r="E78" s="28" t="s">
        <v>361</v>
      </c>
      <c r="F78" s="15" t="s">
        <v>346</v>
      </c>
      <c r="G78" s="124">
        <v>0.7006944444444444</v>
      </c>
      <c r="H78" s="125">
        <v>4.0</v>
      </c>
      <c r="I78" s="15" t="s">
        <v>346</v>
      </c>
      <c r="J78" s="15" t="s">
        <v>346</v>
      </c>
      <c r="K78" s="15">
        <v>5.0</v>
      </c>
      <c r="L78" s="15">
        <v>4.0</v>
      </c>
      <c r="M78" s="76">
        <f t="shared" si="1"/>
        <v>9</v>
      </c>
      <c r="N78" s="126">
        <f t="shared" si="2"/>
        <v>0.5294117647</v>
      </c>
      <c r="O78" s="75"/>
      <c r="P78" s="127"/>
      <c r="Q78" s="127"/>
      <c r="T78" s="75"/>
      <c r="U78" s="75"/>
      <c r="V78" s="75"/>
      <c r="W78" s="75"/>
      <c r="X78" s="75"/>
      <c r="Y78" s="75"/>
      <c r="Z78" s="75"/>
      <c r="AA78" s="75"/>
      <c r="AB78" s="75"/>
      <c r="AC78" s="75"/>
      <c r="AD78" s="75"/>
      <c r="AE78" s="75"/>
      <c r="AF78" s="75"/>
      <c r="AG78" s="75"/>
      <c r="AH78" s="75"/>
      <c r="AI78" s="75"/>
      <c r="AJ78" s="75"/>
    </row>
    <row r="79">
      <c r="A79" s="15" t="s">
        <v>261</v>
      </c>
      <c r="B79" s="15" t="s">
        <v>35</v>
      </c>
      <c r="C79" s="15" t="s">
        <v>36</v>
      </c>
      <c r="D79" s="28" t="s">
        <v>435</v>
      </c>
      <c r="E79" s="28" t="s">
        <v>361</v>
      </c>
      <c r="F79" s="15" t="s">
        <v>346</v>
      </c>
      <c r="G79" s="141">
        <v>0.7256944444444444</v>
      </c>
      <c r="H79" s="125">
        <v>40.0</v>
      </c>
      <c r="I79" s="15" t="s">
        <v>346</v>
      </c>
      <c r="J79" s="15" t="s">
        <v>37</v>
      </c>
      <c r="K79" s="90" t="s">
        <v>96</v>
      </c>
      <c r="L79" s="15" t="s">
        <v>96</v>
      </c>
      <c r="M79" s="76">
        <f t="shared" si="1"/>
        <v>0</v>
      </c>
      <c r="N79" s="126">
        <f t="shared" si="2"/>
        <v>0</v>
      </c>
      <c r="O79" s="75"/>
      <c r="P79" s="127"/>
      <c r="Q79" s="127"/>
      <c r="T79" s="75"/>
      <c r="U79" s="75"/>
      <c r="V79" s="75"/>
      <c r="W79" s="75"/>
      <c r="X79" s="75"/>
      <c r="Y79" s="75"/>
      <c r="Z79" s="75"/>
      <c r="AA79" s="75"/>
      <c r="AB79" s="75"/>
      <c r="AC79" s="75"/>
      <c r="AD79" s="75"/>
      <c r="AE79" s="75"/>
      <c r="AF79" s="75"/>
      <c r="AG79" s="75"/>
      <c r="AH79" s="75"/>
      <c r="AI79" s="75"/>
      <c r="AJ79" s="75"/>
    </row>
    <row r="80">
      <c r="A80" s="15" t="s">
        <v>261</v>
      </c>
      <c r="B80" s="15" t="s">
        <v>276</v>
      </c>
      <c r="C80" s="15" t="s">
        <v>277</v>
      </c>
      <c r="D80" s="28" t="s">
        <v>436</v>
      </c>
      <c r="E80" s="28" t="s">
        <v>361</v>
      </c>
      <c r="F80" s="15" t="s">
        <v>346</v>
      </c>
      <c r="G80" s="124">
        <v>0.6979166666666666</v>
      </c>
      <c r="H80" s="125">
        <v>0.0</v>
      </c>
      <c r="I80" s="15" t="s">
        <v>346</v>
      </c>
      <c r="J80" s="15" t="s">
        <v>37</v>
      </c>
      <c r="K80" s="15" t="s">
        <v>96</v>
      </c>
      <c r="L80" s="15" t="s">
        <v>96</v>
      </c>
      <c r="M80" s="76">
        <f t="shared" si="1"/>
        <v>0</v>
      </c>
      <c r="N80" s="126">
        <f t="shared" si="2"/>
        <v>0</v>
      </c>
      <c r="O80" s="75"/>
      <c r="P80" s="127"/>
      <c r="Q80" s="127"/>
      <c r="T80" s="75"/>
      <c r="U80" s="75"/>
      <c r="V80" s="75"/>
      <c r="W80" s="75"/>
      <c r="X80" s="75"/>
      <c r="Y80" s="75"/>
      <c r="Z80" s="75"/>
      <c r="AA80" s="75"/>
      <c r="AB80" s="75"/>
      <c r="AC80" s="75"/>
      <c r="AD80" s="75"/>
      <c r="AE80" s="75"/>
      <c r="AF80" s="75"/>
      <c r="AG80" s="75"/>
      <c r="AH80" s="75"/>
      <c r="AI80" s="75"/>
      <c r="AJ80" s="75"/>
    </row>
    <row r="81">
      <c r="A81" s="15" t="s">
        <v>261</v>
      </c>
      <c r="B81" s="15" t="s">
        <v>273</v>
      </c>
      <c r="C81" s="15" t="s">
        <v>274</v>
      </c>
      <c r="D81" s="28" t="s">
        <v>438</v>
      </c>
      <c r="E81" s="28" t="s">
        <v>361</v>
      </c>
      <c r="F81" s="15" t="s">
        <v>346</v>
      </c>
      <c r="G81" s="137">
        <v>0.6979166666666666</v>
      </c>
      <c r="H81" s="125">
        <v>0.0</v>
      </c>
      <c r="I81" s="15" t="s">
        <v>346</v>
      </c>
      <c r="J81" s="15" t="s">
        <v>346</v>
      </c>
      <c r="K81" s="15">
        <v>5.0</v>
      </c>
      <c r="L81" s="15">
        <v>12.0</v>
      </c>
      <c r="M81" s="76">
        <f t="shared" si="1"/>
        <v>17</v>
      </c>
      <c r="N81" s="126">
        <f t="shared" si="2"/>
        <v>1</v>
      </c>
      <c r="O81" s="75"/>
      <c r="P81" s="127"/>
      <c r="Q81" s="127"/>
      <c r="T81" s="75"/>
      <c r="U81" s="75"/>
      <c r="V81" s="75"/>
      <c r="W81" s="75"/>
      <c r="X81" s="75"/>
      <c r="Y81" s="75"/>
      <c r="Z81" s="75"/>
      <c r="AA81" s="75"/>
      <c r="AB81" s="75"/>
      <c r="AC81" s="75"/>
      <c r="AD81" s="75"/>
      <c r="AE81" s="75"/>
      <c r="AF81" s="75"/>
      <c r="AG81" s="75"/>
      <c r="AH81" s="75"/>
      <c r="AI81" s="75"/>
      <c r="AJ81" s="75"/>
    </row>
    <row r="82">
      <c r="A82" s="15" t="s">
        <v>278</v>
      </c>
      <c r="B82" s="15" t="s">
        <v>279</v>
      </c>
      <c r="C82" s="15" t="s">
        <v>280</v>
      </c>
      <c r="D82" s="28" t="s">
        <v>439</v>
      </c>
      <c r="E82" s="28" t="s">
        <v>440</v>
      </c>
      <c r="F82" s="15" t="s">
        <v>346</v>
      </c>
      <c r="G82" s="124">
        <v>0.5625</v>
      </c>
      <c r="H82" s="125"/>
      <c r="I82" s="15"/>
      <c r="J82" s="15" t="s">
        <v>346</v>
      </c>
      <c r="K82" s="15">
        <v>4.0</v>
      </c>
      <c r="L82" s="15">
        <v>6.0</v>
      </c>
      <c r="M82" s="76">
        <f t="shared" si="1"/>
        <v>10</v>
      </c>
      <c r="N82" s="126">
        <f t="shared" si="2"/>
        <v>0.5882352941</v>
      </c>
      <c r="O82" s="15"/>
      <c r="P82" s="127"/>
      <c r="Q82" s="127"/>
      <c r="R82" s="59"/>
      <c r="S82" s="59"/>
      <c r="T82" s="75"/>
      <c r="U82" s="75"/>
      <c r="V82" s="75"/>
      <c r="W82" s="75"/>
      <c r="X82" s="75"/>
      <c r="Y82" s="75"/>
      <c r="Z82" s="75"/>
      <c r="AA82" s="75"/>
      <c r="AB82" s="75"/>
      <c r="AC82" s="75"/>
      <c r="AD82" s="75"/>
      <c r="AE82" s="75"/>
      <c r="AF82" s="75"/>
      <c r="AG82" s="75"/>
      <c r="AH82" s="75"/>
      <c r="AI82" s="75"/>
      <c r="AJ82" s="75"/>
    </row>
    <row r="83">
      <c r="A83" s="15" t="s">
        <v>282</v>
      </c>
      <c r="B83" s="15" t="s">
        <v>216</v>
      </c>
      <c r="C83" s="15" t="s">
        <v>217</v>
      </c>
      <c r="D83" s="28" t="s">
        <v>441</v>
      </c>
      <c r="E83" s="28" t="s">
        <v>440</v>
      </c>
      <c r="F83" s="15" t="s">
        <v>346</v>
      </c>
      <c r="G83" s="124">
        <v>0.5625</v>
      </c>
      <c r="H83" s="125"/>
      <c r="I83" s="15"/>
      <c r="J83" s="15" t="s">
        <v>346</v>
      </c>
      <c r="K83" s="15">
        <v>3.0</v>
      </c>
      <c r="L83" s="15">
        <v>4.0</v>
      </c>
      <c r="M83" s="76">
        <f t="shared" si="1"/>
        <v>7</v>
      </c>
      <c r="N83" s="126">
        <f t="shared" si="2"/>
        <v>0.4117647059</v>
      </c>
      <c r="O83" s="15"/>
      <c r="P83" s="127"/>
      <c r="Q83" s="127"/>
      <c r="R83" s="59"/>
      <c r="S83" s="59"/>
      <c r="T83" s="75"/>
      <c r="U83" s="75"/>
      <c r="V83" s="75"/>
      <c r="W83" s="75"/>
      <c r="X83" s="75"/>
      <c r="Y83" s="75"/>
      <c r="Z83" s="75"/>
      <c r="AA83" s="75"/>
      <c r="AB83" s="75"/>
      <c r="AC83" s="75"/>
      <c r="AD83" s="75"/>
      <c r="AE83" s="75"/>
      <c r="AF83" s="75"/>
      <c r="AG83" s="75"/>
      <c r="AH83" s="75"/>
      <c r="AI83" s="75"/>
      <c r="AJ83" s="75"/>
    </row>
    <row r="84">
      <c r="A84" s="15" t="s">
        <v>282</v>
      </c>
      <c r="B84" s="15" t="s">
        <v>265</v>
      </c>
      <c r="C84" s="15" t="s">
        <v>266</v>
      </c>
      <c r="D84" s="28" t="s">
        <v>442</v>
      </c>
      <c r="E84" s="28" t="s">
        <v>440</v>
      </c>
      <c r="F84" s="15" t="s">
        <v>346</v>
      </c>
      <c r="G84" s="124">
        <v>0.5638888888888889</v>
      </c>
      <c r="H84" s="125"/>
      <c r="I84" s="15"/>
      <c r="J84" s="15" t="s">
        <v>37</v>
      </c>
      <c r="K84" s="15">
        <v>3.0</v>
      </c>
      <c r="L84" s="15">
        <v>2.0</v>
      </c>
      <c r="M84" s="76">
        <f t="shared" si="1"/>
        <v>5</v>
      </c>
      <c r="N84" s="126">
        <f t="shared" si="2"/>
        <v>0.2941176471</v>
      </c>
      <c r="O84" s="15"/>
      <c r="P84" s="127"/>
      <c r="Q84" s="127"/>
      <c r="R84" s="59"/>
      <c r="S84" s="59"/>
      <c r="T84" s="75"/>
      <c r="U84" s="75"/>
      <c r="V84" s="75"/>
      <c r="W84" s="75"/>
      <c r="X84" s="75"/>
      <c r="Y84" s="75"/>
      <c r="Z84" s="75"/>
      <c r="AA84" s="75"/>
      <c r="AB84" s="75"/>
      <c r="AC84" s="75"/>
      <c r="AD84" s="75"/>
      <c r="AE84" s="75"/>
      <c r="AF84" s="75"/>
      <c r="AG84" s="75"/>
      <c r="AH84" s="75"/>
      <c r="AI84" s="75"/>
      <c r="AJ84" s="75"/>
    </row>
    <row r="85">
      <c r="A85" s="15" t="s">
        <v>282</v>
      </c>
      <c r="B85" s="15" t="s">
        <v>246</v>
      </c>
      <c r="C85" s="15" t="s">
        <v>247</v>
      </c>
      <c r="D85" s="28" t="s">
        <v>443</v>
      </c>
      <c r="E85" s="28" t="s">
        <v>440</v>
      </c>
      <c r="F85" s="15" t="s">
        <v>346</v>
      </c>
      <c r="G85" s="124">
        <v>0.5625</v>
      </c>
      <c r="H85" s="125"/>
      <c r="I85" s="15"/>
      <c r="J85" s="15" t="s">
        <v>37</v>
      </c>
      <c r="K85" s="15">
        <v>5.0</v>
      </c>
      <c r="L85" s="15">
        <v>0.0</v>
      </c>
      <c r="M85" s="76">
        <f t="shared" si="1"/>
        <v>5</v>
      </c>
      <c r="N85" s="126">
        <f t="shared" si="2"/>
        <v>0.2941176471</v>
      </c>
      <c r="O85" s="15"/>
      <c r="P85" s="127"/>
      <c r="Q85" s="127"/>
      <c r="R85" s="59"/>
      <c r="S85" s="59"/>
      <c r="T85" s="75"/>
      <c r="U85" s="75"/>
      <c r="V85" s="75"/>
      <c r="W85" s="75"/>
      <c r="X85" s="75"/>
      <c r="Y85" s="75"/>
      <c r="Z85" s="75"/>
      <c r="AA85" s="75"/>
      <c r="AB85" s="75"/>
      <c r="AC85" s="75"/>
      <c r="AD85" s="75"/>
      <c r="AE85" s="75"/>
      <c r="AF85" s="75"/>
      <c r="AG85" s="75"/>
      <c r="AH85" s="75"/>
      <c r="AI85" s="75"/>
      <c r="AJ85" s="75"/>
    </row>
    <row r="86">
      <c r="A86" s="100" t="s">
        <v>282</v>
      </c>
      <c r="B86" s="15" t="s">
        <v>285</v>
      </c>
      <c r="C86" s="15" t="s">
        <v>286</v>
      </c>
      <c r="D86" s="28" t="s">
        <v>445</v>
      </c>
      <c r="E86" s="28" t="s">
        <v>418</v>
      </c>
      <c r="F86" s="15" t="s">
        <v>346</v>
      </c>
      <c r="G86" s="124">
        <v>0.6041666666666666</v>
      </c>
      <c r="H86" s="131"/>
      <c r="I86" s="15"/>
      <c r="J86" s="15" t="s">
        <v>37</v>
      </c>
      <c r="K86" s="15">
        <v>5.0</v>
      </c>
      <c r="L86" s="15">
        <v>4.0</v>
      </c>
      <c r="M86" s="76">
        <f t="shared" si="1"/>
        <v>9</v>
      </c>
      <c r="N86" s="126">
        <f t="shared" si="2"/>
        <v>0.5294117647</v>
      </c>
      <c r="O86" s="15"/>
      <c r="P86" s="127"/>
      <c r="Q86" s="127"/>
      <c r="T86" s="75"/>
      <c r="U86" s="75"/>
      <c r="V86" s="75"/>
      <c r="W86" s="75"/>
      <c r="X86" s="75"/>
      <c r="Y86" s="75"/>
      <c r="Z86" s="75"/>
      <c r="AA86" s="75"/>
      <c r="AB86" s="75"/>
      <c r="AC86" s="75"/>
      <c r="AD86" s="75"/>
      <c r="AE86" s="75"/>
      <c r="AF86" s="75"/>
      <c r="AG86" s="75"/>
      <c r="AH86" s="75"/>
      <c r="AI86" s="75"/>
      <c r="AJ86" s="75"/>
    </row>
    <row r="87">
      <c r="A87" s="100" t="s">
        <v>282</v>
      </c>
      <c r="B87" s="15" t="s">
        <v>270</v>
      </c>
      <c r="C87" s="15" t="s">
        <v>271</v>
      </c>
      <c r="D87" s="28" t="s">
        <v>446</v>
      </c>
      <c r="E87" s="28" t="s">
        <v>418</v>
      </c>
      <c r="F87" s="15" t="s">
        <v>346</v>
      </c>
      <c r="G87" s="124">
        <v>0.6041666666666666</v>
      </c>
      <c r="H87" s="131"/>
      <c r="I87" s="15"/>
      <c r="J87" s="15" t="s">
        <v>346</v>
      </c>
      <c r="K87" s="15">
        <v>3.0</v>
      </c>
      <c r="L87" s="15">
        <v>4.0</v>
      </c>
      <c r="M87" s="76">
        <f t="shared" si="1"/>
        <v>7</v>
      </c>
      <c r="N87" s="126">
        <f t="shared" si="2"/>
        <v>0.4117647059</v>
      </c>
      <c r="O87" s="15"/>
      <c r="P87" s="127"/>
      <c r="Q87" s="127"/>
      <c r="T87" s="75"/>
      <c r="U87" s="75"/>
      <c r="V87" s="75"/>
      <c r="W87" s="75"/>
      <c r="X87" s="75"/>
      <c r="Y87" s="75"/>
      <c r="Z87" s="75"/>
      <c r="AA87" s="75"/>
      <c r="AB87" s="75"/>
      <c r="AC87" s="75"/>
      <c r="AD87" s="75"/>
      <c r="AE87" s="75"/>
      <c r="AF87" s="75"/>
      <c r="AG87" s="75"/>
      <c r="AH87" s="75"/>
      <c r="AI87" s="75"/>
      <c r="AJ87" s="75"/>
    </row>
    <row r="88">
      <c r="A88" s="100" t="s">
        <v>282</v>
      </c>
      <c r="B88" s="15" t="s">
        <v>287</v>
      </c>
      <c r="C88" s="15" t="s">
        <v>288</v>
      </c>
      <c r="D88" s="28" t="s">
        <v>447</v>
      </c>
      <c r="E88" s="28" t="s">
        <v>418</v>
      </c>
      <c r="F88" s="15" t="s">
        <v>346</v>
      </c>
      <c r="G88" s="124">
        <v>0.6055555555555555</v>
      </c>
      <c r="H88" s="131"/>
      <c r="I88" s="15"/>
      <c r="J88" s="15" t="s">
        <v>37</v>
      </c>
      <c r="K88" s="15">
        <v>5.0</v>
      </c>
      <c r="L88" s="15">
        <v>0.0</v>
      </c>
      <c r="M88" s="76">
        <f t="shared" si="1"/>
        <v>5</v>
      </c>
      <c r="N88" s="126">
        <f t="shared" si="2"/>
        <v>0.2941176471</v>
      </c>
      <c r="O88" s="15"/>
      <c r="P88" s="127"/>
      <c r="Q88" s="127"/>
      <c r="T88" s="75"/>
      <c r="U88" s="75"/>
      <c r="V88" s="75"/>
      <c r="W88" s="75"/>
      <c r="X88" s="75"/>
      <c r="Y88" s="75"/>
      <c r="Z88" s="75"/>
      <c r="AA88" s="75"/>
      <c r="AB88" s="75"/>
      <c r="AC88" s="75"/>
      <c r="AD88" s="75"/>
      <c r="AE88" s="75"/>
      <c r="AF88" s="75"/>
      <c r="AG88" s="75"/>
      <c r="AH88" s="75"/>
      <c r="AI88" s="75"/>
      <c r="AJ88" s="75"/>
    </row>
    <row r="89">
      <c r="A89" s="100" t="s">
        <v>282</v>
      </c>
      <c r="B89" s="15" t="s">
        <v>232</v>
      </c>
      <c r="C89" s="15" t="s">
        <v>233</v>
      </c>
      <c r="D89" s="28" t="s">
        <v>448</v>
      </c>
      <c r="E89" s="28" t="s">
        <v>418</v>
      </c>
      <c r="F89" s="15" t="s">
        <v>346</v>
      </c>
      <c r="G89" s="124">
        <v>0.6041666666666666</v>
      </c>
      <c r="H89" s="131"/>
      <c r="I89" s="15"/>
      <c r="J89" s="15" t="s">
        <v>37</v>
      </c>
      <c r="K89" s="15"/>
      <c r="L89" s="15"/>
      <c r="M89" s="76">
        <f t="shared" si="1"/>
        <v>0</v>
      </c>
      <c r="N89" s="126">
        <f t="shared" si="2"/>
        <v>0</v>
      </c>
      <c r="O89" s="15"/>
      <c r="P89" s="127"/>
      <c r="Q89" s="127"/>
      <c r="T89" s="75"/>
      <c r="U89" s="75"/>
      <c r="V89" s="75"/>
      <c r="W89" s="75"/>
      <c r="X89" s="75"/>
      <c r="Y89" s="75"/>
      <c r="Z89" s="75"/>
      <c r="AA89" s="75"/>
      <c r="AB89" s="75"/>
      <c r="AC89" s="75"/>
      <c r="AD89" s="75"/>
      <c r="AE89" s="75"/>
      <c r="AF89" s="75"/>
      <c r="AG89" s="75"/>
      <c r="AH89" s="75"/>
      <c r="AI89" s="75"/>
      <c r="AJ89" s="75"/>
    </row>
    <row r="90">
      <c r="A90" s="15" t="s">
        <v>293</v>
      </c>
      <c r="B90" s="15" t="s">
        <v>294</v>
      </c>
      <c r="C90" s="15" t="s">
        <v>295</v>
      </c>
      <c r="D90" s="28" t="s">
        <v>449</v>
      </c>
      <c r="E90" s="28" t="s">
        <v>440</v>
      </c>
      <c r="F90" s="15" t="s">
        <v>346</v>
      </c>
      <c r="G90" s="124">
        <v>0.5625</v>
      </c>
      <c r="H90" s="125"/>
      <c r="I90" s="15" t="s">
        <v>346</v>
      </c>
      <c r="J90" s="15" t="s">
        <v>346</v>
      </c>
      <c r="K90" s="15">
        <v>5.0</v>
      </c>
      <c r="L90" s="15">
        <v>8.0</v>
      </c>
      <c r="M90" s="76">
        <f t="shared" si="1"/>
        <v>13</v>
      </c>
      <c r="N90" s="126">
        <f t="shared" si="2"/>
        <v>0.7647058824</v>
      </c>
      <c r="O90" s="15" t="s">
        <v>591</v>
      </c>
      <c r="P90" s="127"/>
      <c r="Q90" s="127"/>
      <c r="R90" s="59"/>
      <c r="S90" s="59"/>
      <c r="T90" s="75"/>
      <c r="U90" s="75"/>
      <c r="V90" s="75"/>
      <c r="W90" s="75"/>
      <c r="X90" s="75"/>
      <c r="Y90" s="75"/>
      <c r="Z90" s="75"/>
      <c r="AA90" s="75"/>
      <c r="AB90" s="75"/>
      <c r="AC90" s="75"/>
      <c r="AD90" s="75"/>
      <c r="AE90" s="75"/>
      <c r="AF90" s="75"/>
      <c r="AG90" s="75"/>
      <c r="AH90" s="75"/>
      <c r="AI90" s="75"/>
      <c r="AJ90" s="75"/>
    </row>
    <row r="91">
      <c r="A91" s="15" t="s">
        <v>293</v>
      </c>
      <c r="B91" s="15" t="s">
        <v>241</v>
      </c>
      <c r="C91" s="15" t="s">
        <v>242</v>
      </c>
      <c r="D91" s="28" t="s">
        <v>450</v>
      </c>
      <c r="E91" s="28" t="s">
        <v>440</v>
      </c>
      <c r="F91" s="15" t="s">
        <v>346</v>
      </c>
      <c r="G91" s="124">
        <v>0.5625</v>
      </c>
      <c r="H91" s="125"/>
      <c r="I91" s="15" t="s">
        <v>346</v>
      </c>
      <c r="J91" s="15" t="s">
        <v>37</v>
      </c>
      <c r="K91" s="15">
        <v>5.0</v>
      </c>
      <c r="L91" s="15">
        <v>4.0</v>
      </c>
      <c r="M91" s="76">
        <f t="shared" si="1"/>
        <v>9</v>
      </c>
      <c r="N91" s="126">
        <f t="shared" si="2"/>
        <v>0.5294117647</v>
      </c>
      <c r="O91" s="15" t="s">
        <v>593</v>
      </c>
      <c r="P91" s="127"/>
      <c r="Q91" s="127"/>
      <c r="R91" s="59"/>
      <c r="S91" s="59"/>
      <c r="T91" s="75"/>
      <c r="U91" s="75"/>
      <c r="V91" s="75"/>
      <c r="W91" s="75"/>
      <c r="X91" s="75"/>
      <c r="Y91" s="75"/>
      <c r="Z91" s="75"/>
      <c r="AA91" s="75"/>
      <c r="AB91" s="75"/>
      <c r="AC91" s="75"/>
      <c r="AD91" s="75"/>
      <c r="AE91" s="75"/>
      <c r="AF91" s="75"/>
      <c r="AG91" s="75"/>
      <c r="AH91" s="75"/>
      <c r="AI91" s="75"/>
      <c r="AJ91" s="75"/>
    </row>
    <row r="92">
      <c r="A92" s="15" t="s">
        <v>293</v>
      </c>
      <c r="B92" s="15" t="s">
        <v>297</v>
      </c>
      <c r="C92" s="15" t="s">
        <v>298</v>
      </c>
      <c r="D92" s="28" t="s">
        <v>452</v>
      </c>
      <c r="E92" s="28" t="s">
        <v>440</v>
      </c>
      <c r="F92" s="15" t="s">
        <v>346</v>
      </c>
      <c r="G92" s="124">
        <v>0.5625</v>
      </c>
      <c r="H92" s="125"/>
      <c r="I92" s="15" t="s">
        <v>346</v>
      </c>
      <c r="J92" s="15" t="s">
        <v>346</v>
      </c>
      <c r="K92" s="4">
        <v>5.0</v>
      </c>
      <c r="L92" s="15"/>
      <c r="M92" s="76">
        <f t="shared" si="1"/>
        <v>5</v>
      </c>
      <c r="N92" s="126">
        <f t="shared" si="2"/>
        <v>0.2941176471</v>
      </c>
      <c r="O92" s="15" t="s">
        <v>591</v>
      </c>
      <c r="P92" s="127"/>
      <c r="Q92" s="127"/>
      <c r="R92" s="59"/>
      <c r="S92" s="59"/>
      <c r="T92" s="75"/>
      <c r="U92" s="75"/>
      <c r="V92" s="75"/>
      <c r="W92" s="75"/>
      <c r="X92" s="75"/>
      <c r="Y92" s="75"/>
      <c r="Z92" s="75"/>
      <c r="AA92" s="75"/>
      <c r="AB92" s="75"/>
      <c r="AC92" s="75"/>
      <c r="AD92" s="75"/>
      <c r="AE92" s="75"/>
      <c r="AF92" s="75"/>
      <c r="AG92" s="75"/>
      <c r="AH92" s="75"/>
      <c r="AI92" s="75"/>
      <c r="AJ92" s="75"/>
    </row>
    <row r="93">
      <c r="A93" s="15" t="s">
        <v>293</v>
      </c>
      <c r="B93" s="15" t="s">
        <v>290</v>
      </c>
      <c r="C93" s="15" t="s">
        <v>291</v>
      </c>
      <c r="D93" s="28" t="s">
        <v>453</v>
      </c>
      <c r="E93" s="28" t="s">
        <v>440</v>
      </c>
      <c r="F93" s="15" t="s">
        <v>346</v>
      </c>
      <c r="G93" s="124">
        <v>0.5638888888888889</v>
      </c>
      <c r="H93" s="125">
        <v>2.0</v>
      </c>
      <c r="I93" s="15" t="s">
        <v>346</v>
      </c>
      <c r="J93" s="15" t="s">
        <v>37</v>
      </c>
      <c r="K93" s="15">
        <v>3.0</v>
      </c>
      <c r="L93" s="15" t="s">
        <v>96</v>
      </c>
      <c r="M93" s="76">
        <f t="shared" si="1"/>
        <v>3</v>
      </c>
      <c r="N93" s="126">
        <f t="shared" si="2"/>
        <v>0.1764705882</v>
      </c>
      <c r="O93" s="15" t="s">
        <v>594</v>
      </c>
      <c r="P93" s="127"/>
      <c r="Q93" s="127"/>
      <c r="T93" s="75"/>
      <c r="U93" s="75"/>
      <c r="V93" s="75"/>
      <c r="W93" s="75"/>
      <c r="X93" s="75"/>
      <c r="Y93" s="75"/>
      <c r="Z93" s="75"/>
      <c r="AA93" s="75"/>
      <c r="AB93" s="75"/>
      <c r="AC93" s="75"/>
      <c r="AD93" s="75"/>
      <c r="AE93" s="75"/>
      <c r="AF93" s="75"/>
      <c r="AG93" s="75"/>
      <c r="AH93" s="75"/>
      <c r="AI93" s="75"/>
      <c r="AJ93" s="75"/>
    </row>
    <row r="94">
      <c r="A94" s="15" t="s">
        <v>293</v>
      </c>
      <c r="B94" s="15" t="s">
        <v>209</v>
      </c>
      <c r="C94" s="15" t="s">
        <v>210</v>
      </c>
      <c r="D94" s="28" t="s">
        <v>454</v>
      </c>
      <c r="E94" s="28" t="s">
        <v>380</v>
      </c>
      <c r="F94" s="15" t="s">
        <v>346</v>
      </c>
      <c r="G94" s="124">
        <v>0.6076388888888888</v>
      </c>
      <c r="H94" s="131"/>
      <c r="I94" s="15" t="s">
        <v>346</v>
      </c>
      <c r="J94" s="15" t="s">
        <v>37</v>
      </c>
      <c r="K94" s="15">
        <v>5.0</v>
      </c>
      <c r="L94" s="15">
        <v>2.0</v>
      </c>
      <c r="M94" s="76">
        <f t="shared" si="1"/>
        <v>7</v>
      </c>
      <c r="N94" s="126">
        <f t="shared" si="2"/>
        <v>0.4117647059</v>
      </c>
      <c r="O94" s="15" t="s">
        <v>595</v>
      </c>
      <c r="P94" s="127"/>
      <c r="Q94" s="127"/>
      <c r="T94" s="75"/>
      <c r="U94" s="75"/>
      <c r="V94" s="75"/>
      <c r="W94" s="75"/>
      <c r="X94" s="75"/>
      <c r="Y94" s="75"/>
      <c r="Z94" s="75"/>
      <c r="AA94" s="75"/>
      <c r="AB94" s="75"/>
      <c r="AC94" s="75"/>
      <c r="AD94" s="75"/>
      <c r="AE94" s="75"/>
      <c r="AF94" s="75"/>
      <c r="AG94" s="75"/>
      <c r="AH94" s="75"/>
      <c r="AI94" s="75"/>
      <c r="AJ94" s="75"/>
    </row>
    <row r="95">
      <c r="A95" s="15" t="s">
        <v>293</v>
      </c>
      <c r="B95" s="15" t="s">
        <v>302</v>
      </c>
      <c r="C95" s="15" t="s">
        <v>303</v>
      </c>
      <c r="D95" s="28" t="s">
        <v>455</v>
      </c>
      <c r="E95" s="28" t="s">
        <v>380</v>
      </c>
      <c r="F95" s="15" t="s">
        <v>346</v>
      </c>
      <c r="G95" s="124">
        <v>0.6076388888888888</v>
      </c>
      <c r="H95" s="131"/>
      <c r="I95" s="15" t="s">
        <v>346</v>
      </c>
      <c r="J95" s="15" t="s">
        <v>37</v>
      </c>
      <c r="K95" s="15">
        <v>4.0</v>
      </c>
      <c r="L95" s="15" t="s">
        <v>96</v>
      </c>
      <c r="M95" s="76">
        <f t="shared" si="1"/>
        <v>4</v>
      </c>
      <c r="N95" s="126">
        <f t="shared" si="2"/>
        <v>0.2352941176</v>
      </c>
      <c r="O95" s="15" t="s">
        <v>596</v>
      </c>
      <c r="P95" s="127"/>
      <c r="Q95" s="127"/>
      <c r="T95" s="75"/>
      <c r="U95" s="75"/>
      <c r="V95" s="75"/>
      <c r="W95" s="75"/>
      <c r="X95" s="75"/>
      <c r="Y95" s="75"/>
      <c r="Z95" s="75"/>
      <c r="AA95" s="75"/>
      <c r="AB95" s="75"/>
      <c r="AC95" s="75"/>
      <c r="AD95" s="75"/>
      <c r="AE95" s="75"/>
      <c r="AF95" s="75"/>
      <c r="AG95" s="75"/>
      <c r="AH95" s="75"/>
      <c r="AI95" s="75"/>
      <c r="AJ95" s="75"/>
    </row>
    <row r="96">
      <c r="A96" s="15" t="s">
        <v>293</v>
      </c>
      <c r="B96" s="15" t="s">
        <v>212</v>
      </c>
      <c r="C96" s="15" t="s">
        <v>213</v>
      </c>
      <c r="D96" s="28" t="s">
        <v>457</v>
      </c>
      <c r="E96" s="28" t="s">
        <v>380</v>
      </c>
      <c r="F96" s="15" t="s">
        <v>346</v>
      </c>
      <c r="G96" s="124">
        <v>0.6076388888888888</v>
      </c>
      <c r="H96" s="125"/>
      <c r="I96" s="15" t="s">
        <v>346</v>
      </c>
      <c r="J96" s="15" t="s">
        <v>37</v>
      </c>
      <c r="K96" s="15">
        <v>5.0</v>
      </c>
      <c r="L96" s="15" t="s">
        <v>96</v>
      </c>
      <c r="M96" s="76">
        <f t="shared" si="1"/>
        <v>5</v>
      </c>
      <c r="N96" s="126">
        <f t="shared" si="2"/>
        <v>0.2941176471</v>
      </c>
      <c r="O96" s="15" t="s">
        <v>593</v>
      </c>
      <c r="P96" s="127"/>
      <c r="Q96" s="127"/>
      <c r="T96" s="75"/>
      <c r="U96" s="75"/>
      <c r="V96" s="75"/>
      <c r="W96" s="75"/>
      <c r="X96" s="75"/>
      <c r="Y96" s="75"/>
      <c r="Z96" s="75"/>
      <c r="AA96" s="75"/>
      <c r="AB96" s="75"/>
      <c r="AC96" s="75"/>
      <c r="AD96" s="75"/>
      <c r="AE96" s="75"/>
      <c r="AF96" s="75"/>
      <c r="AG96" s="75"/>
      <c r="AH96" s="75"/>
      <c r="AI96" s="75"/>
      <c r="AJ96" s="75"/>
    </row>
    <row r="97">
      <c r="A97" s="15" t="s">
        <v>293</v>
      </c>
      <c r="B97" s="15" t="s">
        <v>305</v>
      </c>
      <c r="C97" s="15" t="s">
        <v>306</v>
      </c>
      <c r="D97" s="28" t="s">
        <v>458</v>
      </c>
      <c r="E97" s="28" t="s">
        <v>380</v>
      </c>
      <c r="F97" s="15" t="s">
        <v>346</v>
      </c>
      <c r="G97" s="124">
        <v>0.6076388888888888</v>
      </c>
      <c r="H97" s="131"/>
      <c r="I97" s="15" t="s">
        <v>346</v>
      </c>
      <c r="J97" s="15" t="s">
        <v>346</v>
      </c>
      <c r="K97" s="15">
        <v>1.0</v>
      </c>
      <c r="L97" s="15">
        <v>6.0</v>
      </c>
      <c r="M97" s="76">
        <f t="shared" si="1"/>
        <v>7</v>
      </c>
      <c r="N97" s="126">
        <f t="shared" si="2"/>
        <v>0.4117647059</v>
      </c>
      <c r="O97" s="15" t="s">
        <v>591</v>
      </c>
      <c r="P97" s="127"/>
      <c r="Q97" s="127"/>
      <c r="T97" s="75"/>
      <c r="U97" s="75"/>
      <c r="V97" s="75"/>
      <c r="W97" s="75"/>
      <c r="X97" s="75"/>
      <c r="Y97" s="75"/>
      <c r="Z97" s="75"/>
      <c r="AA97" s="75"/>
      <c r="AB97" s="75"/>
      <c r="AC97" s="75"/>
      <c r="AD97" s="75"/>
      <c r="AE97" s="75"/>
      <c r="AF97" s="75"/>
      <c r="AG97" s="75"/>
      <c r="AH97" s="75"/>
      <c r="AI97" s="75"/>
      <c r="AJ97" s="75"/>
    </row>
    <row r="98">
      <c r="A98" s="52" t="s">
        <v>308</v>
      </c>
      <c r="B98" s="15" t="s">
        <v>309</v>
      </c>
      <c r="C98" s="15" t="s">
        <v>310</v>
      </c>
      <c r="D98" s="28" t="s">
        <v>459</v>
      </c>
      <c r="E98" s="28" t="s">
        <v>395</v>
      </c>
      <c r="F98" s="15" t="s">
        <v>346</v>
      </c>
      <c r="G98" s="141">
        <v>0.6555555555555556</v>
      </c>
      <c r="H98" s="125">
        <v>4.0</v>
      </c>
      <c r="I98" s="15" t="s">
        <v>346</v>
      </c>
      <c r="J98" s="15" t="s">
        <v>346</v>
      </c>
      <c r="K98" s="15">
        <v>7.0</v>
      </c>
      <c r="L98" s="15">
        <v>6.0</v>
      </c>
      <c r="M98" s="76">
        <f t="shared" si="1"/>
        <v>13</v>
      </c>
      <c r="N98" s="126">
        <f t="shared" si="2"/>
        <v>0.7647058824</v>
      </c>
      <c r="O98" s="15" t="s">
        <v>597</v>
      </c>
      <c r="P98" s="127"/>
      <c r="Q98" s="127"/>
      <c r="T98" s="75"/>
      <c r="U98" s="75"/>
      <c r="V98" s="75"/>
      <c r="W98" s="75"/>
      <c r="X98" s="75"/>
      <c r="Y98" s="75"/>
      <c r="Z98" s="75"/>
      <c r="AA98" s="75"/>
      <c r="AB98" s="75"/>
      <c r="AC98" s="75"/>
      <c r="AD98" s="75"/>
      <c r="AE98" s="75"/>
      <c r="AF98" s="75"/>
      <c r="AG98" s="75"/>
      <c r="AH98" s="75"/>
      <c r="AI98" s="75"/>
      <c r="AJ98" s="75"/>
    </row>
    <row r="99">
      <c r="A99" s="52" t="s">
        <v>308</v>
      </c>
      <c r="B99" s="15" t="s">
        <v>222</v>
      </c>
      <c r="C99" s="15" t="s">
        <v>223</v>
      </c>
      <c r="D99" s="28" t="s">
        <v>460</v>
      </c>
      <c r="E99" s="28" t="s">
        <v>395</v>
      </c>
      <c r="F99" s="15" t="s">
        <v>346</v>
      </c>
      <c r="G99" s="151">
        <v>0.6527777777777778</v>
      </c>
      <c r="H99" s="125">
        <v>0.0</v>
      </c>
      <c r="I99" s="15" t="s">
        <v>346</v>
      </c>
      <c r="J99" s="15" t="s">
        <v>37</v>
      </c>
      <c r="K99" s="15">
        <v>2.0</v>
      </c>
      <c r="L99" s="15">
        <v>0.0</v>
      </c>
      <c r="M99" s="76">
        <f t="shared" si="1"/>
        <v>2</v>
      </c>
      <c r="N99" s="126">
        <f t="shared" si="2"/>
        <v>0.1176470588</v>
      </c>
      <c r="O99" s="75"/>
      <c r="P99" s="127"/>
      <c r="Q99" s="127"/>
      <c r="T99" s="75"/>
      <c r="U99" s="75"/>
      <c r="V99" s="75"/>
      <c r="W99" s="75"/>
      <c r="X99" s="75"/>
      <c r="Y99" s="75"/>
      <c r="Z99" s="75"/>
      <c r="AA99" s="75"/>
      <c r="AB99" s="75"/>
      <c r="AC99" s="75"/>
      <c r="AD99" s="75"/>
      <c r="AE99" s="75"/>
      <c r="AF99" s="75"/>
      <c r="AG99" s="75"/>
      <c r="AH99" s="75"/>
      <c r="AI99" s="75"/>
      <c r="AJ99" s="75"/>
    </row>
    <row r="100">
      <c r="A100" s="52" t="s">
        <v>308</v>
      </c>
      <c r="B100" s="15" t="s">
        <v>43</v>
      </c>
      <c r="C100" s="15" t="s">
        <v>44</v>
      </c>
      <c r="D100" s="28" t="s">
        <v>461</v>
      </c>
      <c r="E100" s="28" t="s">
        <v>395</v>
      </c>
      <c r="F100" s="15" t="s">
        <v>346</v>
      </c>
      <c r="G100" s="151">
        <v>0.6527777777777778</v>
      </c>
      <c r="H100" s="125">
        <v>0.0</v>
      </c>
      <c r="I100" s="15" t="s">
        <v>346</v>
      </c>
      <c r="J100" s="15" t="s">
        <v>37</v>
      </c>
      <c r="K100" s="15">
        <v>3.0</v>
      </c>
      <c r="L100" s="15">
        <v>0.0</v>
      </c>
      <c r="M100" s="76">
        <f t="shared" si="1"/>
        <v>3</v>
      </c>
      <c r="N100" s="126">
        <f t="shared" si="2"/>
        <v>0.1764705882</v>
      </c>
      <c r="O100" s="75"/>
      <c r="P100" s="127"/>
      <c r="Q100" s="127"/>
      <c r="T100" s="75"/>
      <c r="U100" s="75"/>
      <c r="V100" s="75"/>
      <c r="W100" s="75"/>
      <c r="X100" s="75"/>
      <c r="Y100" s="75"/>
      <c r="Z100" s="75"/>
      <c r="AA100" s="75"/>
      <c r="AB100" s="75"/>
      <c r="AC100" s="75"/>
      <c r="AD100" s="75"/>
      <c r="AE100" s="75"/>
      <c r="AF100" s="75"/>
      <c r="AG100" s="75"/>
      <c r="AH100" s="75"/>
      <c r="AI100" s="75"/>
      <c r="AJ100" s="75"/>
    </row>
    <row r="101">
      <c r="A101" s="52" t="s">
        <v>308</v>
      </c>
      <c r="B101" s="15" t="s">
        <v>63</v>
      </c>
      <c r="C101" s="15" t="s">
        <v>64</v>
      </c>
      <c r="D101" s="28" t="s">
        <v>464</v>
      </c>
      <c r="E101" s="28" t="s">
        <v>395</v>
      </c>
      <c r="F101" s="15" t="s">
        <v>346</v>
      </c>
      <c r="G101" s="151">
        <v>0.6527777777777778</v>
      </c>
      <c r="H101" s="125">
        <v>0.0</v>
      </c>
      <c r="I101" s="15" t="s">
        <v>346</v>
      </c>
      <c r="J101" s="15" t="s">
        <v>37</v>
      </c>
      <c r="K101" s="15" t="s">
        <v>96</v>
      </c>
      <c r="L101" s="15" t="s">
        <v>96</v>
      </c>
      <c r="M101" s="76">
        <f t="shared" si="1"/>
        <v>0</v>
      </c>
      <c r="N101" s="126">
        <f t="shared" si="2"/>
        <v>0</v>
      </c>
      <c r="O101" s="75"/>
      <c r="P101" s="127"/>
      <c r="Q101" s="127"/>
      <c r="T101" s="75"/>
      <c r="U101" s="75"/>
      <c r="V101" s="75"/>
      <c r="W101" s="75"/>
      <c r="X101" s="75"/>
      <c r="Y101" s="75"/>
      <c r="Z101" s="75"/>
      <c r="AA101" s="75"/>
      <c r="AB101" s="75"/>
      <c r="AC101" s="75"/>
      <c r="AD101" s="75"/>
      <c r="AE101" s="75"/>
      <c r="AF101" s="75"/>
      <c r="AG101" s="75"/>
      <c r="AH101" s="75"/>
      <c r="AI101" s="75"/>
      <c r="AJ101" s="75"/>
    </row>
    <row r="102">
      <c r="A102" s="52" t="s">
        <v>308</v>
      </c>
      <c r="B102" s="15" t="s">
        <v>158</v>
      </c>
      <c r="C102" s="15" t="s">
        <v>159</v>
      </c>
      <c r="D102" s="28" t="s">
        <v>465</v>
      </c>
      <c r="E102" s="28" t="s">
        <v>370</v>
      </c>
      <c r="F102" s="15" t="s">
        <v>37</v>
      </c>
      <c r="G102" s="124"/>
      <c r="H102" s="125">
        <v>0.0</v>
      </c>
      <c r="I102" s="15" t="s">
        <v>37</v>
      </c>
      <c r="J102" s="75"/>
      <c r="K102" s="15">
        <v>5.0</v>
      </c>
      <c r="L102" s="15">
        <v>3.0</v>
      </c>
      <c r="M102" s="76">
        <f t="shared" si="1"/>
        <v>8</v>
      </c>
      <c r="N102" s="126">
        <f t="shared" si="2"/>
        <v>0.4705882353</v>
      </c>
      <c r="O102" s="15"/>
      <c r="P102" s="127"/>
      <c r="Q102" s="127"/>
      <c r="T102" s="75"/>
      <c r="U102" s="75"/>
      <c r="V102" s="75"/>
      <c r="W102" s="75"/>
      <c r="X102" s="75"/>
      <c r="Y102" s="75"/>
      <c r="Z102" s="75"/>
      <c r="AA102" s="75"/>
      <c r="AB102" s="75"/>
      <c r="AC102" s="75"/>
      <c r="AD102" s="75"/>
      <c r="AE102" s="75"/>
      <c r="AF102" s="75"/>
      <c r="AG102" s="75"/>
      <c r="AH102" s="75"/>
      <c r="AI102" s="75"/>
      <c r="AJ102" s="75"/>
    </row>
    <row r="103">
      <c r="A103" s="52" t="s">
        <v>308</v>
      </c>
      <c r="B103" s="15" t="s">
        <v>312</v>
      </c>
      <c r="C103" s="15" t="s">
        <v>313</v>
      </c>
      <c r="D103" s="28" t="s">
        <v>466</v>
      </c>
      <c r="E103" s="28" t="s">
        <v>370</v>
      </c>
      <c r="F103" s="15" t="s">
        <v>346</v>
      </c>
      <c r="G103" s="142">
        <v>0.6979166666666666</v>
      </c>
      <c r="H103" s="125">
        <v>0.0</v>
      </c>
      <c r="I103" s="15" t="s">
        <v>346</v>
      </c>
      <c r="J103" s="15" t="s">
        <v>346</v>
      </c>
      <c r="K103" s="15">
        <v>3.0</v>
      </c>
      <c r="L103" s="15">
        <v>8.0</v>
      </c>
      <c r="M103" s="76">
        <f t="shared" si="1"/>
        <v>11</v>
      </c>
      <c r="N103" s="126">
        <f t="shared" si="2"/>
        <v>0.6470588235</v>
      </c>
      <c r="O103" s="15" t="s">
        <v>601</v>
      </c>
      <c r="P103" s="127"/>
      <c r="Q103" s="127"/>
      <c r="T103" s="75"/>
      <c r="U103" s="75"/>
      <c r="V103" s="75"/>
      <c r="W103" s="75"/>
      <c r="X103" s="75"/>
      <c r="Y103" s="75"/>
      <c r="Z103" s="75"/>
      <c r="AA103" s="75"/>
      <c r="AB103" s="75"/>
      <c r="AC103" s="75"/>
      <c r="AD103" s="75"/>
      <c r="AE103" s="75"/>
      <c r="AF103" s="75"/>
      <c r="AG103" s="75"/>
      <c r="AH103" s="75"/>
      <c r="AI103" s="75"/>
      <c r="AJ103" s="75"/>
    </row>
    <row r="104">
      <c r="A104" s="52" t="s">
        <v>308</v>
      </c>
      <c r="B104" s="15" t="s">
        <v>314</v>
      </c>
      <c r="C104" s="15" t="s">
        <v>315</v>
      </c>
      <c r="D104" s="28" t="s">
        <v>467</v>
      </c>
      <c r="E104" s="28" t="s">
        <v>370</v>
      </c>
      <c r="F104" s="15" t="s">
        <v>346</v>
      </c>
      <c r="G104" s="142">
        <v>0.6993055555555555</v>
      </c>
      <c r="H104" s="125">
        <v>2.0</v>
      </c>
      <c r="I104" s="15" t="s">
        <v>346</v>
      </c>
      <c r="J104" s="15" t="s">
        <v>37</v>
      </c>
      <c r="K104" s="15">
        <v>5.0</v>
      </c>
      <c r="L104" s="15">
        <v>4.0</v>
      </c>
      <c r="M104" s="76">
        <f t="shared" si="1"/>
        <v>9</v>
      </c>
      <c r="N104" s="126">
        <f t="shared" si="2"/>
        <v>0.5294117647</v>
      </c>
      <c r="O104" s="15" t="s">
        <v>602</v>
      </c>
      <c r="P104" s="127"/>
      <c r="Q104" s="127"/>
      <c r="T104" s="75"/>
      <c r="U104" s="75"/>
      <c r="V104" s="75"/>
      <c r="W104" s="75"/>
      <c r="X104" s="75"/>
      <c r="Y104" s="75"/>
      <c r="Z104" s="75"/>
      <c r="AA104" s="75"/>
      <c r="AB104" s="75"/>
      <c r="AC104" s="75"/>
      <c r="AD104" s="75"/>
      <c r="AE104" s="75"/>
      <c r="AF104" s="75"/>
      <c r="AG104" s="75"/>
      <c r="AH104" s="75"/>
      <c r="AI104" s="75"/>
      <c r="AJ104" s="75"/>
    </row>
    <row r="105">
      <c r="A105" s="52" t="s">
        <v>308</v>
      </c>
      <c r="B105" s="15" t="s">
        <v>26</v>
      </c>
      <c r="C105" s="15" t="s">
        <v>27</v>
      </c>
      <c r="D105" s="28" t="s">
        <v>468</v>
      </c>
      <c r="E105" s="28" t="s">
        <v>370</v>
      </c>
      <c r="F105" s="15" t="s">
        <v>346</v>
      </c>
      <c r="G105" s="138">
        <v>0.6993055555555555</v>
      </c>
      <c r="H105" s="125">
        <v>2.0</v>
      </c>
      <c r="I105" s="15" t="s">
        <v>346</v>
      </c>
      <c r="J105" s="15" t="s">
        <v>346</v>
      </c>
      <c r="K105" s="15">
        <v>5.0</v>
      </c>
      <c r="L105" s="15">
        <v>6.0</v>
      </c>
      <c r="M105" s="76">
        <f t="shared" si="1"/>
        <v>11</v>
      </c>
      <c r="N105" s="126">
        <f t="shared" si="2"/>
        <v>0.6470588235</v>
      </c>
      <c r="O105" s="15" t="s">
        <v>603</v>
      </c>
      <c r="P105" s="127"/>
      <c r="Q105" s="127"/>
      <c r="T105" s="75"/>
      <c r="U105" s="75"/>
      <c r="V105" s="75"/>
      <c r="W105" s="75"/>
      <c r="X105" s="75"/>
      <c r="Y105" s="75"/>
      <c r="Z105" s="75"/>
      <c r="AA105" s="75"/>
      <c r="AB105" s="75"/>
      <c r="AC105" s="75"/>
      <c r="AD105" s="75"/>
      <c r="AE105" s="75"/>
      <c r="AF105" s="75"/>
      <c r="AG105" s="75"/>
      <c r="AH105" s="75"/>
      <c r="AI105" s="75"/>
      <c r="AJ105" s="75"/>
    </row>
  </sheetData>
  <customSheetViews>
    <customSheetView guid="{D88E65ED-FBFE-41BE-8BBC-AB320CB24FC6}" filter="1" showAutoFilter="1">
      <autoFilter ref="$A$4:$P$105">
        <sortState ref="A4:P105">
          <sortCondition ref="A4:A105"/>
          <sortCondition ref="B4:B105"/>
          <sortCondition ref="E4:E105"/>
        </sortState>
      </autoFilter>
    </customSheetView>
    <customSheetView guid="{D88E65ED-FBFE-41BE-8BBC-AB320CB24FC6}" filter="1" showAutoFilter="1">
      <autoFilter ref="$A$4:$O$105"/>
    </customSheetView>
  </customSheetViews>
  <mergeCells count="1">
    <mergeCell ref="A1:B3"/>
  </mergeCells>
  <conditionalFormatting sqref="F5:F105 I5:J105">
    <cfRule type="containsBlanks" dxfId="5" priority="1">
      <formula>LEN(TRIM(F5))=0</formula>
    </cfRule>
  </conditionalFormatting>
  <conditionalFormatting sqref="F5:F105 I5:J105">
    <cfRule type="containsText" dxfId="0" priority="2" operator="containsText" text="Yes">
      <formula>NOT(ISERROR(SEARCH(("Yes"),(F5))))</formula>
    </cfRule>
  </conditionalFormatting>
  <conditionalFormatting sqref="F5:F105 I5:J105">
    <cfRule type="containsText" dxfId="2" priority="3" operator="containsText" text="No">
      <formula>NOT(ISERROR(SEARCH(("No"),(F5))))</formula>
    </cfRule>
  </conditionalFormatting>
  <conditionalFormatting sqref="H5:H105">
    <cfRule type="containsBlanks" dxfId="5" priority="4">
      <formula>LEN(TRIM(H5))=0</formula>
    </cfRule>
  </conditionalFormatting>
  <conditionalFormatting sqref="H5:H105">
    <cfRule type="cellIs" dxfId="11" priority="5" operator="between">
      <formula>5</formula>
      <formula>15</formula>
    </cfRule>
  </conditionalFormatting>
  <conditionalFormatting sqref="H5:H105">
    <cfRule type="cellIs" dxfId="2" priority="6" operator="greaterThan">
      <formula>15</formula>
    </cfRule>
  </conditionalFormatting>
  <conditionalFormatting sqref="H5:H105">
    <cfRule type="cellIs" dxfId="0" priority="7" operator="between">
      <formula>0</formula>
      <formula>4</formula>
    </cfRule>
  </conditionalFormatting>
  <conditionalFormatting sqref="G5:G48 G50 G52:G105">
    <cfRule type="notContainsBlanks" dxfId="12" priority="8">
      <formula>LEN(TRIM(G5))&gt;0</formula>
    </cfRule>
  </conditionalFormatting>
  <conditionalFormatting sqref="J5:K105 L5:L19 N5:N105 L21:L105">
    <cfRule type="cellIs" dxfId="12" priority="9" operator="greaterThan">
      <formula>0</formula>
    </cfRule>
  </conditionalFormatting>
  <dataValidations>
    <dataValidation type="list" allowBlank="1" sqref="F5:F105 I5:J105">
      <formula1>"Yes,No"</formula1>
    </dataValidation>
  </dataValidations>
  <drawing r:id="rId2"/>
  <legacy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pane ySplit="4.0" topLeftCell="A5" activePane="bottomLeft" state="frozen"/>
      <selection activeCell="B6" sqref="B6" pane="bottomLeft"/>
    </sheetView>
  </sheetViews>
  <sheetFormatPr customHeight="1" defaultColWidth="14.43" defaultRowHeight="15.75"/>
  <cols>
    <col customWidth="1" min="1" max="1" width="18.29"/>
    <col customWidth="1" min="2" max="2" width="23.71"/>
    <col customWidth="1" min="3" max="3" width="28.14"/>
    <col customWidth="1" min="4" max="4" width="16.0"/>
    <col customWidth="1" min="5" max="5" width="10.71"/>
    <col customWidth="1" min="6" max="6" width="11.43"/>
    <col customWidth="1" min="7" max="8" width="10.43"/>
    <col customWidth="1" min="9" max="9" width="11.57"/>
    <col customWidth="1" min="10" max="12" width="10.0"/>
    <col customWidth="1" min="13" max="13" width="11.14"/>
    <col customWidth="1" min="14" max="14" width="77.0"/>
    <col customWidth="1" min="15" max="16" width="35.86"/>
    <col customWidth="1" min="17" max="17" width="15.29"/>
  </cols>
  <sheetData>
    <row r="1" ht="27.0" customHeight="1">
      <c r="A1" s="70" t="s">
        <v>547</v>
      </c>
      <c r="C1" s="74" t="str">
        <f>HYPERLINK("https://docs.google.com/spreadsheets/d/1udmJ76oYXqStYYknCuzyDOcGVljyfB_XPIL54tdN3wc/edit?usp=sharing","Group Assignments, for reference")</f>
        <v>Group Assignments, for reference</v>
      </c>
      <c r="D1" s="76"/>
      <c r="E1" s="76"/>
      <c r="F1" s="78"/>
      <c r="G1" s="78"/>
      <c r="H1" s="76"/>
      <c r="I1" s="76"/>
      <c r="J1" s="76"/>
      <c r="K1" s="76"/>
      <c r="L1" s="76"/>
      <c r="M1" s="76"/>
      <c r="N1" s="76"/>
      <c r="O1" s="147"/>
      <c r="P1" s="148"/>
      <c r="Q1" s="60"/>
      <c r="S1" s="15"/>
      <c r="T1" s="15"/>
      <c r="U1" s="75"/>
      <c r="V1" s="75"/>
      <c r="W1" s="75"/>
      <c r="X1" s="75"/>
      <c r="Y1" s="75"/>
      <c r="Z1" s="75"/>
      <c r="AA1" s="75"/>
      <c r="AB1" s="75"/>
      <c r="AC1" s="75"/>
      <c r="AD1" s="75"/>
      <c r="AE1" s="75"/>
      <c r="AF1" s="75"/>
      <c r="AG1" s="75"/>
      <c r="AH1" s="75"/>
      <c r="AI1" s="75"/>
    </row>
    <row r="2" ht="25.5" customHeight="1">
      <c r="C2" s="74" t="str">
        <f>HYPERLINK("http://sss-data.minerva.community/Webview/","Accessing Submission Times")</f>
        <v>Accessing Submission Times</v>
      </c>
      <c r="D2" s="76"/>
      <c r="E2" s="76"/>
      <c r="F2" s="78"/>
      <c r="G2" s="78"/>
      <c r="H2" s="76"/>
      <c r="I2" s="76"/>
      <c r="J2" s="76"/>
      <c r="K2" s="76"/>
      <c r="L2" s="76" t="s">
        <v>505</v>
      </c>
      <c r="M2" s="76" t="str">
        <f>AVERAGE(M5:M105)</f>
        <v>#VALUE!</v>
      </c>
      <c r="N2" s="76"/>
      <c r="O2" s="76"/>
      <c r="P2" s="76"/>
      <c r="Q2" s="60"/>
      <c r="S2" s="15"/>
      <c r="T2" s="15"/>
      <c r="U2" s="75"/>
      <c r="V2" s="75"/>
      <c r="W2" s="75"/>
      <c r="X2" s="75"/>
      <c r="Y2" s="75"/>
      <c r="Z2" s="75"/>
      <c r="AA2" s="75"/>
      <c r="AB2" s="75"/>
      <c r="AC2" s="75"/>
      <c r="AD2" s="75"/>
      <c r="AE2" s="75"/>
      <c r="AF2" s="75"/>
      <c r="AG2" s="75"/>
      <c r="AH2" s="75"/>
      <c r="AI2" s="75"/>
    </row>
    <row r="3" ht="27.0" customHeight="1">
      <c r="A3" s="36"/>
      <c r="B3" s="36"/>
      <c r="C3" s="84" t="str">
        <f>HYPERLINK("https://docs.google.com/document/d/1x1R1A0fkEQm53KxnBqPHTKKhHJp7W0ZG_87UvccdFEw/edit?usp=sharing","PT Guide")</f>
        <v>PT Guide</v>
      </c>
      <c r="D3" s="85"/>
      <c r="E3" s="85"/>
      <c r="F3" s="152">
        <f>COUNTIF(F5:F105,"No")</f>
        <v>11</v>
      </c>
      <c r="G3" s="85"/>
      <c r="H3" s="85"/>
      <c r="I3" s="85"/>
      <c r="J3" s="76"/>
      <c r="K3" s="76">
        <v>6.0</v>
      </c>
      <c r="L3" s="76"/>
      <c r="M3" s="76">
        <v>6.0</v>
      </c>
      <c r="N3" s="76"/>
      <c r="O3" s="76"/>
      <c r="P3" s="76"/>
      <c r="Q3" s="60"/>
      <c r="S3" s="30"/>
      <c r="T3" s="30"/>
      <c r="U3" s="61"/>
      <c r="V3" s="61"/>
      <c r="W3" s="61"/>
      <c r="X3" s="61"/>
      <c r="Y3" s="61"/>
      <c r="Z3" s="61"/>
      <c r="AA3" s="61"/>
      <c r="AB3" s="61"/>
      <c r="AC3" s="61"/>
      <c r="AD3" s="61"/>
      <c r="AE3" s="61"/>
      <c r="AF3" s="61"/>
      <c r="AG3" s="61"/>
      <c r="AH3" s="61"/>
      <c r="AI3" s="61"/>
    </row>
    <row r="4">
      <c r="A4" s="63" t="s">
        <v>83</v>
      </c>
      <c r="B4" s="64" t="s">
        <v>15</v>
      </c>
      <c r="C4" s="64" t="s">
        <v>16</v>
      </c>
      <c r="D4" s="64" t="s">
        <v>319</v>
      </c>
      <c r="E4" s="64" t="s">
        <v>320</v>
      </c>
      <c r="F4" s="64" t="s">
        <v>321</v>
      </c>
      <c r="G4" s="63" t="s">
        <v>322</v>
      </c>
      <c r="H4" s="64" t="s">
        <v>323</v>
      </c>
      <c r="I4" s="64" t="s">
        <v>324</v>
      </c>
      <c r="J4" s="64" t="s">
        <v>549</v>
      </c>
      <c r="K4" s="64" t="s">
        <v>551</v>
      </c>
      <c r="L4" s="64" t="s">
        <v>328</v>
      </c>
      <c r="M4" s="63" t="s">
        <v>329</v>
      </c>
      <c r="N4" s="64" t="s">
        <v>330</v>
      </c>
      <c r="O4" s="64"/>
      <c r="P4" s="64"/>
      <c r="Q4" s="123"/>
      <c r="R4" s="123"/>
      <c r="S4" s="71"/>
      <c r="T4" s="71"/>
      <c r="U4" s="71"/>
      <c r="V4" s="71"/>
      <c r="W4" s="71"/>
      <c r="X4" s="71"/>
      <c r="Y4" s="71"/>
      <c r="Z4" s="71"/>
      <c r="AA4" s="71"/>
      <c r="AB4" s="71"/>
      <c r="AC4" s="71"/>
      <c r="AD4" s="71"/>
      <c r="AE4" s="71"/>
      <c r="AF4" s="71"/>
      <c r="AG4" s="71"/>
      <c r="AH4" s="71"/>
      <c r="AI4" s="71"/>
    </row>
    <row r="5">
      <c r="A5" s="52" t="s">
        <v>308</v>
      </c>
      <c r="B5" s="15" t="s">
        <v>309</v>
      </c>
      <c r="C5" s="15" t="s">
        <v>310</v>
      </c>
      <c r="D5" s="28" t="s">
        <v>459</v>
      </c>
      <c r="E5" s="28" t="s">
        <v>395</v>
      </c>
      <c r="F5" s="15" t="s">
        <v>346</v>
      </c>
      <c r="G5" s="136">
        <v>0.6527777777777778</v>
      </c>
      <c r="H5" s="125">
        <v>0.0</v>
      </c>
      <c r="I5" s="15" t="s">
        <v>346</v>
      </c>
      <c r="J5" s="15"/>
      <c r="K5" s="15">
        <v>0.0</v>
      </c>
      <c r="L5" s="15">
        <v>0.0</v>
      </c>
      <c r="M5" s="126">
        <f t="shared" ref="M5:M105" si="1">L5/$K$3</f>
        <v>0</v>
      </c>
      <c r="N5" s="15" t="s">
        <v>552</v>
      </c>
      <c r="O5" s="127"/>
      <c r="P5" s="127"/>
      <c r="S5" s="75"/>
      <c r="T5" s="75"/>
      <c r="U5" s="75"/>
      <c r="V5" s="75"/>
      <c r="W5" s="75"/>
      <c r="X5" s="75"/>
      <c r="Y5" s="75"/>
      <c r="Z5" s="75"/>
      <c r="AA5" s="75"/>
      <c r="AB5" s="75"/>
      <c r="AC5" s="75"/>
      <c r="AD5" s="75"/>
      <c r="AE5" s="75"/>
      <c r="AF5" s="75"/>
      <c r="AG5" s="75"/>
      <c r="AH5" s="75"/>
      <c r="AI5" s="75"/>
    </row>
    <row r="6">
      <c r="A6" s="52" t="s">
        <v>308</v>
      </c>
      <c r="B6" s="15" t="s">
        <v>222</v>
      </c>
      <c r="C6" s="15" t="s">
        <v>223</v>
      </c>
      <c r="D6" s="28" t="s">
        <v>460</v>
      </c>
      <c r="E6" s="28" t="s">
        <v>395</v>
      </c>
      <c r="F6" s="15" t="s">
        <v>346</v>
      </c>
      <c r="G6" s="151">
        <v>0.6555555555555556</v>
      </c>
      <c r="H6" s="125">
        <v>4.0</v>
      </c>
      <c r="I6" s="15" t="s">
        <v>346</v>
      </c>
      <c r="J6" s="15"/>
      <c r="K6" s="15" t="s">
        <v>96</v>
      </c>
      <c r="L6" s="15" t="str">
        <f t="shared" ref="L6:L8" si="2">K6</f>
        <v>NA</v>
      </c>
      <c r="M6" s="126" t="str">
        <f t="shared" si="1"/>
        <v>#VALUE!</v>
      </c>
      <c r="N6" s="75"/>
      <c r="O6" s="127"/>
      <c r="P6" s="127"/>
      <c r="S6" s="75"/>
      <c r="T6" s="75"/>
      <c r="U6" s="75"/>
      <c r="V6" s="75"/>
      <c r="W6" s="75"/>
      <c r="X6" s="75"/>
      <c r="Y6" s="75"/>
      <c r="Z6" s="75"/>
      <c r="AA6" s="75"/>
      <c r="AB6" s="75"/>
      <c r="AC6" s="75"/>
      <c r="AD6" s="75"/>
      <c r="AE6" s="75"/>
      <c r="AF6" s="75"/>
      <c r="AG6" s="75"/>
      <c r="AH6" s="75"/>
      <c r="AI6" s="75"/>
    </row>
    <row r="7">
      <c r="A7" s="52" t="s">
        <v>308</v>
      </c>
      <c r="B7" s="15" t="s">
        <v>43</v>
      </c>
      <c r="C7" s="15" t="s">
        <v>44</v>
      </c>
      <c r="D7" s="28" t="s">
        <v>461</v>
      </c>
      <c r="E7" s="28" t="s">
        <v>395</v>
      </c>
      <c r="F7" s="15" t="s">
        <v>346</v>
      </c>
      <c r="G7" s="151">
        <v>0.6527777777777778</v>
      </c>
      <c r="H7" s="125">
        <v>0.0</v>
      </c>
      <c r="I7" s="15" t="s">
        <v>346</v>
      </c>
      <c r="J7" s="15"/>
      <c r="K7" s="90" t="s">
        <v>96</v>
      </c>
      <c r="L7" s="15" t="str">
        <f t="shared" si="2"/>
        <v>NA</v>
      </c>
      <c r="M7" s="126" t="str">
        <f t="shared" si="1"/>
        <v>#VALUE!</v>
      </c>
      <c r="N7" s="75"/>
      <c r="O7" s="127"/>
      <c r="P7" s="127"/>
      <c r="S7" s="75"/>
      <c r="T7" s="75"/>
      <c r="U7" s="75"/>
      <c r="V7" s="75"/>
      <c r="W7" s="75"/>
      <c r="X7" s="75"/>
      <c r="Y7" s="75"/>
      <c r="Z7" s="75"/>
      <c r="AA7" s="75"/>
      <c r="AB7" s="75"/>
      <c r="AC7" s="75"/>
      <c r="AD7" s="75"/>
      <c r="AE7" s="75"/>
      <c r="AF7" s="75"/>
      <c r="AG7" s="75"/>
      <c r="AH7" s="75"/>
      <c r="AI7" s="75"/>
    </row>
    <row r="8">
      <c r="A8" s="52" t="s">
        <v>308</v>
      </c>
      <c r="B8" s="15" t="s">
        <v>63</v>
      </c>
      <c r="C8" s="15" t="s">
        <v>64</v>
      </c>
      <c r="D8" s="28" t="s">
        <v>464</v>
      </c>
      <c r="E8" s="28" t="s">
        <v>395</v>
      </c>
      <c r="F8" s="15" t="s">
        <v>37</v>
      </c>
      <c r="G8" s="151"/>
      <c r="H8" s="125">
        <v>0.0</v>
      </c>
      <c r="I8" s="15" t="s">
        <v>37</v>
      </c>
      <c r="J8" s="15"/>
      <c r="K8" s="90" t="s">
        <v>96</v>
      </c>
      <c r="L8" s="15" t="str">
        <f t="shared" si="2"/>
        <v>NA</v>
      </c>
      <c r="M8" s="126" t="str">
        <f t="shared" si="1"/>
        <v>#VALUE!</v>
      </c>
      <c r="N8" s="75"/>
      <c r="O8" s="127"/>
      <c r="P8" s="127"/>
      <c r="S8" s="75"/>
      <c r="T8" s="75"/>
      <c r="U8" s="75"/>
      <c r="V8" s="75"/>
      <c r="W8" s="75"/>
      <c r="X8" s="75"/>
      <c r="Y8" s="75"/>
      <c r="Z8" s="75"/>
      <c r="AA8" s="75"/>
      <c r="AB8" s="75"/>
      <c r="AC8" s="75"/>
      <c r="AD8" s="75"/>
      <c r="AE8" s="75"/>
      <c r="AF8" s="75"/>
      <c r="AG8" s="75"/>
      <c r="AH8" s="75"/>
      <c r="AI8" s="75"/>
    </row>
    <row r="9">
      <c r="A9" s="52" t="s">
        <v>308</v>
      </c>
      <c r="B9" s="15" t="s">
        <v>158</v>
      </c>
      <c r="C9" s="15" t="s">
        <v>159</v>
      </c>
      <c r="D9" s="28" t="s">
        <v>465</v>
      </c>
      <c r="E9" s="28" t="s">
        <v>370</v>
      </c>
      <c r="F9" s="15" t="s">
        <v>346</v>
      </c>
      <c r="G9" s="124">
        <v>0.19444444444444445</v>
      </c>
      <c r="H9" s="125">
        <v>0.0</v>
      </c>
      <c r="I9" s="15" t="s">
        <v>346</v>
      </c>
      <c r="J9" s="15"/>
      <c r="K9" s="15">
        <v>0.0</v>
      </c>
      <c r="L9" s="15">
        <v>0.0</v>
      </c>
      <c r="M9" s="126">
        <f t="shared" si="1"/>
        <v>0</v>
      </c>
      <c r="N9" s="15"/>
      <c r="O9" s="127"/>
      <c r="P9" s="127"/>
      <c r="S9" s="75"/>
      <c r="T9" s="75"/>
      <c r="U9" s="75"/>
      <c r="V9" s="75"/>
      <c r="W9" s="75"/>
      <c r="X9" s="75"/>
      <c r="Y9" s="75"/>
      <c r="Z9" s="75"/>
      <c r="AA9" s="75"/>
      <c r="AB9" s="75"/>
      <c r="AC9" s="75"/>
      <c r="AD9" s="75"/>
      <c r="AE9" s="75"/>
      <c r="AF9" s="75"/>
      <c r="AG9" s="75"/>
      <c r="AH9" s="75"/>
      <c r="AI9" s="75"/>
    </row>
    <row r="10">
      <c r="A10" s="52" t="s">
        <v>308</v>
      </c>
      <c r="B10" s="15" t="s">
        <v>312</v>
      </c>
      <c r="C10" s="15" t="s">
        <v>313</v>
      </c>
      <c r="D10" s="28" t="s">
        <v>466</v>
      </c>
      <c r="E10" s="28" t="s">
        <v>370</v>
      </c>
      <c r="F10" s="15" t="s">
        <v>346</v>
      </c>
      <c r="G10" s="137">
        <v>0.19444444444444445</v>
      </c>
      <c r="H10" s="125">
        <v>0.0</v>
      </c>
      <c r="I10" s="15" t="s">
        <v>346</v>
      </c>
      <c r="J10" s="15"/>
      <c r="K10" s="15">
        <v>4.0</v>
      </c>
      <c r="L10" s="15">
        <v>4.0</v>
      </c>
      <c r="M10" s="126">
        <f t="shared" si="1"/>
        <v>0.6666666667</v>
      </c>
      <c r="N10" s="15" t="s">
        <v>552</v>
      </c>
      <c r="O10" s="127"/>
      <c r="P10" s="127"/>
      <c r="S10" s="75"/>
      <c r="T10" s="75"/>
      <c r="U10" s="75"/>
      <c r="V10" s="75"/>
      <c r="W10" s="75"/>
      <c r="X10" s="75"/>
      <c r="Y10" s="75"/>
      <c r="Z10" s="75"/>
      <c r="AA10" s="75"/>
      <c r="AB10" s="75"/>
      <c r="AC10" s="75"/>
      <c r="AD10" s="75"/>
      <c r="AE10" s="75"/>
      <c r="AF10" s="75"/>
      <c r="AG10" s="75"/>
      <c r="AH10" s="75"/>
      <c r="AI10" s="75"/>
    </row>
    <row r="11">
      <c r="A11" s="52" t="s">
        <v>308</v>
      </c>
      <c r="B11" s="15" t="s">
        <v>314</v>
      </c>
      <c r="C11" s="15" t="s">
        <v>315</v>
      </c>
      <c r="D11" s="28" t="s">
        <v>467</v>
      </c>
      <c r="E11" s="28" t="s">
        <v>370</v>
      </c>
      <c r="F11" s="15" t="s">
        <v>346</v>
      </c>
      <c r="G11" s="137">
        <v>0.19444444444444445</v>
      </c>
      <c r="H11" s="125">
        <v>0.0</v>
      </c>
      <c r="I11" s="15" t="s">
        <v>346</v>
      </c>
      <c r="J11" s="15"/>
      <c r="K11" s="15">
        <v>6.0</v>
      </c>
      <c r="L11" s="15">
        <v>6.0</v>
      </c>
      <c r="M11" s="126">
        <f t="shared" si="1"/>
        <v>1</v>
      </c>
      <c r="N11" s="15" t="s">
        <v>555</v>
      </c>
      <c r="O11" s="127"/>
      <c r="P11" s="127"/>
      <c r="S11" s="75"/>
      <c r="T11" s="75"/>
      <c r="U11" s="75"/>
      <c r="V11" s="75"/>
      <c r="W11" s="75"/>
      <c r="X11" s="75"/>
      <c r="Y11" s="75"/>
      <c r="Z11" s="75"/>
      <c r="AA11" s="75"/>
      <c r="AB11" s="75"/>
      <c r="AC11" s="75"/>
      <c r="AD11" s="75"/>
      <c r="AE11" s="75"/>
      <c r="AF11" s="75"/>
      <c r="AG11" s="75"/>
      <c r="AH11" s="75"/>
      <c r="AI11" s="75"/>
    </row>
    <row r="12">
      <c r="A12" s="52" t="s">
        <v>308</v>
      </c>
      <c r="B12" s="15" t="s">
        <v>26</v>
      </c>
      <c r="C12" s="15" t="s">
        <v>27</v>
      </c>
      <c r="D12" s="28" t="s">
        <v>468</v>
      </c>
      <c r="E12" s="28" t="s">
        <v>370</v>
      </c>
      <c r="F12" s="15" t="s">
        <v>346</v>
      </c>
      <c r="G12" s="139">
        <v>0.19444444444444445</v>
      </c>
      <c r="H12" s="125">
        <v>0.0</v>
      </c>
      <c r="I12" s="15" t="s">
        <v>346</v>
      </c>
      <c r="J12" s="15" t="s">
        <v>346</v>
      </c>
      <c r="K12" s="15">
        <v>4.0</v>
      </c>
      <c r="L12" s="15">
        <v>4.0</v>
      </c>
      <c r="M12" s="126">
        <f t="shared" si="1"/>
        <v>0.6666666667</v>
      </c>
      <c r="N12" s="15" t="s">
        <v>556</v>
      </c>
      <c r="O12" s="127"/>
      <c r="P12" s="127"/>
      <c r="S12" s="75"/>
      <c r="T12" s="75"/>
      <c r="U12" s="75"/>
      <c r="V12" s="75"/>
      <c r="W12" s="75"/>
      <c r="X12" s="75"/>
      <c r="Y12" s="75"/>
      <c r="Z12" s="75"/>
      <c r="AA12" s="75"/>
      <c r="AB12" s="75"/>
      <c r="AC12" s="75"/>
      <c r="AD12" s="75"/>
      <c r="AE12" s="75"/>
      <c r="AF12" s="75"/>
      <c r="AG12" s="75"/>
      <c r="AH12" s="75"/>
      <c r="AI12" s="75"/>
    </row>
    <row r="13">
      <c r="A13" s="15" t="s">
        <v>293</v>
      </c>
      <c r="B13" s="15" t="s">
        <v>294</v>
      </c>
      <c r="C13" s="15" t="s">
        <v>295</v>
      </c>
      <c r="D13" s="28" t="s">
        <v>449</v>
      </c>
      <c r="E13" s="28" t="s">
        <v>440</v>
      </c>
      <c r="F13" s="15" t="s">
        <v>346</v>
      </c>
      <c r="G13" s="124">
        <v>0.5625</v>
      </c>
      <c r="H13" s="125"/>
      <c r="I13" s="15" t="s">
        <v>346</v>
      </c>
      <c r="J13" s="15"/>
      <c r="K13" s="15">
        <v>4.0</v>
      </c>
      <c r="L13" s="15">
        <f t="shared" ref="L13:L15" si="3">K13</f>
        <v>4</v>
      </c>
      <c r="M13" s="126">
        <f t="shared" si="1"/>
        <v>0.6666666667</v>
      </c>
      <c r="N13" s="15" t="s">
        <v>557</v>
      </c>
      <c r="O13" s="127"/>
      <c r="P13" s="127"/>
      <c r="Q13" s="59"/>
      <c r="R13" s="59"/>
      <c r="S13" s="75"/>
      <c r="T13" s="75"/>
      <c r="U13" s="75"/>
      <c r="V13" s="75"/>
      <c r="W13" s="75"/>
      <c r="X13" s="75"/>
      <c r="Y13" s="75"/>
      <c r="Z13" s="75"/>
      <c r="AA13" s="75"/>
      <c r="AB13" s="75"/>
      <c r="AC13" s="75"/>
      <c r="AD13" s="75"/>
      <c r="AE13" s="75"/>
      <c r="AF13" s="75"/>
      <c r="AG13" s="75"/>
      <c r="AH13" s="75"/>
      <c r="AI13" s="75"/>
    </row>
    <row r="14">
      <c r="A14" s="15" t="s">
        <v>293</v>
      </c>
      <c r="B14" s="15" t="s">
        <v>241</v>
      </c>
      <c r="C14" s="15" t="s">
        <v>242</v>
      </c>
      <c r="D14" s="28" t="s">
        <v>450</v>
      </c>
      <c r="E14" s="28" t="s">
        <v>440</v>
      </c>
      <c r="F14" s="15" t="s">
        <v>346</v>
      </c>
      <c r="G14" s="124">
        <v>0.5555555555555556</v>
      </c>
      <c r="H14" s="125"/>
      <c r="I14" s="15" t="s">
        <v>346</v>
      </c>
      <c r="J14" s="15"/>
      <c r="K14" s="15">
        <v>4.0</v>
      </c>
      <c r="L14" s="15">
        <f t="shared" si="3"/>
        <v>4</v>
      </c>
      <c r="M14" s="126">
        <f t="shared" si="1"/>
        <v>0.6666666667</v>
      </c>
      <c r="N14" s="15" t="s">
        <v>558</v>
      </c>
      <c r="O14" s="127"/>
      <c r="P14" s="127"/>
      <c r="Q14" s="59"/>
      <c r="R14" s="59"/>
      <c r="S14" s="75"/>
      <c r="T14" s="75"/>
      <c r="U14" s="75"/>
      <c r="V14" s="75"/>
      <c r="W14" s="75"/>
      <c r="X14" s="75"/>
      <c r="Y14" s="75"/>
      <c r="Z14" s="75"/>
      <c r="AA14" s="75"/>
      <c r="AB14" s="75"/>
      <c r="AC14" s="75"/>
      <c r="AD14" s="75"/>
      <c r="AE14" s="75"/>
      <c r="AF14" s="75"/>
      <c r="AG14" s="75"/>
      <c r="AH14" s="75"/>
      <c r="AI14" s="75"/>
    </row>
    <row r="15">
      <c r="A15" s="15" t="s">
        <v>293</v>
      </c>
      <c r="B15" s="15" t="s">
        <v>297</v>
      </c>
      <c r="C15" s="15" t="s">
        <v>298</v>
      </c>
      <c r="D15" s="28" t="s">
        <v>452</v>
      </c>
      <c r="E15" s="28" t="s">
        <v>440</v>
      </c>
      <c r="F15" s="15" t="s">
        <v>346</v>
      </c>
      <c r="G15" s="124">
        <v>0.5625</v>
      </c>
      <c r="H15" s="125"/>
      <c r="I15" s="15" t="s">
        <v>346</v>
      </c>
      <c r="J15" s="15"/>
      <c r="K15" s="15">
        <v>6.0</v>
      </c>
      <c r="L15" s="15">
        <f t="shared" si="3"/>
        <v>6</v>
      </c>
      <c r="M15" s="126">
        <f t="shared" si="1"/>
        <v>1</v>
      </c>
      <c r="N15" s="15" t="s">
        <v>559</v>
      </c>
      <c r="O15" s="127"/>
      <c r="P15" s="127"/>
      <c r="Q15" s="59"/>
      <c r="R15" s="59"/>
      <c r="S15" s="75"/>
      <c r="T15" s="75"/>
      <c r="U15" s="75"/>
      <c r="V15" s="75"/>
      <c r="W15" s="75"/>
      <c r="X15" s="75"/>
      <c r="Y15" s="75"/>
      <c r="Z15" s="75"/>
      <c r="AA15" s="75"/>
      <c r="AB15" s="75"/>
      <c r="AC15" s="75"/>
      <c r="AD15" s="75"/>
      <c r="AE15" s="75"/>
      <c r="AF15" s="75"/>
      <c r="AG15" s="75"/>
      <c r="AH15" s="75"/>
      <c r="AI15" s="75"/>
    </row>
    <row r="16">
      <c r="A16" s="15" t="s">
        <v>293</v>
      </c>
      <c r="B16" s="15" t="s">
        <v>290</v>
      </c>
      <c r="C16" s="15" t="s">
        <v>291</v>
      </c>
      <c r="D16" s="28" t="s">
        <v>453</v>
      </c>
      <c r="E16" s="28" t="s">
        <v>440</v>
      </c>
      <c r="F16" s="15" t="s">
        <v>346</v>
      </c>
      <c r="G16" s="124">
        <v>0.5625</v>
      </c>
      <c r="H16" s="125"/>
      <c r="I16" s="15" t="s">
        <v>346</v>
      </c>
      <c r="J16" s="15"/>
      <c r="K16" s="15">
        <v>0.0</v>
      </c>
      <c r="L16" s="15">
        <v>0.0</v>
      </c>
      <c r="M16" s="126">
        <f t="shared" si="1"/>
        <v>0</v>
      </c>
      <c r="N16" s="15" t="s">
        <v>560</v>
      </c>
      <c r="O16" s="127"/>
      <c r="P16" s="127"/>
      <c r="S16" s="75"/>
      <c r="T16" s="75"/>
      <c r="U16" s="75"/>
      <c r="V16" s="75"/>
      <c r="W16" s="75"/>
      <c r="X16" s="75"/>
      <c r="Y16" s="75"/>
      <c r="Z16" s="75"/>
      <c r="AA16" s="75"/>
      <c r="AB16" s="75"/>
      <c r="AC16" s="75"/>
      <c r="AD16" s="75"/>
      <c r="AE16" s="75"/>
      <c r="AF16" s="75"/>
      <c r="AG16" s="75"/>
      <c r="AH16" s="75"/>
      <c r="AI16" s="75"/>
    </row>
    <row r="17">
      <c r="A17" s="15" t="s">
        <v>293</v>
      </c>
      <c r="B17" s="15" t="s">
        <v>209</v>
      </c>
      <c r="C17" s="15" t="s">
        <v>210</v>
      </c>
      <c r="D17" s="28" t="s">
        <v>454</v>
      </c>
      <c r="E17" s="28" t="s">
        <v>380</v>
      </c>
      <c r="F17" s="15" t="s">
        <v>346</v>
      </c>
      <c r="G17" s="124">
        <v>0.6076388888888888</v>
      </c>
      <c r="H17" s="131"/>
      <c r="I17" s="15" t="s">
        <v>346</v>
      </c>
      <c r="J17" s="15"/>
      <c r="K17" s="90" t="s">
        <v>96</v>
      </c>
      <c r="L17" s="15" t="str">
        <f t="shared" ref="L17:L20" si="4">K17</f>
        <v>NA</v>
      </c>
      <c r="M17" s="126" t="str">
        <f t="shared" si="1"/>
        <v>#VALUE!</v>
      </c>
      <c r="N17" s="153" t="s">
        <v>561</v>
      </c>
      <c r="O17" s="127"/>
      <c r="P17" s="127"/>
      <c r="S17" s="75"/>
      <c r="T17" s="75"/>
      <c r="U17" s="75"/>
      <c r="V17" s="75"/>
      <c r="W17" s="75"/>
      <c r="X17" s="75"/>
      <c r="Y17" s="75"/>
      <c r="Z17" s="75"/>
      <c r="AA17" s="75"/>
      <c r="AB17" s="75"/>
      <c r="AC17" s="75"/>
      <c r="AD17" s="75"/>
      <c r="AE17" s="75"/>
      <c r="AF17" s="75"/>
      <c r="AG17" s="75"/>
      <c r="AH17" s="75"/>
      <c r="AI17" s="75"/>
    </row>
    <row r="18">
      <c r="A18" s="15" t="s">
        <v>293</v>
      </c>
      <c r="B18" s="15" t="s">
        <v>302</v>
      </c>
      <c r="C18" s="15" t="s">
        <v>303</v>
      </c>
      <c r="D18" s="28" t="s">
        <v>455</v>
      </c>
      <c r="E18" s="28" t="s">
        <v>380</v>
      </c>
      <c r="F18" s="15" t="s">
        <v>346</v>
      </c>
      <c r="G18" s="124">
        <v>0.6076388888888888</v>
      </c>
      <c r="H18" s="131"/>
      <c r="I18" s="15" t="s">
        <v>346</v>
      </c>
      <c r="J18" s="15"/>
      <c r="K18" s="90">
        <v>6.0</v>
      </c>
      <c r="L18" s="15">
        <f t="shared" si="4"/>
        <v>6</v>
      </c>
      <c r="M18" s="126">
        <f t="shared" si="1"/>
        <v>1</v>
      </c>
      <c r="N18" s="15" t="s">
        <v>562</v>
      </c>
      <c r="O18" s="127"/>
      <c r="P18" s="127"/>
      <c r="S18" s="75"/>
      <c r="T18" s="75"/>
      <c r="U18" s="75"/>
      <c r="V18" s="75"/>
      <c r="W18" s="75"/>
      <c r="X18" s="75"/>
      <c r="Y18" s="75"/>
      <c r="Z18" s="75"/>
      <c r="AA18" s="75"/>
      <c r="AB18" s="75"/>
      <c r="AC18" s="75"/>
      <c r="AD18" s="75"/>
      <c r="AE18" s="75"/>
      <c r="AF18" s="75"/>
      <c r="AG18" s="75"/>
      <c r="AH18" s="75"/>
      <c r="AI18" s="75"/>
    </row>
    <row r="19">
      <c r="A19" s="15" t="s">
        <v>293</v>
      </c>
      <c r="B19" s="15" t="s">
        <v>212</v>
      </c>
      <c r="C19" s="15" t="s">
        <v>213</v>
      </c>
      <c r="D19" s="28" t="s">
        <v>457</v>
      </c>
      <c r="E19" s="28" t="s">
        <v>380</v>
      </c>
      <c r="F19" s="15" t="s">
        <v>346</v>
      </c>
      <c r="G19" s="124">
        <v>0.6076388888888888</v>
      </c>
      <c r="H19" s="125"/>
      <c r="I19" s="15" t="s">
        <v>346</v>
      </c>
      <c r="J19" s="15"/>
      <c r="K19" s="90" t="s">
        <v>96</v>
      </c>
      <c r="L19" s="15" t="str">
        <f t="shared" si="4"/>
        <v>NA</v>
      </c>
      <c r="M19" s="126" t="str">
        <f t="shared" si="1"/>
        <v>#VALUE!</v>
      </c>
      <c r="N19" s="15" t="s">
        <v>563</v>
      </c>
      <c r="O19" s="127"/>
      <c r="P19" s="127"/>
      <c r="S19" s="75"/>
      <c r="T19" s="75"/>
      <c r="U19" s="75"/>
      <c r="V19" s="75"/>
      <c r="W19" s="75"/>
      <c r="X19" s="75"/>
      <c r="Y19" s="75"/>
      <c r="Z19" s="75"/>
      <c r="AA19" s="75"/>
      <c r="AB19" s="75"/>
      <c r="AC19" s="75"/>
      <c r="AD19" s="75"/>
      <c r="AE19" s="75"/>
      <c r="AF19" s="75"/>
      <c r="AG19" s="75"/>
      <c r="AH19" s="75"/>
      <c r="AI19" s="75"/>
    </row>
    <row r="20">
      <c r="A20" s="15" t="s">
        <v>293</v>
      </c>
      <c r="B20" s="15" t="s">
        <v>305</v>
      </c>
      <c r="C20" s="15" t="s">
        <v>306</v>
      </c>
      <c r="D20" s="28" t="s">
        <v>458</v>
      </c>
      <c r="E20" s="28" t="s">
        <v>380</v>
      </c>
      <c r="F20" s="15" t="s">
        <v>346</v>
      </c>
      <c r="G20" s="124">
        <v>0.6076388888888888</v>
      </c>
      <c r="H20" s="131"/>
      <c r="I20" s="15" t="s">
        <v>346</v>
      </c>
      <c r="J20" s="15"/>
      <c r="K20" s="15">
        <v>6.0</v>
      </c>
      <c r="L20" s="15">
        <f t="shared" si="4"/>
        <v>6</v>
      </c>
      <c r="M20" s="126">
        <f t="shared" si="1"/>
        <v>1</v>
      </c>
      <c r="N20" s="15" t="s">
        <v>565</v>
      </c>
      <c r="O20" s="127"/>
      <c r="P20" s="127"/>
      <c r="S20" s="75"/>
      <c r="T20" s="75"/>
      <c r="U20" s="75"/>
      <c r="V20" s="75"/>
      <c r="W20" s="75"/>
      <c r="X20" s="75"/>
      <c r="Y20" s="75"/>
      <c r="Z20" s="75"/>
      <c r="AA20" s="75"/>
      <c r="AB20" s="75"/>
      <c r="AC20" s="75"/>
      <c r="AD20" s="75"/>
      <c r="AE20" s="75"/>
      <c r="AF20" s="75"/>
      <c r="AG20" s="75"/>
      <c r="AH20" s="75"/>
      <c r="AI20" s="75"/>
    </row>
    <row r="21">
      <c r="A21" s="15" t="s">
        <v>282</v>
      </c>
      <c r="B21" s="15" t="s">
        <v>216</v>
      </c>
      <c r="C21" s="15" t="s">
        <v>217</v>
      </c>
      <c r="D21" s="28" t="s">
        <v>441</v>
      </c>
      <c r="E21" s="28" t="s">
        <v>440</v>
      </c>
      <c r="F21" s="15" t="s">
        <v>346</v>
      </c>
      <c r="G21" s="124">
        <v>0.5625</v>
      </c>
      <c r="H21" s="125"/>
      <c r="I21" s="15" t="s">
        <v>346</v>
      </c>
      <c r="J21" s="15" t="s">
        <v>37</v>
      </c>
      <c r="K21" s="15">
        <v>1.0</v>
      </c>
      <c r="L21" s="15">
        <v>0.0</v>
      </c>
      <c r="M21" s="126">
        <f t="shared" si="1"/>
        <v>0</v>
      </c>
      <c r="N21" s="15" t="s">
        <v>566</v>
      </c>
      <c r="O21" s="127"/>
      <c r="P21" s="127"/>
      <c r="Q21" s="59"/>
      <c r="R21" s="59"/>
      <c r="S21" s="75"/>
      <c r="T21" s="75"/>
      <c r="U21" s="75"/>
      <c r="V21" s="75"/>
      <c r="W21" s="75"/>
      <c r="X21" s="75"/>
      <c r="Y21" s="75"/>
      <c r="Z21" s="75"/>
      <c r="AA21" s="75"/>
      <c r="AB21" s="75"/>
      <c r="AC21" s="75"/>
      <c r="AD21" s="75"/>
      <c r="AE21" s="75"/>
      <c r="AF21" s="75"/>
      <c r="AG21" s="75"/>
      <c r="AH21" s="75"/>
      <c r="AI21" s="75"/>
    </row>
    <row r="22">
      <c r="A22" s="15" t="s">
        <v>282</v>
      </c>
      <c r="B22" s="15" t="s">
        <v>265</v>
      </c>
      <c r="C22" s="15" t="s">
        <v>266</v>
      </c>
      <c r="D22" s="28" t="s">
        <v>442</v>
      </c>
      <c r="E22" s="28" t="s">
        <v>440</v>
      </c>
      <c r="F22" s="15" t="s">
        <v>346</v>
      </c>
      <c r="G22" s="124">
        <v>0.5625</v>
      </c>
      <c r="H22" s="125"/>
      <c r="I22" s="15" t="s">
        <v>346</v>
      </c>
      <c r="J22" s="15" t="s">
        <v>37</v>
      </c>
      <c r="K22" s="15">
        <v>0.0</v>
      </c>
      <c r="L22" s="15">
        <v>0.0</v>
      </c>
      <c r="M22" s="126">
        <f t="shared" si="1"/>
        <v>0</v>
      </c>
      <c r="N22" s="15"/>
      <c r="O22" s="127"/>
      <c r="P22" s="127"/>
      <c r="Q22" s="59"/>
      <c r="R22" s="59"/>
      <c r="S22" s="75"/>
      <c r="T22" s="75"/>
      <c r="U22" s="75"/>
      <c r="V22" s="75"/>
      <c r="W22" s="75"/>
      <c r="X22" s="75"/>
      <c r="Y22" s="75"/>
      <c r="Z22" s="75"/>
      <c r="AA22" s="75"/>
      <c r="AB22" s="75"/>
      <c r="AC22" s="75"/>
      <c r="AD22" s="75"/>
      <c r="AE22" s="75"/>
      <c r="AF22" s="75"/>
      <c r="AG22" s="75"/>
      <c r="AH22" s="75"/>
      <c r="AI22" s="75"/>
    </row>
    <row r="23">
      <c r="A23" s="15" t="s">
        <v>282</v>
      </c>
      <c r="B23" s="15" t="s">
        <v>246</v>
      </c>
      <c r="C23" s="15" t="s">
        <v>247</v>
      </c>
      <c r="D23" s="28" t="s">
        <v>443</v>
      </c>
      <c r="E23" s="28" t="s">
        <v>440</v>
      </c>
      <c r="F23" s="15" t="s">
        <v>346</v>
      </c>
      <c r="G23" s="124">
        <v>0.5625</v>
      </c>
      <c r="H23" s="125"/>
      <c r="I23" s="15" t="s">
        <v>346</v>
      </c>
      <c r="J23" s="15" t="s">
        <v>37</v>
      </c>
      <c r="K23" s="15">
        <v>0.0</v>
      </c>
      <c r="L23" s="15">
        <v>0.0</v>
      </c>
      <c r="M23" s="126">
        <f t="shared" si="1"/>
        <v>0</v>
      </c>
      <c r="N23" s="15"/>
      <c r="O23" s="127"/>
      <c r="P23" s="127"/>
      <c r="Q23" s="59"/>
      <c r="R23" s="59"/>
      <c r="S23" s="75"/>
      <c r="T23" s="75"/>
      <c r="U23" s="75"/>
      <c r="V23" s="75"/>
      <c r="W23" s="75"/>
      <c r="X23" s="75"/>
      <c r="Y23" s="75"/>
      <c r="Z23" s="75"/>
      <c r="AA23" s="75"/>
      <c r="AB23" s="75"/>
      <c r="AC23" s="75"/>
      <c r="AD23" s="75"/>
      <c r="AE23" s="75"/>
      <c r="AF23" s="75"/>
      <c r="AG23" s="75"/>
      <c r="AH23" s="75"/>
      <c r="AI23" s="75"/>
    </row>
    <row r="24">
      <c r="A24" s="100" t="s">
        <v>282</v>
      </c>
      <c r="B24" s="15" t="s">
        <v>285</v>
      </c>
      <c r="C24" s="15" t="s">
        <v>286</v>
      </c>
      <c r="D24" s="28" t="s">
        <v>445</v>
      </c>
      <c r="E24" s="28" t="s">
        <v>418</v>
      </c>
      <c r="F24" s="15" t="s">
        <v>346</v>
      </c>
      <c r="G24" s="124">
        <v>0.6076388888888888</v>
      </c>
      <c r="H24" s="131"/>
      <c r="I24" s="15"/>
      <c r="J24" s="15" t="s">
        <v>37</v>
      </c>
      <c r="K24" s="15">
        <v>0.0</v>
      </c>
      <c r="L24" s="15">
        <v>0.0</v>
      </c>
      <c r="M24" s="126">
        <f t="shared" si="1"/>
        <v>0</v>
      </c>
      <c r="N24" s="15"/>
      <c r="O24" s="127"/>
      <c r="P24" s="127"/>
      <c r="S24" s="75"/>
      <c r="T24" s="75"/>
      <c r="U24" s="75"/>
      <c r="V24" s="75"/>
      <c r="W24" s="75"/>
      <c r="X24" s="75"/>
      <c r="Y24" s="75"/>
      <c r="Z24" s="75"/>
      <c r="AA24" s="75"/>
      <c r="AB24" s="75"/>
      <c r="AC24" s="75"/>
      <c r="AD24" s="75"/>
      <c r="AE24" s="75"/>
      <c r="AF24" s="75"/>
      <c r="AG24" s="75"/>
      <c r="AH24" s="75"/>
      <c r="AI24" s="75"/>
    </row>
    <row r="25">
      <c r="A25" s="100" t="s">
        <v>282</v>
      </c>
      <c r="B25" s="15" t="s">
        <v>270</v>
      </c>
      <c r="C25" s="15" t="s">
        <v>271</v>
      </c>
      <c r="D25" s="28" t="s">
        <v>446</v>
      </c>
      <c r="E25" s="28" t="s">
        <v>418</v>
      </c>
      <c r="F25" s="15" t="s">
        <v>346</v>
      </c>
      <c r="G25" s="142">
        <v>0.6076388888888888</v>
      </c>
      <c r="H25" s="131"/>
      <c r="I25" s="15"/>
      <c r="J25" s="15" t="s">
        <v>37</v>
      </c>
      <c r="K25" s="15">
        <v>0.0</v>
      </c>
      <c r="L25" s="15">
        <v>0.0</v>
      </c>
      <c r="M25" s="126">
        <f t="shared" si="1"/>
        <v>0</v>
      </c>
      <c r="N25" s="15"/>
      <c r="O25" s="127"/>
      <c r="P25" s="127"/>
      <c r="S25" s="75"/>
      <c r="T25" s="75"/>
      <c r="U25" s="75"/>
      <c r="V25" s="75"/>
      <c r="W25" s="75"/>
      <c r="X25" s="75"/>
      <c r="Y25" s="75"/>
      <c r="Z25" s="75"/>
      <c r="AA25" s="75"/>
      <c r="AB25" s="75"/>
      <c r="AC25" s="75"/>
      <c r="AD25" s="75"/>
      <c r="AE25" s="75"/>
      <c r="AF25" s="75"/>
      <c r="AG25" s="75"/>
      <c r="AH25" s="75"/>
      <c r="AI25" s="75"/>
    </row>
    <row r="26">
      <c r="A26" s="100" t="s">
        <v>282</v>
      </c>
      <c r="B26" s="15" t="s">
        <v>287</v>
      </c>
      <c r="C26" s="15" t="s">
        <v>288</v>
      </c>
      <c r="D26" s="28" t="s">
        <v>447</v>
      </c>
      <c r="E26" s="28" t="s">
        <v>418</v>
      </c>
      <c r="F26" s="15" t="s">
        <v>346</v>
      </c>
      <c r="G26" s="124">
        <v>0.6090277777777777</v>
      </c>
      <c r="H26" s="125">
        <v>2.0</v>
      </c>
      <c r="I26" s="15" t="s">
        <v>346</v>
      </c>
      <c r="J26" s="15" t="s">
        <v>37</v>
      </c>
      <c r="K26" s="15" t="s">
        <v>96</v>
      </c>
      <c r="L26" s="15" t="s">
        <v>96</v>
      </c>
      <c r="M26" s="126" t="str">
        <f t="shared" si="1"/>
        <v>#VALUE!</v>
      </c>
      <c r="N26" s="15"/>
      <c r="O26" s="127"/>
      <c r="P26" s="127"/>
      <c r="S26" s="75"/>
      <c r="T26" s="75"/>
      <c r="U26" s="75"/>
      <c r="V26" s="75"/>
      <c r="W26" s="75"/>
      <c r="X26" s="75"/>
      <c r="Y26" s="75"/>
      <c r="Z26" s="75"/>
      <c r="AA26" s="75"/>
      <c r="AB26" s="75"/>
      <c r="AC26" s="75"/>
      <c r="AD26" s="75"/>
      <c r="AE26" s="75"/>
      <c r="AF26" s="75"/>
      <c r="AG26" s="75"/>
      <c r="AH26" s="75"/>
      <c r="AI26" s="75"/>
    </row>
    <row r="27">
      <c r="A27" s="100" t="s">
        <v>282</v>
      </c>
      <c r="B27" s="15" t="s">
        <v>232</v>
      </c>
      <c r="C27" s="15" t="s">
        <v>233</v>
      </c>
      <c r="D27" s="28" t="s">
        <v>448</v>
      </c>
      <c r="E27" s="28" t="s">
        <v>418</v>
      </c>
      <c r="F27" s="15" t="s">
        <v>346</v>
      </c>
      <c r="G27" s="142">
        <v>0.6076388888888888</v>
      </c>
      <c r="H27" s="125">
        <v>0.0</v>
      </c>
      <c r="I27" s="15" t="s">
        <v>346</v>
      </c>
      <c r="J27" s="15" t="s">
        <v>37</v>
      </c>
      <c r="K27" s="15">
        <v>0.0</v>
      </c>
      <c r="L27" s="15">
        <v>0.0</v>
      </c>
      <c r="M27" s="126">
        <f t="shared" si="1"/>
        <v>0</v>
      </c>
      <c r="N27" s="15"/>
      <c r="O27" s="127"/>
      <c r="P27" s="127"/>
      <c r="S27" s="75"/>
      <c r="T27" s="75"/>
      <c r="U27" s="75"/>
      <c r="V27" s="75"/>
      <c r="W27" s="75"/>
      <c r="X27" s="75"/>
      <c r="Y27" s="75"/>
      <c r="Z27" s="75"/>
      <c r="AA27" s="75"/>
      <c r="AB27" s="75"/>
      <c r="AC27" s="75"/>
      <c r="AD27" s="75"/>
      <c r="AE27" s="75"/>
      <c r="AF27" s="75"/>
      <c r="AG27" s="75"/>
      <c r="AH27" s="75"/>
      <c r="AI27" s="75"/>
    </row>
    <row r="28">
      <c r="A28" s="15" t="s">
        <v>278</v>
      </c>
      <c r="B28" s="15" t="s">
        <v>279</v>
      </c>
      <c r="C28" s="15" t="s">
        <v>280</v>
      </c>
      <c r="D28" s="28" t="s">
        <v>439</v>
      </c>
      <c r="E28" s="28" t="s">
        <v>440</v>
      </c>
      <c r="F28" s="15" t="s">
        <v>346</v>
      </c>
      <c r="G28" s="124">
        <v>0.5625</v>
      </c>
      <c r="H28" s="125"/>
      <c r="I28" s="15" t="s">
        <v>346</v>
      </c>
      <c r="J28" s="15" t="s">
        <v>37</v>
      </c>
      <c r="K28" s="15">
        <v>0.0</v>
      </c>
      <c r="L28" s="15">
        <v>0.0</v>
      </c>
      <c r="M28" s="126">
        <f t="shared" si="1"/>
        <v>0</v>
      </c>
      <c r="N28" s="15" t="s">
        <v>568</v>
      </c>
      <c r="O28" s="127"/>
      <c r="P28" s="127"/>
      <c r="Q28" s="59"/>
      <c r="R28" s="59"/>
      <c r="S28" s="75"/>
      <c r="T28" s="75"/>
      <c r="U28" s="75"/>
      <c r="V28" s="75"/>
      <c r="W28" s="75"/>
      <c r="X28" s="75"/>
      <c r="Y28" s="75"/>
      <c r="Z28" s="75"/>
      <c r="AA28" s="75"/>
      <c r="AB28" s="75"/>
      <c r="AC28" s="75"/>
      <c r="AD28" s="75"/>
      <c r="AE28" s="75"/>
      <c r="AF28" s="75"/>
      <c r="AG28" s="75"/>
      <c r="AH28" s="75"/>
      <c r="AI28" s="75"/>
    </row>
    <row r="29">
      <c r="A29" s="15" t="s">
        <v>261</v>
      </c>
      <c r="B29" s="15" t="s">
        <v>262</v>
      </c>
      <c r="C29" s="15" t="s">
        <v>263</v>
      </c>
      <c r="D29" s="28" t="s">
        <v>430</v>
      </c>
      <c r="E29" s="28" t="s">
        <v>365</v>
      </c>
      <c r="F29" s="15" t="s">
        <v>346</v>
      </c>
      <c r="G29" s="151">
        <v>0.6527777777777778</v>
      </c>
      <c r="H29" s="131"/>
      <c r="I29" s="15" t="s">
        <v>346</v>
      </c>
      <c r="J29" s="15"/>
      <c r="K29" s="15">
        <v>5.5</v>
      </c>
      <c r="L29" s="15">
        <f t="shared" ref="L29:L44" si="5">K29</f>
        <v>5.5</v>
      </c>
      <c r="M29" s="126">
        <f t="shared" si="1"/>
        <v>0.9166666667</v>
      </c>
      <c r="N29" s="75"/>
      <c r="O29" s="127"/>
      <c r="P29" s="127"/>
      <c r="S29" s="75"/>
      <c r="T29" s="75"/>
      <c r="U29" s="75"/>
      <c r="V29" s="75"/>
      <c r="W29" s="75"/>
      <c r="X29" s="75"/>
      <c r="Y29" s="75"/>
      <c r="Z29" s="75"/>
      <c r="AA29" s="75"/>
      <c r="AB29" s="75"/>
      <c r="AC29" s="75"/>
      <c r="AD29" s="75"/>
      <c r="AE29" s="75"/>
      <c r="AF29" s="75"/>
      <c r="AG29" s="75"/>
      <c r="AH29" s="75"/>
      <c r="AI29" s="75"/>
    </row>
    <row r="30">
      <c r="A30" s="15" t="s">
        <v>261</v>
      </c>
      <c r="B30" s="15" t="s">
        <v>47</v>
      </c>
      <c r="C30" s="15" t="s">
        <v>48</v>
      </c>
      <c r="D30" s="28" t="s">
        <v>431</v>
      </c>
      <c r="E30" s="28" t="s">
        <v>365</v>
      </c>
      <c r="F30" s="15" t="s">
        <v>346</v>
      </c>
      <c r="G30" s="151">
        <v>0.6527777777777778</v>
      </c>
      <c r="H30" s="131"/>
      <c r="I30" s="15" t="s">
        <v>346</v>
      </c>
      <c r="J30" s="15"/>
      <c r="K30" s="90" t="s">
        <v>96</v>
      </c>
      <c r="L30" s="15" t="str">
        <f t="shared" si="5"/>
        <v>NA</v>
      </c>
      <c r="M30" s="126" t="str">
        <f t="shared" si="1"/>
        <v>#VALUE!</v>
      </c>
      <c r="N30" s="75"/>
      <c r="O30" s="127"/>
      <c r="P30" s="127"/>
      <c r="S30" s="75"/>
      <c r="T30" s="75"/>
      <c r="U30" s="75"/>
      <c r="V30" s="75"/>
      <c r="W30" s="75"/>
      <c r="X30" s="75"/>
      <c r="Y30" s="75"/>
      <c r="Z30" s="75"/>
      <c r="AA30" s="75"/>
      <c r="AB30" s="75"/>
      <c r="AC30" s="75"/>
      <c r="AD30" s="75"/>
      <c r="AE30" s="75"/>
      <c r="AF30" s="75"/>
      <c r="AG30" s="75"/>
      <c r="AH30" s="75"/>
      <c r="AI30" s="75"/>
    </row>
    <row r="31">
      <c r="A31" s="15" t="s">
        <v>261</v>
      </c>
      <c r="B31" s="15" t="s">
        <v>57</v>
      </c>
      <c r="C31" s="15" t="s">
        <v>58</v>
      </c>
      <c r="D31" s="28" t="s">
        <v>432</v>
      </c>
      <c r="E31" s="28" t="s">
        <v>365</v>
      </c>
      <c r="F31" s="15" t="s">
        <v>37</v>
      </c>
      <c r="G31" s="151"/>
      <c r="H31" s="131"/>
      <c r="I31" s="15" t="s">
        <v>37</v>
      </c>
      <c r="J31" s="15"/>
      <c r="K31" s="90" t="s">
        <v>96</v>
      </c>
      <c r="L31" s="15" t="str">
        <f t="shared" si="5"/>
        <v>NA</v>
      </c>
      <c r="M31" s="126" t="str">
        <f t="shared" si="1"/>
        <v>#VALUE!</v>
      </c>
      <c r="N31" s="75"/>
      <c r="O31" s="127"/>
      <c r="P31" s="127"/>
      <c r="S31" s="75"/>
      <c r="T31" s="75"/>
      <c r="U31" s="75"/>
      <c r="V31" s="75"/>
      <c r="W31" s="75"/>
      <c r="X31" s="75"/>
      <c r="Y31" s="75"/>
      <c r="Z31" s="75"/>
      <c r="AA31" s="75"/>
      <c r="AB31" s="75"/>
      <c r="AC31" s="75"/>
      <c r="AD31" s="75"/>
      <c r="AE31" s="75"/>
      <c r="AF31" s="75"/>
      <c r="AG31" s="75"/>
      <c r="AH31" s="75"/>
      <c r="AI31" s="75"/>
    </row>
    <row r="32">
      <c r="A32" s="15" t="s">
        <v>261</v>
      </c>
      <c r="B32" s="15" t="s">
        <v>267</v>
      </c>
      <c r="C32" s="15" t="s">
        <v>269</v>
      </c>
      <c r="D32" s="28" t="s">
        <v>433</v>
      </c>
      <c r="E32" s="28" t="s">
        <v>365</v>
      </c>
      <c r="F32" s="15" t="s">
        <v>346</v>
      </c>
      <c r="G32" s="151">
        <v>0.6527777777777778</v>
      </c>
      <c r="H32" s="125"/>
      <c r="I32" s="15" t="s">
        <v>346</v>
      </c>
      <c r="J32" s="15"/>
      <c r="K32" s="15">
        <v>4.0</v>
      </c>
      <c r="L32" s="15">
        <f t="shared" si="5"/>
        <v>4</v>
      </c>
      <c r="M32" s="126">
        <f t="shared" si="1"/>
        <v>0.6666666667</v>
      </c>
      <c r="N32" s="15"/>
      <c r="O32" s="127"/>
      <c r="P32" s="127"/>
      <c r="S32" s="75"/>
      <c r="T32" s="75"/>
      <c r="U32" s="75"/>
      <c r="V32" s="75"/>
      <c r="W32" s="75"/>
      <c r="X32" s="75"/>
      <c r="Y32" s="75"/>
      <c r="Z32" s="75"/>
      <c r="AA32" s="75"/>
      <c r="AB32" s="75"/>
      <c r="AC32" s="75"/>
      <c r="AD32" s="75"/>
      <c r="AE32" s="75"/>
      <c r="AF32" s="75"/>
      <c r="AG32" s="75"/>
      <c r="AH32" s="75"/>
      <c r="AI32" s="75"/>
    </row>
    <row r="33">
      <c r="A33" s="15" t="s">
        <v>261</v>
      </c>
      <c r="B33" s="15" t="s">
        <v>236</v>
      </c>
      <c r="C33" s="15" t="s">
        <v>237</v>
      </c>
      <c r="D33" s="28" t="s">
        <v>434</v>
      </c>
      <c r="E33" s="28" t="s">
        <v>361</v>
      </c>
      <c r="F33" s="15" t="s">
        <v>346</v>
      </c>
      <c r="G33" s="124">
        <v>0.6979166666666666</v>
      </c>
      <c r="H33" s="131"/>
      <c r="I33" s="15" t="s">
        <v>346</v>
      </c>
      <c r="J33" s="15"/>
      <c r="K33" s="15">
        <v>5.0</v>
      </c>
      <c r="L33" s="15">
        <f t="shared" si="5"/>
        <v>5</v>
      </c>
      <c r="M33" s="126">
        <f t="shared" si="1"/>
        <v>0.8333333333</v>
      </c>
      <c r="N33" s="75"/>
      <c r="O33" s="127"/>
      <c r="P33" s="127"/>
      <c r="S33" s="75"/>
      <c r="T33" s="75"/>
      <c r="U33" s="75"/>
      <c r="V33" s="75"/>
      <c r="W33" s="75"/>
      <c r="X33" s="75"/>
      <c r="Y33" s="75"/>
      <c r="Z33" s="75"/>
      <c r="AA33" s="75"/>
      <c r="AB33" s="75"/>
      <c r="AC33" s="75"/>
      <c r="AD33" s="75"/>
      <c r="AE33" s="75"/>
      <c r="AF33" s="75"/>
      <c r="AG33" s="75"/>
      <c r="AH33" s="75"/>
      <c r="AI33" s="75"/>
    </row>
    <row r="34">
      <c r="A34" s="15" t="s">
        <v>261</v>
      </c>
      <c r="B34" s="15" t="s">
        <v>35</v>
      </c>
      <c r="C34" s="15" t="s">
        <v>36</v>
      </c>
      <c r="D34" s="28" t="s">
        <v>435</v>
      </c>
      <c r="E34" s="28" t="s">
        <v>361</v>
      </c>
      <c r="F34" s="15" t="s">
        <v>37</v>
      </c>
      <c r="G34" s="125"/>
      <c r="H34" s="131"/>
      <c r="I34" s="15" t="s">
        <v>37</v>
      </c>
      <c r="J34" s="15"/>
      <c r="K34" s="90" t="s">
        <v>96</v>
      </c>
      <c r="L34" s="15" t="str">
        <f t="shared" si="5"/>
        <v>NA</v>
      </c>
      <c r="M34" s="126" t="str">
        <f t="shared" si="1"/>
        <v>#VALUE!</v>
      </c>
      <c r="N34" s="75"/>
      <c r="O34" s="127"/>
      <c r="P34" s="127"/>
      <c r="S34" s="75"/>
      <c r="T34" s="75"/>
      <c r="U34" s="75"/>
      <c r="V34" s="75"/>
      <c r="W34" s="75"/>
      <c r="X34" s="75"/>
      <c r="Y34" s="75"/>
      <c r="Z34" s="75"/>
      <c r="AA34" s="75"/>
      <c r="AB34" s="75"/>
      <c r="AC34" s="75"/>
      <c r="AD34" s="75"/>
      <c r="AE34" s="75"/>
      <c r="AF34" s="75"/>
      <c r="AG34" s="75"/>
      <c r="AH34" s="75"/>
      <c r="AI34" s="75"/>
    </row>
    <row r="35">
      <c r="A35" s="15" t="s">
        <v>261</v>
      </c>
      <c r="B35" s="15" t="s">
        <v>276</v>
      </c>
      <c r="C35" s="15" t="s">
        <v>277</v>
      </c>
      <c r="D35" s="28" t="s">
        <v>436</v>
      </c>
      <c r="E35" s="28" t="s">
        <v>361</v>
      </c>
      <c r="F35" s="15" t="s">
        <v>346</v>
      </c>
      <c r="G35" s="124">
        <v>0.6979166666666666</v>
      </c>
      <c r="H35" s="131"/>
      <c r="I35" s="15" t="s">
        <v>346</v>
      </c>
      <c r="J35" s="15"/>
      <c r="K35" s="90" t="s">
        <v>96</v>
      </c>
      <c r="L35" s="15" t="str">
        <f t="shared" si="5"/>
        <v>NA</v>
      </c>
      <c r="M35" s="126" t="str">
        <f t="shared" si="1"/>
        <v>#VALUE!</v>
      </c>
      <c r="N35" s="75"/>
      <c r="O35" s="127"/>
      <c r="P35" s="127"/>
      <c r="S35" s="75"/>
      <c r="T35" s="75"/>
      <c r="U35" s="75"/>
      <c r="V35" s="75"/>
      <c r="W35" s="75"/>
      <c r="X35" s="75"/>
      <c r="Y35" s="75"/>
      <c r="Z35" s="75"/>
      <c r="AA35" s="75"/>
      <c r="AB35" s="75"/>
      <c r="AC35" s="75"/>
      <c r="AD35" s="75"/>
      <c r="AE35" s="75"/>
      <c r="AF35" s="75"/>
      <c r="AG35" s="75"/>
      <c r="AH35" s="75"/>
      <c r="AI35" s="75"/>
    </row>
    <row r="36">
      <c r="A36" s="15" t="s">
        <v>261</v>
      </c>
      <c r="B36" s="15" t="s">
        <v>273</v>
      </c>
      <c r="C36" s="15" t="s">
        <v>274</v>
      </c>
      <c r="D36" s="28" t="s">
        <v>438</v>
      </c>
      <c r="E36" s="28" t="s">
        <v>361</v>
      </c>
      <c r="F36" s="15" t="s">
        <v>346</v>
      </c>
      <c r="G36" s="124">
        <v>0.7013888888888888</v>
      </c>
      <c r="H36" s="125">
        <v>5.0</v>
      </c>
      <c r="I36" s="15" t="s">
        <v>346</v>
      </c>
      <c r="J36" s="15"/>
      <c r="K36" s="15">
        <v>5.0</v>
      </c>
      <c r="L36" s="15">
        <f t="shared" si="5"/>
        <v>5</v>
      </c>
      <c r="M36" s="126">
        <f t="shared" si="1"/>
        <v>0.8333333333</v>
      </c>
      <c r="N36" s="75"/>
      <c r="O36" s="127"/>
      <c r="P36" s="127"/>
      <c r="S36" s="75"/>
      <c r="T36" s="75"/>
      <c r="U36" s="75"/>
      <c r="V36" s="75"/>
      <c r="W36" s="75"/>
      <c r="X36" s="75"/>
      <c r="Y36" s="75"/>
      <c r="Z36" s="75"/>
      <c r="AA36" s="75"/>
      <c r="AB36" s="75"/>
      <c r="AC36" s="75"/>
      <c r="AD36" s="75"/>
      <c r="AE36" s="75"/>
      <c r="AF36" s="75"/>
      <c r="AG36" s="75"/>
      <c r="AH36" s="75"/>
      <c r="AI36" s="75"/>
    </row>
    <row r="37">
      <c r="A37" s="15" t="s">
        <v>243</v>
      </c>
      <c r="B37" s="15" t="s">
        <v>194</v>
      </c>
      <c r="C37" s="15" t="s">
        <v>195</v>
      </c>
      <c r="D37" s="28" t="s">
        <v>397</v>
      </c>
      <c r="E37" s="28" t="s">
        <v>374</v>
      </c>
      <c r="F37" s="15" t="s">
        <v>346</v>
      </c>
      <c r="G37" s="138">
        <v>0.5833333333333334</v>
      </c>
      <c r="H37" s="125">
        <v>30.0</v>
      </c>
      <c r="I37" s="15" t="s">
        <v>346</v>
      </c>
      <c r="J37" s="15"/>
      <c r="K37" s="15">
        <v>5.0</v>
      </c>
      <c r="L37" s="15">
        <f t="shared" si="5"/>
        <v>5</v>
      </c>
      <c r="M37" s="126">
        <f t="shared" si="1"/>
        <v>0.8333333333</v>
      </c>
      <c r="N37" s="15" t="s">
        <v>570</v>
      </c>
      <c r="O37" s="127"/>
      <c r="P37" s="127"/>
      <c r="S37" s="75"/>
      <c r="T37" s="75"/>
      <c r="U37" s="75"/>
      <c r="V37" s="75"/>
      <c r="W37" s="75"/>
      <c r="X37" s="75"/>
      <c r="Y37" s="75"/>
      <c r="Z37" s="75"/>
      <c r="AA37" s="75"/>
      <c r="AB37" s="75"/>
      <c r="AC37" s="75"/>
      <c r="AD37" s="75"/>
      <c r="AE37" s="75"/>
      <c r="AF37" s="75"/>
      <c r="AG37" s="75"/>
      <c r="AH37" s="75"/>
      <c r="AI37" s="75"/>
    </row>
    <row r="38">
      <c r="A38" s="15" t="s">
        <v>243</v>
      </c>
      <c r="B38" s="15" t="s">
        <v>154</v>
      </c>
      <c r="C38" s="15" t="s">
        <v>155</v>
      </c>
      <c r="D38" s="28" t="s">
        <v>423</v>
      </c>
      <c r="E38" s="28" t="s">
        <v>374</v>
      </c>
      <c r="F38" s="15" t="s">
        <v>346</v>
      </c>
      <c r="G38" s="124">
        <v>0.5625</v>
      </c>
      <c r="H38" s="125">
        <v>0.0</v>
      </c>
      <c r="I38" s="15" t="s">
        <v>346</v>
      </c>
      <c r="J38" s="15"/>
      <c r="K38" s="15" t="s">
        <v>96</v>
      </c>
      <c r="L38" s="15" t="str">
        <f t="shared" si="5"/>
        <v>NA</v>
      </c>
      <c r="M38" s="126" t="str">
        <f t="shared" si="1"/>
        <v>#VALUE!</v>
      </c>
      <c r="N38" s="15" t="s">
        <v>571</v>
      </c>
      <c r="O38" s="127"/>
      <c r="P38" s="127"/>
      <c r="S38" s="75"/>
      <c r="T38" s="75"/>
      <c r="U38" s="75"/>
      <c r="V38" s="75"/>
      <c r="W38" s="75"/>
      <c r="X38" s="75"/>
      <c r="Y38" s="75"/>
      <c r="Z38" s="75"/>
      <c r="AA38" s="75"/>
      <c r="AB38" s="75"/>
      <c r="AC38" s="75"/>
      <c r="AD38" s="75"/>
      <c r="AE38" s="75"/>
      <c r="AF38" s="75"/>
      <c r="AG38" s="75"/>
      <c r="AH38" s="75"/>
      <c r="AI38" s="75"/>
    </row>
    <row r="39">
      <c r="A39" s="15" t="s">
        <v>243</v>
      </c>
      <c r="B39" s="15" t="s">
        <v>249</v>
      </c>
      <c r="C39" s="15" t="s">
        <v>250</v>
      </c>
      <c r="D39" s="28" t="s">
        <v>424</v>
      </c>
      <c r="E39" s="28" t="s">
        <v>374</v>
      </c>
      <c r="F39" s="15" t="s">
        <v>346</v>
      </c>
      <c r="G39" s="124">
        <v>0.5625</v>
      </c>
      <c r="H39" s="125">
        <v>0.0</v>
      </c>
      <c r="I39" s="15" t="s">
        <v>346</v>
      </c>
      <c r="J39" s="15"/>
      <c r="K39" s="15" t="s">
        <v>96</v>
      </c>
      <c r="L39" s="15" t="str">
        <f t="shared" si="5"/>
        <v>NA</v>
      </c>
      <c r="M39" s="126" t="str">
        <f t="shared" si="1"/>
        <v>#VALUE!</v>
      </c>
      <c r="N39" s="75"/>
      <c r="O39" s="127"/>
      <c r="P39" s="127"/>
      <c r="S39" s="75"/>
      <c r="T39" s="75"/>
      <c r="U39" s="75"/>
      <c r="V39" s="75"/>
      <c r="W39" s="75"/>
      <c r="X39" s="75"/>
      <c r="Y39" s="75"/>
      <c r="Z39" s="75"/>
      <c r="AA39" s="75"/>
      <c r="AB39" s="75"/>
      <c r="AC39" s="75"/>
      <c r="AD39" s="75"/>
      <c r="AE39" s="75"/>
      <c r="AF39" s="75"/>
      <c r="AG39" s="75"/>
      <c r="AH39" s="75"/>
      <c r="AI39" s="75"/>
    </row>
    <row r="40">
      <c r="A40" s="15" t="s">
        <v>243</v>
      </c>
      <c r="B40" s="15" t="s">
        <v>251</v>
      </c>
      <c r="C40" s="15" t="s">
        <v>252</v>
      </c>
      <c r="D40" s="28" t="s">
        <v>425</v>
      </c>
      <c r="E40" s="28" t="s">
        <v>374</v>
      </c>
      <c r="F40" s="15" t="s">
        <v>346</v>
      </c>
      <c r="G40" s="124">
        <v>0.5625</v>
      </c>
      <c r="H40" s="125">
        <v>0.0</v>
      </c>
      <c r="I40" s="15" t="s">
        <v>346</v>
      </c>
      <c r="J40" s="15"/>
      <c r="K40" s="15">
        <v>5.0</v>
      </c>
      <c r="L40" s="15">
        <f t="shared" si="5"/>
        <v>5</v>
      </c>
      <c r="M40" s="126">
        <f t="shared" si="1"/>
        <v>0.8333333333</v>
      </c>
      <c r="N40" s="15" t="s">
        <v>572</v>
      </c>
      <c r="O40" s="127"/>
      <c r="P40" s="127"/>
      <c r="S40" s="75"/>
      <c r="T40" s="75"/>
      <c r="U40" s="75"/>
      <c r="V40" s="75"/>
      <c r="W40" s="75"/>
      <c r="X40" s="75"/>
      <c r="Y40" s="75"/>
      <c r="Z40" s="75"/>
      <c r="AA40" s="75"/>
      <c r="AB40" s="75"/>
      <c r="AC40" s="75"/>
      <c r="AD40" s="75"/>
      <c r="AE40" s="75"/>
      <c r="AF40" s="75"/>
      <c r="AG40" s="75"/>
      <c r="AH40" s="75"/>
      <c r="AI40" s="75"/>
    </row>
    <row r="41">
      <c r="A41" s="15" t="s">
        <v>243</v>
      </c>
      <c r="B41" s="15" t="s">
        <v>253</v>
      </c>
      <c r="C41" s="15" t="s">
        <v>254</v>
      </c>
      <c r="D41" s="28" t="s">
        <v>426</v>
      </c>
      <c r="E41" s="28" t="s">
        <v>350</v>
      </c>
      <c r="F41" s="15" t="s">
        <v>346</v>
      </c>
      <c r="G41" s="142">
        <v>0.6076388888888888</v>
      </c>
      <c r="H41" s="125">
        <v>0.0</v>
      </c>
      <c r="I41" s="15" t="s">
        <v>346</v>
      </c>
      <c r="J41" s="15"/>
      <c r="K41" s="15">
        <v>2.0</v>
      </c>
      <c r="L41" s="15">
        <f t="shared" si="5"/>
        <v>2</v>
      </c>
      <c r="M41" s="126">
        <f t="shared" si="1"/>
        <v>0.3333333333</v>
      </c>
      <c r="N41" s="75"/>
      <c r="O41" s="127"/>
      <c r="P41" s="127"/>
      <c r="S41" s="75"/>
      <c r="T41" s="75"/>
      <c r="U41" s="75"/>
      <c r="V41" s="75"/>
      <c r="W41" s="75"/>
      <c r="X41" s="75"/>
      <c r="Y41" s="75"/>
      <c r="Z41" s="75"/>
      <c r="AA41" s="75"/>
      <c r="AB41" s="75"/>
      <c r="AC41" s="75"/>
      <c r="AD41" s="75"/>
      <c r="AE41" s="75"/>
      <c r="AF41" s="75"/>
      <c r="AG41" s="75"/>
      <c r="AH41" s="75"/>
      <c r="AI41" s="75"/>
    </row>
    <row r="42">
      <c r="A42" s="15" t="s">
        <v>243</v>
      </c>
      <c r="B42" s="15" t="s">
        <v>255</v>
      </c>
      <c r="C42" s="15" t="s">
        <v>256</v>
      </c>
      <c r="D42" s="28" t="s">
        <v>427</v>
      </c>
      <c r="E42" s="28" t="s">
        <v>350</v>
      </c>
      <c r="F42" s="15" t="s">
        <v>346</v>
      </c>
      <c r="G42" s="124">
        <v>0.6076388888888888</v>
      </c>
      <c r="H42" s="125">
        <v>0.0</v>
      </c>
      <c r="I42" s="15" t="s">
        <v>346</v>
      </c>
      <c r="J42" s="15"/>
      <c r="K42" s="15">
        <v>1.0</v>
      </c>
      <c r="L42" s="15">
        <f t="shared" si="5"/>
        <v>1</v>
      </c>
      <c r="M42" s="126">
        <f t="shared" si="1"/>
        <v>0.1666666667</v>
      </c>
      <c r="N42" s="75"/>
      <c r="O42" s="127"/>
      <c r="P42" s="127"/>
      <c r="S42" s="75"/>
      <c r="T42" s="75"/>
      <c r="U42" s="75"/>
      <c r="V42" s="75"/>
      <c r="W42" s="75"/>
      <c r="X42" s="75"/>
      <c r="Y42" s="75"/>
      <c r="Z42" s="75"/>
      <c r="AA42" s="75"/>
      <c r="AB42" s="75"/>
      <c r="AC42" s="75"/>
      <c r="AD42" s="75"/>
      <c r="AE42" s="75"/>
      <c r="AF42" s="75"/>
      <c r="AG42" s="75"/>
      <c r="AH42" s="75"/>
      <c r="AI42" s="75"/>
    </row>
    <row r="43">
      <c r="A43" s="15" t="s">
        <v>243</v>
      </c>
      <c r="B43" s="15" t="s">
        <v>257</v>
      </c>
      <c r="C43" s="15" t="s">
        <v>258</v>
      </c>
      <c r="D43" s="28" t="s">
        <v>428</v>
      </c>
      <c r="E43" s="28" t="s">
        <v>350</v>
      </c>
      <c r="F43" s="15" t="s">
        <v>346</v>
      </c>
      <c r="G43" s="142">
        <v>0.6076388888888888</v>
      </c>
      <c r="H43" s="125">
        <v>0.0</v>
      </c>
      <c r="I43" s="15" t="s">
        <v>346</v>
      </c>
      <c r="J43" s="15"/>
      <c r="K43" s="15">
        <v>0.0</v>
      </c>
      <c r="L43" s="15">
        <f t="shared" si="5"/>
        <v>0</v>
      </c>
      <c r="M43" s="126">
        <f t="shared" si="1"/>
        <v>0</v>
      </c>
      <c r="N43" s="75"/>
      <c r="O43" s="127"/>
      <c r="P43" s="127"/>
      <c r="S43" s="75"/>
      <c r="T43" s="75"/>
      <c r="U43" s="75"/>
      <c r="V43" s="75"/>
      <c r="W43" s="75"/>
      <c r="X43" s="75"/>
      <c r="Y43" s="75"/>
      <c r="Z43" s="75"/>
      <c r="AA43" s="75"/>
      <c r="AB43" s="75"/>
      <c r="AC43" s="75"/>
      <c r="AD43" s="75"/>
      <c r="AE43" s="75"/>
      <c r="AF43" s="75"/>
      <c r="AG43" s="75"/>
      <c r="AH43" s="75"/>
      <c r="AI43" s="75"/>
    </row>
    <row r="44">
      <c r="A44" s="15" t="s">
        <v>243</v>
      </c>
      <c r="B44" s="15" t="s">
        <v>259</v>
      </c>
      <c r="C44" s="15" t="s">
        <v>260</v>
      </c>
      <c r="D44" s="28" t="s">
        <v>429</v>
      </c>
      <c r="E44" s="28" t="s">
        <v>350</v>
      </c>
      <c r="F44" s="15" t="s">
        <v>346</v>
      </c>
      <c r="G44" s="124">
        <v>0.6076388888888888</v>
      </c>
      <c r="H44" s="125">
        <v>0.0</v>
      </c>
      <c r="I44" s="15" t="s">
        <v>346</v>
      </c>
      <c r="J44" s="15"/>
      <c r="K44" s="15" t="s">
        <v>96</v>
      </c>
      <c r="L44" s="15" t="str">
        <f t="shared" si="5"/>
        <v>NA</v>
      </c>
      <c r="M44" s="126" t="str">
        <f t="shared" si="1"/>
        <v>#VALUE!</v>
      </c>
      <c r="N44" s="75"/>
      <c r="O44" s="127"/>
      <c r="P44" s="127"/>
      <c r="S44" s="75"/>
      <c r="T44" s="75"/>
      <c r="U44" s="75"/>
      <c r="V44" s="75"/>
      <c r="W44" s="75"/>
      <c r="X44" s="75"/>
      <c r="Y44" s="75"/>
      <c r="Z44" s="75"/>
      <c r="AA44" s="75"/>
      <c r="AB44" s="75"/>
      <c r="AC44" s="75"/>
      <c r="AD44" s="75"/>
      <c r="AE44" s="75"/>
      <c r="AF44" s="75"/>
      <c r="AG44" s="75"/>
      <c r="AH44" s="75"/>
      <c r="AI44" s="75"/>
    </row>
    <row r="45">
      <c r="A45" s="15" t="s">
        <v>221</v>
      </c>
      <c r="B45" s="15" t="s">
        <v>33</v>
      </c>
      <c r="C45" s="15" t="s">
        <v>34</v>
      </c>
      <c r="D45" s="28" t="s">
        <v>413</v>
      </c>
      <c r="E45" s="28" t="s">
        <v>344</v>
      </c>
      <c r="F45" s="15" t="s">
        <v>346</v>
      </c>
      <c r="G45" s="138">
        <v>0.5604166666666667</v>
      </c>
      <c r="H45" s="125">
        <v>0.0</v>
      </c>
      <c r="I45" s="15" t="s">
        <v>346</v>
      </c>
      <c r="J45" s="15"/>
      <c r="K45" s="15">
        <v>0.0</v>
      </c>
      <c r="L45" s="15">
        <v>5.0</v>
      </c>
      <c r="M45" s="126">
        <f t="shared" si="1"/>
        <v>0.8333333333</v>
      </c>
      <c r="N45" s="15"/>
      <c r="O45" s="127"/>
      <c r="P45" s="127"/>
      <c r="S45" s="75"/>
      <c r="T45" s="75"/>
      <c r="U45" s="75"/>
      <c r="V45" s="75"/>
      <c r="W45" s="75"/>
      <c r="X45" s="75"/>
      <c r="Y45" s="75"/>
      <c r="Z45" s="75"/>
      <c r="AA45" s="75"/>
      <c r="AB45" s="75"/>
      <c r="AC45" s="75"/>
      <c r="AD45" s="75"/>
      <c r="AE45" s="75"/>
      <c r="AF45" s="75"/>
      <c r="AG45" s="75"/>
      <c r="AH45" s="75"/>
      <c r="AI45" s="75"/>
    </row>
    <row r="46">
      <c r="A46" s="15" t="s">
        <v>221</v>
      </c>
      <c r="B46" s="15" t="s">
        <v>22</v>
      </c>
      <c r="C46" s="15" t="s">
        <v>23</v>
      </c>
      <c r="D46" s="28" t="s">
        <v>414</v>
      </c>
      <c r="E46" s="28" t="s">
        <v>344</v>
      </c>
      <c r="F46" s="15" t="s">
        <v>37</v>
      </c>
      <c r="G46" s="125" t="s">
        <v>281</v>
      </c>
      <c r="H46" s="125" t="s">
        <v>281</v>
      </c>
      <c r="I46" s="15" t="s">
        <v>37</v>
      </c>
      <c r="J46" s="15"/>
      <c r="K46" s="15">
        <v>0.0</v>
      </c>
      <c r="L46" s="15">
        <v>4.0</v>
      </c>
      <c r="M46" s="126">
        <f t="shared" si="1"/>
        <v>0.6666666667</v>
      </c>
      <c r="N46" s="15"/>
      <c r="O46" s="127"/>
      <c r="P46" s="127"/>
      <c r="S46" s="75"/>
      <c r="T46" s="75"/>
      <c r="U46" s="75"/>
      <c r="V46" s="75"/>
      <c r="W46" s="75"/>
      <c r="X46" s="75"/>
      <c r="Y46" s="75"/>
      <c r="Z46" s="75"/>
      <c r="AA46" s="75"/>
      <c r="AB46" s="75"/>
      <c r="AC46" s="75"/>
      <c r="AD46" s="75"/>
      <c r="AE46" s="75"/>
      <c r="AF46" s="75"/>
      <c r="AG46" s="75"/>
      <c r="AH46" s="75"/>
      <c r="AI46" s="75"/>
    </row>
    <row r="47">
      <c r="A47" s="15" t="s">
        <v>221</v>
      </c>
      <c r="B47" s="15" t="s">
        <v>81</v>
      </c>
      <c r="C47" s="15" t="s">
        <v>82</v>
      </c>
      <c r="D47" s="28" t="s">
        <v>415</v>
      </c>
      <c r="E47" s="28" t="s">
        <v>344</v>
      </c>
      <c r="F47" s="15" t="s">
        <v>37</v>
      </c>
      <c r="G47" s="125" t="s">
        <v>281</v>
      </c>
      <c r="H47" s="125" t="s">
        <v>281</v>
      </c>
      <c r="I47" s="15" t="s">
        <v>37</v>
      </c>
      <c r="J47" s="15"/>
      <c r="K47" s="15">
        <v>0.0</v>
      </c>
      <c r="L47" s="15">
        <v>2.0</v>
      </c>
      <c r="M47" s="126">
        <f t="shared" si="1"/>
        <v>0.3333333333</v>
      </c>
      <c r="N47" s="90"/>
      <c r="O47" s="127"/>
      <c r="P47" s="127"/>
      <c r="S47" s="75"/>
      <c r="T47" s="75"/>
      <c r="U47" s="75"/>
      <c r="V47" s="75"/>
      <c r="W47" s="75"/>
      <c r="X47" s="75"/>
      <c r="Y47" s="75"/>
      <c r="Z47" s="75"/>
      <c r="AA47" s="75"/>
      <c r="AB47" s="75"/>
      <c r="AC47" s="75"/>
      <c r="AD47" s="75"/>
      <c r="AE47" s="75"/>
      <c r="AF47" s="75"/>
      <c r="AG47" s="75"/>
      <c r="AH47" s="75"/>
      <c r="AI47" s="75"/>
    </row>
    <row r="48">
      <c r="A48" s="15" t="s">
        <v>221</v>
      </c>
      <c r="B48" s="15" t="s">
        <v>225</v>
      </c>
      <c r="C48" s="15" t="s">
        <v>226</v>
      </c>
      <c r="D48" s="28" t="s">
        <v>416</v>
      </c>
      <c r="E48" s="28" t="s">
        <v>344</v>
      </c>
      <c r="F48" s="15" t="s">
        <v>346</v>
      </c>
      <c r="G48" s="124">
        <v>0.5611111111111111</v>
      </c>
      <c r="H48" s="125">
        <v>0.0</v>
      </c>
      <c r="I48" s="15" t="s">
        <v>346</v>
      </c>
      <c r="J48" s="15"/>
      <c r="K48" s="15">
        <v>0.0</v>
      </c>
      <c r="L48" s="15">
        <v>2.0</v>
      </c>
      <c r="M48" s="126">
        <f t="shared" si="1"/>
        <v>0.3333333333</v>
      </c>
      <c r="N48" s="15"/>
      <c r="O48" s="127"/>
      <c r="P48" s="127"/>
      <c r="S48" s="75"/>
      <c r="T48" s="75"/>
      <c r="U48" s="75"/>
      <c r="V48" s="75"/>
      <c r="W48" s="75"/>
      <c r="X48" s="75"/>
      <c r="Y48" s="75"/>
      <c r="Z48" s="75"/>
      <c r="AA48" s="75"/>
      <c r="AB48" s="75"/>
      <c r="AC48" s="75"/>
      <c r="AD48" s="75"/>
      <c r="AE48" s="75"/>
      <c r="AF48" s="75"/>
      <c r="AG48" s="75"/>
      <c r="AH48" s="75"/>
      <c r="AI48" s="75"/>
    </row>
    <row r="49">
      <c r="A49" s="100" t="s">
        <v>221</v>
      </c>
      <c r="B49" s="15" t="s">
        <v>228</v>
      </c>
      <c r="C49" s="15" t="s">
        <v>229</v>
      </c>
      <c r="D49" s="28" t="s">
        <v>417</v>
      </c>
      <c r="E49" s="28" t="s">
        <v>418</v>
      </c>
      <c r="F49" s="15" t="s">
        <v>346</v>
      </c>
      <c r="G49" s="142">
        <v>0.6076388888888888</v>
      </c>
      <c r="H49" s="125">
        <v>0.0</v>
      </c>
      <c r="I49" s="15" t="s">
        <v>346</v>
      </c>
      <c r="J49" s="15"/>
      <c r="K49" s="15">
        <v>0.0</v>
      </c>
      <c r="L49" s="15">
        <v>2.0</v>
      </c>
      <c r="M49" s="126">
        <f t="shared" si="1"/>
        <v>0.3333333333</v>
      </c>
      <c r="N49" s="15"/>
      <c r="O49" s="127"/>
      <c r="P49" s="127"/>
      <c r="S49" s="75"/>
      <c r="T49" s="75"/>
      <c r="U49" s="75"/>
      <c r="V49" s="75"/>
      <c r="W49" s="75"/>
      <c r="X49" s="75"/>
      <c r="Y49" s="75"/>
      <c r="Z49" s="75"/>
      <c r="AA49" s="75"/>
      <c r="AB49" s="75"/>
      <c r="AC49" s="75"/>
      <c r="AD49" s="75"/>
      <c r="AE49" s="75"/>
      <c r="AF49" s="75"/>
      <c r="AG49" s="75"/>
      <c r="AH49" s="75"/>
      <c r="AI49" s="75"/>
    </row>
    <row r="50">
      <c r="A50" s="100" t="s">
        <v>221</v>
      </c>
      <c r="B50" s="15" t="s">
        <v>230</v>
      </c>
      <c r="C50" s="15" t="s">
        <v>231</v>
      </c>
      <c r="D50" s="28" t="s">
        <v>419</v>
      </c>
      <c r="E50" s="28" t="s">
        <v>418</v>
      </c>
      <c r="F50" s="15" t="s">
        <v>346</v>
      </c>
      <c r="G50" s="142">
        <v>0.6076388888888888</v>
      </c>
      <c r="H50" s="125">
        <v>0.0</v>
      </c>
      <c r="I50" s="15" t="s">
        <v>346</v>
      </c>
      <c r="J50" s="15"/>
      <c r="K50" s="15">
        <v>0.0</v>
      </c>
      <c r="L50" s="15">
        <v>4.0</v>
      </c>
      <c r="M50" s="126">
        <f t="shared" si="1"/>
        <v>0.6666666667</v>
      </c>
      <c r="N50" s="15"/>
      <c r="O50" s="127"/>
      <c r="P50" s="127"/>
      <c r="S50" s="75"/>
      <c r="T50" s="75"/>
      <c r="U50" s="75"/>
      <c r="V50" s="75"/>
      <c r="W50" s="75"/>
      <c r="X50" s="75"/>
      <c r="Y50" s="75"/>
      <c r="Z50" s="75"/>
      <c r="AA50" s="75"/>
      <c r="AB50" s="75"/>
      <c r="AC50" s="75"/>
      <c r="AD50" s="75"/>
      <c r="AE50" s="75"/>
      <c r="AF50" s="75"/>
      <c r="AG50" s="75"/>
      <c r="AH50" s="75"/>
      <c r="AI50" s="75"/>
    </row>
    <row r="51">
      <c r="A51" s="100" t="s">
        <v>221</v>
      </c>
      <c r="B51" s="15" t="s">
        <v>234</v>
      </c>
      <c r="C51" s="15" t="s">
        <v>235</v>
      </c>
      <c r="D51" s="28" t="s">
        <v>420</v>
      </c>
      <c r="E51" s="28" t="s">
        <v>418</v>
      </c>
      <c r="F51" s="15" t="s">
        <v>346</v>
      </c>
      <c r="G51" s="142">
        <v>0.6076388888888888</v>
      </c>
      <c r="H51" s="125">
        <v>0.0</v>
      </c>
      <c r="I51" s="15" t="s">
        <v>346</v>
      </c>
      <c r="J51" s="15"/>
      <c r="K51" s="15">
        <v>0.0</v>
      </c>
      <c r="L51" s="15" t="s">
        <v>281</v>
      </c>
      <c r="M51" s="126" t="str">
        <f t="shared" si="1"/>
        <v>#VALUE!</v>
      </c>
      <c r="N51" s="15"/>
      <c r="O51" s="127"/>
      <c r="P51" s="127"/>
      <c r="S51" s="75"/>
      <c r="T51" s="75"/>
      <c r="U51" s="75"/>
      <c r="V51" s="75"/>
      <c r="W51" s="75"/>
      <c r="X51" s="75"/>
      <c r="Y51" s="75"/>
      <c r="Z51" s="75"/>
      <c r="AA51" s="75"/>
      <c r="AB51" s="75"/>
      <c r="AC51" s="75"/>
      <c r="AD51" s="75"/>
      <c r="AE51" s="75"/>
      <c r="AF51" s="75"/>
      <c r="AG51" s="75"/>
      <c r="AH51" s="75"/>
      <c r="AI51" s="75"/>
    </row>
    <row r="52">
      <c r="A52" s="100" t="s">
        <v>221</v>
      </c>
      <c r="B52" s="15" t="s">
        <v>238</v>
      </c>
      <c r="C52" s="15" t="s">
        <v>239</v>
      </c>
      <c r="D52" s="28" t="s">
        <v>421</v>
      </c>
      <c r="E52" s="28" t="s">
        <v>418</v>
      </c>
      <c r="F52" s="15" t="s">
        <v>346</v>
      </c>
      <c r="G52" s="142">
        <v>0.6076388888888888</v>
      </c>
      <c r="H52" s="125">
        <v>0.0</v>
      </c>
      <c r="I52" s="15" t="s">
        <v>346</v>
      </c>
      <c r="J52" s="15"/>
      <c r="K52" s="15">
        <v>0.0</v>
      </c>
      <c r="L52" s="15">
        <f t="shared" ref="L52:L58" si="6">K52</f>
        <v>0</v>
      </c>
      <c r="M52" s="126">
        <f t="shared" si="1"/>
        <v>0</v>
      </c>
      <c r="N52" s="15"/>
      <c r="O52" s="127"/>
      <c r="P52" s="127"/>
      <c r="S52" s="75"/>
      <c r="T52" s="75"/>
      <c r="U52" s="75"/>
      <c r="V52" s="75"/>
      <c r="W52" s="75"/>
      <c r="X52" s="75"/>
      <c r="Y52" s="75"/>
      <c r="Z52" s="75"/>
      <c r="AA52" s="75"/>
      <c r="AB52" s="75"/>
      <c r="AC52" s="75"/>
      <c r="AD52" s="75"/>
      <c r="AE52" s="75"/>
      <c r="AF52" s="75"/>
      <c r="AG52" s="75"/>
      <c r="AH52" s="75"/>
      <c r="AI52" s="75"/>
    </row>
    <row r="53">
      <c r="A53" s="52" t="s">
        <v>200</v>
      </c>
      <c r="B53" s="15" t="s">
        <v>201</v>
      </c>
      <c r="C53" s="15" t="s">
        <v>202</v>
      </c>
      <c r="D53" s="28" t="s">
        <v>403</v>
      </c>
      <c r="E53" s="28" t="s">
        <v>355</v>
      </c>
      <c r="F53" s="15" t="s">
        <v>346</v>
      </c>
      <c r="G53" s="151">
        <v>0.6527777777777778</v>
      </c>
      <c r="H53" s="131"/>
      <c r="I53" s="15" t="s">
        <v>346</v>
      </c>
      <c r="J53" s="15" t="s">
        <v>37</v>
      </c>
      <c r="K53" s="15">
        <v>5.0</v>
      </c>
      <c r="L53" s="15">
        <f t="shared" si="6"/>
        <v>5</v>
      </c>
      <c r="M53" s="126">
        <f t="shared" si="1"/>
        <v>0.8333333333</v>
      </c>
      <c r="N53" s="15" t="s">
        <v>576</v>
      </c>
      <c r="O53" s="127"/>
      <c r="P53" s="127"/>
      <c r="S53" s="75"/>
      <c r="T53" s="75"/>
      <c r="U53" s="75"/>
      <c r="V53" s="75"/>
      <c r="W53" s="75"/>
      <c r="X53" s="75"/>
      <c r="Y53" s="75"/>
      <c r="Z53" s="75"/>
      <c r="AA53" s="75"/>
      <c r="AB53" s="75"/>
      <c r="AC53" s="75"/>
      <c r="AD53" s="75"/>
      <c r="AE53" s="75"/>
      <c r="AF53" s="75"/>
      <c r="AG53" s="75"/>
      <c r="AH53" s="75"/>
      <c r="AI53" s="75"/>
    </row>
    <row r="54">
      <c r="A54" s="52" t="s">
        <v>200</v>
      </c>
      <c r="B54" s="15" t="s">
        <v>74</v>
      </c>
      <c r="C54" s="15" t="s">
        <v>75</v>
      </c>
      <c r="D54" s="28" t="s">
        <v>404</v>
      </c>
      <c r="E54" s="28" t="s">
        <v>355</v>
      </c>
      <c r="F54" s="15" t="s">
        <v>37</v>
      </c>
      <c r="G54" s="151"/>
      <c r="H54" s="131"/>
      <c r="I54" s="15" t="s">
        <v>37</v>
      </c>
      <c r="J54" s="15" t="s">
        <v>37</v>
      </c>
      <c r="K54" s="15" t="s">
        <v>96</v>
      </c>
      <c r="L54" s="15" t="str">
        <f t="shared" si="6"/>
        <v>NA</v>
      </c>
      <c r="M54" s="126" t="str">
        <f t="shared" si="1"/>
        <v>#VALUE!</v>
      </c>
      <c r="N54" s="75"/>
      <c r="O54" s="127"/>
      <c r="P54" s="127"/>
      <c r="S54" s="75"/>
      <c r="T54" s="75"/>
      <c r="U54" s="75"/>
      <c r="V54" s="75"/>
      <c r="W54" s="75"/>
      <c r="X54" s="75"/>
      <c r="Y54" s="75"/>
      <c r="Z54" s="75"/>
      <c r="AA54" s="75"/>
      <c r="AB54" s="75"/>
      <c r="AC54" s="75"/>
      <c r="AD54" s="75"/>
      <c r="AE54" s="75"/>
      <c r="AF54" s="75"/>
      <c r="AG54" s="75"/>
      <c r="AH54" s="75"/>
      <c r="AI54" s="75"/>
    </row>
    <row r="55">
      <c r="A55" s="52" t="s">
        <v>200</v>
      </c>
      <c r="B55" s="15" t="s">
        <v>578</v>
      </c>
      <c r="C55" s="15" t="s">
        <v>208</v>
      </c>
      <c r="D55" s="28" t="s">
        <v>405</v>
      </c>
      <c r="E55" s="28" t="s">
        <v>355</v>
      </c>
      <c r="F55" s="15" t="s">
        <v>346</v>
      </c>
      <c r="G55" s="151">
        <v>0.6527777777777778</v>
      </c>
      <c r="H55" s="131"/>
      <c r="I55" s="15" t="s">
        <v>346</v>
      </c>
      <c r="J55" s="15" t="s">
        <v>37</v>
      </c>
      <c r="K55" s="15">
        <v>5.0</v>
      </c>
      <c r="L55" s="15">
        <f t="shared" si="6"/>
        <v>5</v>
      </c>
      <c r="M55" s="126">
        <f t="shared" si="1"/>
        <v>0.8333333333</v>
      </c>
      <c r="N55" s="15" t="s">
        <v>579</v>
      </c>
      <c r="O55" s="127"/>
      <c r="P55" s="127"/>
      <c r="S55" s="75"/>
      <c r="T55" s="75"/>
      <c r="U55" s="75"/>
      <c r="V55" s="75"/>
      <c r="W55" s="75"/>
      <c r="X55" s="75"/>
      <c r="Y55" s="75"/>
      <c r="Z55" s="75"/>
      <c r="AA55" s="75"/>
      <c r="AB55" s="75"/>
      <c r="AC55" s="75"/>
      <c r="AD55" s="75"/>
      <c r="AE55" s="75"/>
      <c r="AF55" s="75"/>
      <c r="AG55" s="75"/>
      <c r="AH55" s="75"/>
      <c r="AI55" s="75"/>
    </row>
    <row r="56">
      <c r="A56" s="52" t="s">
        <v>200</v>
      </c>
      <c r="B56" s="15" t="s">
        <v>162</v>
      </c>
      <c r="C56" s="15" t="s">
        <v>163</v>
      </c>
      <c r="D56" s="28" t="s">
        <v>384</v>
      </c>
      <c r="E56" s="28" t="s">
        <v>355</v>
      </c>
      <c r="F56" s="15" t="s">
        <v>346</v>
      </c>
      <c r="G56" s="151">
        <v>0.6527777777777778</v>
      </c>
      <c r="H56" s="125"/>
      <c r="I56" s="15" t="s">
        <v>346</v>
      </c>
      <c r="J56" s="15" t="s">
        <v>346</v>
      </c>
      <c r="K56" s="15">
        <v>6.0</v>
      </c>
      <c r="L56" s="15">
        <f t="shared" si="6"/>
        <v>6</v>
      </c>
      <c r="M56" s="126">
        <f t="shared" si="1"/>
        <v>1</v>
      </c>
      <c r="N56" s="15" t="s">
        <v>580</v>
      </c>
      <c r="O56" s="127"/>
      <c r="P56" s="127"/>
      <c r="S56" s="75"/>
      <c r="T56" s="75"/>
      <c r="U56" s="75"/>
      <c r="V56" s="75"/>
      <c r="W56" s="75"/>
      <c r="X56" s="75"/>
      <c r="Y56" s="75"/>
      <c r="Z56" s="75"/>
      <c r="AA56" s="75"/>
      <c r="AB56" s="75"/>
      <c r="AC56" s="75"/>
      <c r="AD56" s="75"/>
      <c r="AE56" s="75"/>
      <c r="AF56" s="75"/>
      <c r="AG56" s="75"/>
      <c r="AH56" s="75"/>
      <c r="AI56" s="75"/>
    </row>
    <row r="57">
      <c r="A57" s="52" t="s">
        <v>200</v>
      </c>
      <c r="B57" s="15" t="s">
        <v>204</v>
      </c>
      <c r="C57" s="15" t="s">
        <v>205</v>
      </c>
      <c r="D57" s="28" t="s">
        <v>407</v>
      </c>
      <c r="E57" s="28" t="s">
        <v>401</v>
      </c>
      <c r="F57" s="15" t="s">
        <v>346</v>
      </c>
      <c r="G57" s="125" t="s">
        <v>581</v>
      </c>
      <c r="H57" s="131"/>
      <c r="I57" s="15"/>
      <c r="J57" s="15" t="s">
        <v>37</v>
      </c>
      <c r="K57" s="15">
        <v>4.0</v>
      </c>
      <c r="L57" s="15">
        <f t="shared" si="6"/>
        <v>4</v>
      </c>
      <c r="M57" s="126">
        <f t="shared" si="1"/>
        <v>0.6666666667</v>
      </c>
      <c r="N57" s="75"/>
      <c r="O57" s="127"/>
      <c r="P57" s="127"/>
      <c r="S57" s="75"/>
      <c r="T57" s="75"/>
      <c r="U57" s="75"/>
      <c r="V57" s="75"/>
      <c r="W57" s="75"/>
      <c r="X57" s="75"/>
      <c r="Y57" s="75"/>
      <c r="Z57" s="75"/>
      <c r="AA57" s="75"/>
      <c r="AB57" s="75"/>
      <c r="AC57" s="75"/>
      <c r="AD57" s="75"/>
      <c r="AE57" s="75"/>
      <c r="AF57" s="75"/>
      <c r="AG57" s="75"/>
      <c r="AH57" s="75"/>
      <c r="AI57" s="75"/>
    </row>
    <row r="58">
      <c r="A58" s="52" t="s">
        <v>200</v>
      </c>
      <c r="B58" s="15" t="s">
        <v>214</v>
      </c>
      <c r="C58" s="15" t="s">
        <v>215</v>
      </c>
      <c r="D58" s="28" t="s">
        <v>408</v>
      </c>
      <c r="E58" s="28" t="s">
        <v>401</v>
      </c>
      <c r="F58" s="15" t="s">
        <v>346</v>
      </c>
      <c r="G58" s="138">
        <v>0.6993055555555555</v>
      </c>
      <c r="H58" s="131"/>
      <c r="I58" s="15"/>
      <c r="J58" s="15" t="s">
        <v>37</v>
      </c>
      <c r="K58" s="15" t="s">
        <v>96</v>
      </c>
      <c r="L58" s="15" t="str">
        <f t="shared" si="6"/>
        <v>NA</v>
      </c>
      <c r="M58" s="126" t="str">
        <f t="shared" si="1"/>
        <v>#VALUE!</v>
      </c>
      <c r="N58" s="75"/>
      <c r="O58" s="127"/>
      <c r="P58" s="127"/>
      <c r="S58" s="75"/>
      <c r="T58" s="75"/>
      <c r="U58" s="75"/>
      <c r="V58" s="75"/>
      <c r="W58" s="75"/>
      <c r="X58" s="75"/>
      <c r="Y58" s="75"/>
      <c r="Z58" s="75"/>
      <c r="AA58" s="75"/>
      <c r="AB58" s="75"/>
      <c r="AC58" s="75"/>
      <c r="AD58" s="75"/>
      <c r="AE58" s="75"/>
      <c r="AF58" s="75"/>
      <c r="AG58" s="75"/>
      <c r="AH58" s="75"/>
      <c r="AI58" s="75"/>
    </row>
    <row r="59">
      <c r="A59" s="52" t="s">
        <v>200</v>
      </c>
      <c r="B59" s="15" t="s">
        <v>218</v>
      </c>
      <c r="C59" s="15" t="s">
        <v>219</v>
      </c>
      <c r="D59" s="28" t="s">
        <v>409</v>
      </c>
      <c r="E59" s="28" t="s">
        <v>401</v>
      </c>
      <c r="F59" s="15" t="s">
        <v>346</v>
      </c>
      <c r="G59" s="124">
        <v>0.6986111111111111</v>
      </c>
      <c r="H59" s="131"/>
      <c r="I59" s="15" t="s">
        <v>346</v>
      </c>
      <c r="J59" s="15" t="s">
        <v>37</v>
      </c>
      <c r="K59" s="15">
        <v>3.5</v>
      </c>
      <c r="L59" s="15">
        <v>3.5</v>
      </c>
      <c r="M59" s="126">
        <f t="shared" si="1"/>
        <v>0.5833333333</v>
      </c>
      <c r="N59" s="15"/>
      <c r="O59" s="127"/>
      <c r="P59" s="127"/>
      <c r="S59" s="75"/>
      <c r="T59" s="75"/>
      <c r="U59" s="75"/>
      <c r="V59" s="75"/>
      <c r="W59" s="75"/>
      <c r="X59" s="75"/>
      <c r="Y59" s="75"/>
      <c r="Z59" s="75"/>
      <c r="AA59" s="75"/>
      <c r="AB59" s="75"/>
      <c r="AC59" s="75"/>
      <c r="AD59" s="75"/>
      <c r="AE59" s="75"/>
      <c r="AF59" s="75"/>
      <c r="AG59" s="75"/>
      <c r="AH59" s="75"/>
      <c r="AI59" s="75"/>
    </row>
    <row r="60">
      <c r="A60" s="52" t="s">
        <v>200</v>
      </c>
      <c r="B60" s="15" t="s">
        <v>60</v>
      </c>
      <c r="C60" s="15" t="s">
        <v>61</v>
      </c>
      <c r="D60" s="28" t="s">
        <v>411</v>
      </c>
      <c r="E60" s="28" t="s">
        <v>401</v>
      </c>
      <c r="F60" s="15" t="s">
        <v>37</v>
      </c>
      <c r="G60" s="124"/>
      <c r="H60" s="131"/>
      <c r="I60" s="15"/>
      <c r="J60" s="15"/>
      <c r="K60" s="15" t="s">
        <v>96</v>
      </c>
      <c r="L60" s="15" t="s">
        <v>96</v>
      </c>
      <c r="M60" s="126" t="str">
        <f t="shared" si="1"/>
        <v>#VALUE!</v>
      </c>
      <c r="N60" s="90" t="s">
        <v>583</v>
      </c>
      <c r="O60" s="127"/>
      <c r="P60" s="127"/>
      <c r="S60" s="75"/>
      <c r="T60" s="75"/>
      <c r="U60" s="75"/>
      <c r="V60" s="75"/>
      <c r="W60" s="75"/>
      <c r="X60" s="75"/>
      <c r="Y60" s="75"/>
      <c r="Z60" s="75"/>
      <c r="AA60" s="75"/>
      <c r="AB60" s="75"/>
      <c r="AC60" s="75"/>
      <c r="AD60" s="75"/>
      <c r="AE60" s="75"/>
      <c r="AF60" s="75"/>
      <c r="AG60" s="75"/>
      <c r="AH60" s="75"/>
      <c r="AI60" s="75"/>
    </row>
    <row r="61">
      <c r="A61" s="15" t="s">
        <v>188</v>
      </c>
      <c r="B61" s="15" t="s">
        <v>165</v>
      </c>
      <c r="C61" s="15" t="s">
        <v>166</v>
      </c>
      <c r="D61" s="28" t="s">
        <v>394</v>
      </c>
      <c r="E61" s="28" t="s">
        <v>395</v>
      </c>
      <c r="F61" s="15" t="s">
        <v>346</v>
      </c>
      <c r="G61" s="151">
        <v>0.6527777777777778</v>
      </c>
      <c r="I61" s="15" t="s">
        <v>346</v>
      </c>
      <c r="J61" s="15" t="s">
        <v>37</v>
      </c>
      <c r="K61" s="15" t="s">
        <v>96</v>
      </c>
      <c r="L61" s="15">
        <v>2.0</v>
      </c>
      <c r="M61" s="126">
        <f t="shared" si="1"/>
        <v>0.3333333333</v>
      </c>
      <c r="N61" s="75"/>
      <c r="O61" s="127"/>
      <c r="P61" s="127"/>
      <c r="S61" s="75"/>
      <c r="T61" s="75"/>
      <c r="U61" s="75"/>
      <c r="V61" s="75"/>
      <c r="W61" s="75"/>
      <c r="X61" s="75"/>
      <c r="Y61" s="75"/>
      <c r="Z61" s="75"/>
      <c r="AA61" s="75"/>
      <c r="AB61" s="75"/>
      <c r="AC61" s="75"/>
      <c r="AD61" s="75"/>
      <c r="AE61" s="75"/>
      <c r="AF61" s="75"/>
      <c r="AG61" s="75"/>
      <c r="AH61" s="75"/>
      <c r="AI61" s="75"/>
    </row>
    <row r="62">
      <c r="A62" s="15" t="s">
        <v>188</v>
      </c>
      <c r="B62" s="15" t="s">
        <v>190</v>
      </c>
      <c r="C62" s="15" t="s">
        <v>191</v>
      </c>
      <c r="D62" s="28" t="s">
        <v>396</v>
      </c>
      <c r="E62" s="28" t="s">
        <v>395</v>
      </c>
      <c r="F62" s="15" t="s">
        <v>346</v>
      </c>
      <c r="G62" s="151">
        <v>0.6527777777777778</v>
      </c>
      <c r="H62" s="131"/>
      <c r="I62" s="15" t="s">
        <v>346</v>
      </c>
      <c r="J62" s="15" t="s">
        <v>37</v>
      </c>
      <c r="K62" s="15" t="s">
        <v>96</v>
      </c>
      <c r="L62" s="15">
        <v>0.0</v>
      </c>
      <c r="M62" s="126">
        <f t="shared" si="1"/>
        <v>0</v>
      </c>
      <c r="N62" s="75"/>
      <c r="O62" s="127"/>
      <c r="P62" s="127"/>
      <c r="S62" s="75"/>
      <c r="T62" s="75"/>
      <c r="U62" s="75"/>
      <c r="V62" s="75"/>
      <c r="W62" s="75"/>
      <c r="X62" s="75"/>
      <c r="Y62" s="75"/>
      <c r="Z62" s="75"/>
      <c r="AA62" s="75"/>
      <c r="AB62" s="75"/>
      <c r="AC62" s="75"/>
      <c r="AD62" s="75"/>
      <c r="AE62" s="75"/>
      <c r="AF62" s="75"/>
      <c r="AG62" s="75"/>
      <c r="AH62" s="75"/>
      <c r="AI62" s="75"/>
    </row>
    <row r="63">
      <c r="A63" s="15" t="s">
        <v>188</v>
      </c>
      <c r="B63" s="15" t="s">
        <v>244</v>
      </c>
      <c r="C63" s="15" t="s">
        <v>245</v>
      </c>
      <c r="D63" s="28" t="s">
        <v>422</v>
      </c>
      <c r="E63" s="28" t="s">
        <v>395</v>
      </c>
      <c r="F63" s="15" t="s">
        <v>346</v>
      </c>
      <c r="G63" s="151">
        <v>0.6527777777777778</v>
      </c>
      <c r="H63" s="125"/>
      <c r="I63" s="15" t="s">
        <v>346</v>
      </c>
      <c r="J63" s="15" t="s">
        <v>346</v>
      </c>
      <c r="K63" s="15" t="s">
        <v>96</v>
      </c>
      <c r="L63" s="15">
        <v>0.0</v>
      </c>
      <c r="M63" s="126">
        <f t="shared" si="1"/>
        <v>0</v>
      </c>
      <c r="N63" s="75"/>
      <c r="O63" s="127"/>
      <c r="P63" s="127"/>
      <c r="S63" s="75"/>
      <c r="T63" s="75"/>
      <c r="U63" s="75"/>
      <c r="V63" s="75"/>
      <c r="W63" s="75"/>
      <c r="X63" s="75"/>
      <c r="Y63" s="75"/>
      <c r="Z63" s="75"/>
      <c r="AA63" s="75"/>
      <c r="AB63" s="75"/>
      <c r="AC63" s="75"/>
      <c r="AD63" s="75"/>
      <c r="AE63" s="75"/>
      <c r="AF63" s="75"/>
      <c r="AG63" s="75"/>
      <c r="AH63" s="75"/>
      <c r="AI63" s="75"/>
    </row>
    <row r="64">
      <c r="A64" s="15" t="s">
        <v>188</v>
      </c>
      <c r="B64" s="15" t="s">
        <v>196</v>
      </c>
      <c r="C64" s="15" t="s">
        <v>197</v>
      </c>
      <c r="D64" s="28" t="s">
        <v>399</v>
      </c>
      <c r="E64" s="28" t="s">
        <v>395</v>
      </c>
      <c r="F64" s="15" t="s">
        <v>346</v>
      </c>
      <c r="G64" s="138">
        <v>0.6527777777777778</v>
      </c>
      <c r="H64" s="125"/>
      <c r="I64" s="15" t="s">
        <v>346</v>
      </c>
      <c r="J64" s="15" t="s">
        <v>37</v>
      </c>
      <c r="K64" s="15" t="s">
        <v>96</v>
      </c>
      <c r="L64" s="15">
        <v>0.0</v>
      </c>
      <c r="M64" s="126">
        <f t="shared" si="1"/>
        <v>0</v>
      </c>
      <c r="N64" s="75"/>
      <c r="O64" s="127"/>
      <c r="P64" s="127"/>
      <c r="S64" s="75"/>
      <c r="T64" s="75"/>
      <c r="U64" s="75"/>
      <c r="V64" s="75"/>
      <c r="W64" s="75"/>
      <c r="X64" s="75"/>
      <c r="Y64" s="75"/>
      <c r="Z64" s="75"/>
      <c r="AA64" s="75"/>
      <c r="AB64" s="75"/>
      <c r="AC64" s="75"/>
      <c r="AD64" s="75"/>
      <c r="AE64" s="75"/>
      <c r="AF64" s="75"/>
      <c r="AG64" s="75"/>
      <c r="AH64" s="75"/>
      <c r="AI64" s="75"/>
    </row>
    <row r="65">
      <c r="A65" s="15" t="s">
        <v>188</v>
      </c>
      <c r="B65" s="15" t="s">
        <v>198</v>
      </c>
      <c r="C65" s="15" t="s">
        <v>199</v>
      </c>
      <c r="D65" s="28" t="s">
        <v>400</v>
      </c>
      <c r="E65" s="28" t="s">
        <v>401</v>
      </c>
      <c r="F65" s="15" t="s">
        <v>346</v>
      </c>
      <c r="G65" s="124">
        <v>0.6979166666666666</v>
      </c>
      <c r="H65" s="131"/>
      <c r="I65" s="15" t="s">
        <v>346</v>
      </c>
      <c r="J65" s="15" t="s">
        <v>346</v>
      </c>
      <c r="K65" s="15">
        <v>0.0</v>
      </c>
      <c r="L65" s="15">
        <v>6.0</v>
      </c>
      <c r="M65" s="126">
        <f t="shared" si="1"/>
        <v>1</v>
      </c>
      <c r="N65" s="75"/>
      <c r="O65" s="127"/>
      <c r="P65" s="127"/>
      <c r="S65" s="75"/>
      <c r="T65" s="75"/>
      <c r="U65" s="75"/>
      <c r="V65" s="75"/>
      <c r="W65" s="75"/>
      <c r="X65" s="75"/>
      <c r="Y65" s="75"/>
      <c r="Z65" s="75"/>
      <c r="AA65" s="75"/>
      <c r="AB65" s="75"/>
      <c r="AC65" s="75"/>
      <c r="AD65" s="75"/>
      <c r="AE65" s="75"/>
      <c r="AF65" s="75"/>
      <c r="AG65" s="75"/>
      <c r="AH65" s="75"/>
      <c r="AI65" s="75"/>
    </row>
    <row r="66" ht="16.5" customHeight="1">
      <c r="A66" s="15" t="s">
        <v>188</v>
      </c>
      <c r="B66" s="15" t="s">
        <v>76</v>
      </c>
      <c r="C66" s="15" t="s">
        <v>77</v>
      </c>
      <c r="D66" s="28" t="s">
        <v>518</v>
      </c>
      <c r="E66" s="28" t="s">
        <v>401</v>
      </c>
      <c r="F66" s="15" t="s">
        <v>37</v>
      </c>
      <c r="G66" s="124"/>
      <c r="H66" s="131"/>
      <c r="I66" s="15" t="s">
        <v>521</v>
      </c>
      <c r="J66" s="15" t="s">
        <v>37</v>
      </c>
      <c r="K66" s="15" t="s">
        <v>96</v>
      </c>
      <c r="L66" s="15" t="str">
        <f>K66</f>
        <v>NA</v>
      </c>
      <c r="M66" s="126" t="str">
        <f t="shared" si="1"/>
        <v>#VALUE!</v>
      </c>
      <c r="N66" s="75"/>
      <c r="O66" s="127"/>
      <c r="P66" s="127"/>
      <c r="S66" s="75"/>
      <c r="T66" s="75"/>
      <c r="U66" s="75"/>
      <c r="V66" s="75"/>
      <c r="W66" s="75"/>
      <c r="X66" s="75"/>
      <c r="Y66" s="75"/>
      <c r="Z66" s="75"/>
      <c r="AA66" s="75"/>
      <c r="AB66" s="75"/>
      <c r="AC66" s="75"/>
      <c r="AD66" s="75"/>
      <c r="AE66" s="75"/>
      <c r="AF66" s="75"/>
      <c r="AG66" s="75"/>
      <c r="AH66" s="75"/>
      <c r="AI66" s="75"/>
    </row>
    <row r="67">
      <c r="A67" s="15" t="s">
        <v>188</v>
      </c>
      <c r="B67" s="15" t="s">
        <v>171</v>
      </c>
      <c r="C67" s="15" t="s">
        <v>172</v>
      </c>
      <c r="D67" s="28" t="s">
        <v>402</v>
      </c>
      <c r="E67" s="28" t="s">
        <v>401</v>
      </c>
      <c r="F67" s="15" t="s">
        <v>346</v>
      </c>
      <c r="G67" s="124">
        <v>0.6944444444444444</v>
      </c>
      <c r="H67" s="131"/>
      <c r="I67" s="15" t="s">
        <v>346</v>
      </c>
      <c r="J67" s="15" t="s">
        <v>37</v>
      </c>
      <c r="K67" s="144">
        <v>0.0</v>
      </c>
      <c r="L67" s="15">
        <v>1.0</v>
      </c>
      <c r="M67" s="126">
        <f t="shared" si="1"/>
        <v>0.1666666667</v>
      </c>
      <c r="N67" s="75"/>
      <c r="O67" s="127"/>
      <c r="P67" s="127"/>
      <c r="S67" s="75"/>
      <c r="T67" s="75"/>
      <c r="U67" s="75"/>
      <c r="V67" s="75"/>
      <c r="W67" s="75"/>
      <c r="X67" s="75"/>
      <c r="Y67" s="75"/>
      <c r="Z67" s="75"/>
      <c r="AA67" s="75"/>
      <c r="AB67" s="75"/>
      <c r="AC67" s="75"/>
      <c r="AD67" s="75"/>
      <c r="AE67" s="75"/>
      <c r="AF67" s="75"/>
      <c r="AG67" s="75"/>
      <c r="AH67" s="75"/>
      <c r="AI67" s="75"/>
    </row>
    <row r="68">
      <c r="A68" s="15" t="s">
        <v>167</v>
      </c>
      <c r="B68" s="15" t="s">
        <v>168</v>
      </c>
      <c r="C68" s="15" t="s">
        <v>169</v>
      </c>
      <c r="D68" s="28" t="s">
        <v>386</v>
      </c>
      <c r="E68" s="28" t="s">
        <v>344</v>
      </c>
      <c r="F68" s="15" t="s">
        <v>346</v>
      </c>
      <c r="G68" s="138">
        <v>0.5625</v>
      </c>
      <c r="H68" s="125">
        <v>0.0</v>
      </c>
      <c r="I68" s="15" t="s">
        <v>346</v>
      </c>
      <c r="J68" s="15" t="s">
        <v>346</v>
      </c>
      <c r="K68" s="15" t="s">
        <v>96</v>
      </c>
      <c r="L68" s="15">
        <v>4.0</v>
      </c>
      <c r="M68" s="126">
        <f t="shared" si="1"/>
        <v>0.6666666667</v>
      </c>
      <c r="N68" s="15"/>
      <c r="O68" s="127"/>
      <c r="P68" s="127"/>
      <c r="S68" s="75"/>
      <c r="T68" s="75"/>
      <c r="U68" s="75"/>
      <c r="V68" s="75"/>
      <c r="W68" s="75"/>
      <c r="X68" s="75"/>
      <c r="Y68" s="75"/>
      <c r="Z68" s="75"/>
      <c r="AA68" s="75"/>
      <c r="AB68" s="75"/>
      <c r="AC68" s="75"/>
      <c r="AD68" s="75"/>
      <c r="AE68" s="75"/>
      <c r="AF68" s="75"/>
      <c r="AG68" s="75"/>
      <c r="AH68" s="75"/>
      <c r="AI68" s="75"/>
    </row>
    <row r="69">
      <c r="A69" s="15" t="s">
        <v>167</v>
      </c>
      <c r="B69" s="15" t="s">
        <v>173</v>
      </c>
      <c r="C69" s="15" t="s">
        <v>174</v>
      </c>
      <c r="D69" s="28" t="s">
        <v>387</v>
      </c>
      <c r="E69" s="28" t="s">
        <v>344</v>
      </c>
      <c r="F69" s="15" t="s">
        <v>346</v>
      </c>
      <c r="G69" s="138">
        <v>0.5645833333333333</v>
      </c>
      <c r="H69" s="125">
        <v>3.0</v>
      </c>
      <c r="I69" s="15" t="s">
        <v>346</v>
      </c>
      <c r="J69" s="15" t="s">
        <v>37</v>
      </c>
      <c r="K69" s="15" t="s">
        <v>96</v>
      </c>
      <c r="L69" s="15">
        <v>0.0</v>
      </c>
      <c r="M69" s="126">
        <f t="shared" si="1"/>
        <v>0</v>
      </c>
      <c r="N69" s="75"/>
      <c r="O69" s="127"/>
      <c r="P69" s="127"/>
      <c r="S69" s="75"/>
      <c r="T69" s="75"/>
      <c r="U69" s="75"/>
      <c r="V69" s="75"/>
      <c r="W69" s="75"/>
      <c r="X69" s="75"/>
      <c r="Y69" s="75"/>
      <c r="Z69" s="75"/>
      <c r="AA69" s="75"/>
      <c r="AB69" s="75"/>
      <c r="AC69" s="75"/>
      <c r="AD69" s="75"/>
      <c r="AE69" s="75"/>
      <c r="AF69" s="75"/>
      <c r="AG69" s="75"/>
      <c r="AH69" s="75"/>
      <c r="AI69" s="75"/>
    </row>
    <row r="70">
      <c r="A70" s="15" t="s">
        <v>167</v>
      </c>
      <c r="B70" s="15" t="s">
        <v>29</v>
      </c>
      <c r="C70" s="15" t="s">
        <v>30</v>
      </c>
      <c r="D70" s="28" t="s">
        <v>388</v>
      </c>
      <c r="E70" s="28" t="s">
        <v>344</v>
      </c>
      <c r="F70" s="15" t="s">
        <v>346</v>
      </c>
      <c r="G70" s="138">
        <v>0.5694444444444444</v>
      </c>
      <c r="H70" s="125">
        <v>10.0</v>
      </c>
      <c r="I70" s="15" t="s">
        <v>346</v>
      </c>
      <c r="J70" s="15" t="s">
        <v>37</v>
      </c>
      <c r="K70" s="15" t="s">
        <v>96</v>
      </c>
      <c r="L70" s="15">
        <v>0.0</v>
      </c>
      <c r="M70" s="126">
        <f t="shared" si="1"/>
        <v>0</v>
      </c>
      <c r="N70" s="17"/>
      <c r="O70" s="127"/>
      <c r="P70" s="127"/>
      <c r="S70" s="75"/>
      <c r="T70" s="75"/>
      <c r="U70" s="75"/>
      <c r="V70" s="75"/>
      <c r="W70" s="75"/>
      <c r="X70" s="75"/>
      <c r="Y70" s="75"/>
      <c r="Z70" s="75"/>
      <c r="AA70" s="75"/>
      <c r="AB70" s="75"/>
      <c r="AC70" s="75"/>
      <c r="AD70" s="75"/>
      <c r="AE70" s="75"/>
      <c r="AF70" s="75"/>
      <c r="AG70" s="75"/>
      <c r="AH70" s="75"/>
      <c r="AI70" s="75"/>
    </row>
    <row r="71">
      <c r="A71" s="15" t="s">
        <v>167</v>
      </c>
      <c r="B71" s="15" t="s">
        <v>177</v>
      </c>
      <c r="C71" s="15" t="s">
        <v>178</v>
      </c>
      <c r="D71" s="28" t="s">
        <v>389</v>
      </c>
      <c r="E71" s="28" t="s">
        <v>344</v>
      </c>
      <c r="F71" s="15" t="s">
        <v>346</v>
      </c>
      <c r="G71" s="124">
        <v>0.5708333333333333</v>
      </c>
      <c r="H71" s="125">
        <v>12.0</v>
      </c>
      <c r="I71" s="15" t="s">
        <v>346</v>
      </c>
      <c r="J71" s="15" t="s">
        <v>37</v>
      </c>
      <c r="K71" s="15" t="s">
        <v>96</v>
      </c>
      <c r="L71" s="15">
        <v>0.0</v>
      </c>
      <c r="M71" s="126">
        <f t="shared" si="1"/>
        <v>0</v>
      </c>
      <c r="N71" s="90"/>
      <c r="O71" s="127"/>
      <c r="P71" s="127"/>
      <c r="S71" s="75"/>
      <c r="T71" s="75"/>
      <c r="U71" s="75"/>
      <c r="V71" s="75"/>
      <c r="W71" s="75"/>
      <c r="X71" s="75"/>
      <c r="Y71" s="75"/>
      <c r="Z71" s="75"/>
      <c r="AA71" s="75"/>
      <c r="AB71" s="75"/>
      <c r="AC71" s="75"/>
      <c r="AD71" s="75"/>
      <c r="AE71" s="75"/>
      <c r="AF71" s="75"/>
      <c r="AG71" s="75"/>
      <c r="AH71" s="75"/>
      <c r="AI71" s="75"/>
    </row>
    <row r="72">
      <c r="A72" s="15" t="s">
        <v>167</v>
      </c>
      <c r="B72" s="15" t="s">
        <v>54</v>
      </c>
      <c r="C72" s="15" t="s">
        <v>55</v>
      </c>
      <c r="D72" s="28" t="s">
        <v>390</v>
      </c>
      <c r="E72" s="28" t="s">
        <v>380</v>
      </c>
      <c r="F72" s="15" t="s">
        <v>37</v>
      </c>
      <c r="G72" s="125" t="s">
        <v>281</v>
      </c>
      <c r="H72" s="131"/>
      <c r="I72" s="15" t="s">
        <v>37</v>
      </c>
      <c r="J72" s="15" t="s">
        <v>37</v>
      </c>
      <c r="K72" s="15" t="s">
        <v>96</v>
      </c>
      <c r="L72" s="15" t="s">
        <v>96</v>
      </c>
      <c r="M72" s="126" t="str">
        <f t="shared" si="1"/>
        <v>#VALUE!</v>
      </c>
      <c r="N72" s="15" t="s">
        <v>584</v>
      </c>
      <c r="O72" s="127"/>
      <c r="P72" s="127"/>
      <c r="S72" s="75"/>
      <c r="T72" s="75"/>
      <c r="U72" s="75"/>
      <c r="V72" s="75"/>
      <c r="W72" s="75"/>
      <c r="X72" s="75"/>
      <c r="Y72" s="75"/>
      <c r="Z72" s="75"/>
      <c r="AA72" s="75"/>
      <c r="AB72" s="75"/>
      <c r="AC72" s="75"/>
      <c r="AD72" s="75"/>
      <c r="AE72" s="75"/>
      <c r="AF72" s="75"/>
      <c r="AG72" s="75"/>
      <c r="AH72" s="75"/>
      <c r="AI72" s="75"/>
    </row>
    <row r="73">
      <c r="A73" s="15" t="s">
        <v>167</v>
      </c>
      <c r="B73" s="15" t="s">
        <v>181</v>
      </c>
      <c r="C73" s="15" t="s">
        <v>182</v>
      </c>
      <c r="D73" s="28" t="s">
        <v>391</v>
      </c>
      <c r="E73" s="28" t="s">
        <v>380</v>
      </c>
      <c r="F73" s="15" t="s">
        <v>346</v>
      </c>
      <c r="G73" s="124">
        <v>0.6097222222222223</v>
      </c>
      <c r="H73" s="125">
        <v>3.0</v>
      </c>
      <c r="I73" s="15" t="s">
        <v>346</v>
      </c>
      <c r="J73" s="15" t="s">
        <v>37</v>
      </c>
      <c r="K73" s="15" t="s">
        <v>96</v>
      </c>
      <c r="L73" s="15">
        <v>0.0</v>
      </c>
      <c r="M73" s="126">
        <f t="shared" si="1"/>
        <v>0</v>
      </c>
      <c r="N73" s="15"/>
      <c r="O73" s="127"/>
      <c r="P73" s="127"/>
      <c r="S73" s="75"/>
      <c r="T73" s="75"/>
      <c r="U73" s="75"/>
      <c r="V73" s="75"/>
      <c r="W73" s="75"/>
      <c r="X73" s="75"/>
      <c r="Y73" s="75"/>
      <c r="Z73" s="75"/>
      <c r="AA73" s="75"/>
      <c r="AB73" s="75"/>
      <c r="AC73" s="75"/>
      <c r="AD73" s="75"/>
      <c r="AE73" s="75"/>
      <c r="AF73" s="75"/>
      <c r="AG73" s="75"/>
      <c r="AH73" s="75"/>
      <c r="AI73" s="75"/>
    </row>
    <row r="74">
      <c r="A74" s="15" t="s">
        <v>167</v>
      </c>
      <c r="B74" s="15" t="s">
        <v>183</v>
      </c>
      <c r="C74" s="15" t="s">
        <v>184</v>
      </c>
      <c r="D74" s="28" t="s">
        <v>392</v>
      </c>
      <c r="E74" s="28" t="s">
        <v>380</v>
      </c>
      <c r="F74" s="15" t="s">
        <v>346</v>
      </c>
      <c r="G74" s="124">
        <v>0.6076388888888888</v>
      </c>
      <c r="H74" s="131"/>
      <c r="I74" s="15" t="s">
        <v>346</v>
      </c>
      <c r="J74" s="15" t="s">
        <v>346</v>
      </c>
      <c r="K74" s="15" t="s">
        <v>96</v>
      </c>
      <c r="L74" s="15">
        <v>4.0</v>
      </c>
      <c r="M74" s="126">
        <f t="shared" si="1"/>
        <v>0.6666666667</v>
      </c>
      <c r="N74" s="15" t="s">
        <v>585</v>
      </c>
      <c r="O74" s="127"/>
      <c r="P74" s="127"/>
      <c r="S74" s="75"/>
      <c r="T74" s="75"/>
      <c r="U74" s="75"/>
      <c r="V74" s="75"/>
      <c r="W74" s="75"/>
      <c r="X74" s="75"/>
      <c r="Y74" s="75"/>
      <c r="Z74" s="75"/>
      <c r="AA74" s="75"/>
      <c r="AB74" s="75"/>
      <c r="AC74" s="75"/>
      <c r="AD74" s="75"/>
      <c r="AE74" s="75"/>
      <c r="AF74" s="75"/>
      <c r="AG74" s="75"/>
      <c r="AH74" s="75"/>
      <c r="AI74" s="75"/>
    </row>
    <row r="75">
      <c r="A75" s="15" t="s">
        <v>167</v>
      </c>
      <c r="B75" s="15" t="s">
        <v>186</v>
      </c>
      <c r="C75" s="15" t="s">
        <v>187</v>
      </c>
      <c r="D75" s="28" t="s">
        <v>393</v>
      </c>
      <c r="E75" s="28" t="s">
        <v>380</v>
      </c>
      <c r="F75" s="15" t="s">
        <v>346</v>
      </c>
      <c r="G75" s="124">
        <v>0.6083333333333333</v>
      </c>
      <c r="H75" s="125">
        <v>1.0</v>
      </c>
      <c r="I75" s="15" t="s">
        <v>346</v>
      </c>
      <c r="J75" s="15" t="s">
        <v>346</v>
      </c>
      <c r="K75" s="15" t="s">
        <v>96</v>
      </c>
      <c r="L75" s="15">
        <v>5.0</v>
      </c>
      <c r="M75" s="126">
        <f t="shared" si="1"/>
        <v>0.8333333333</v>
      </c>
      <c r="N75" s="15" t="s">
        <v>586</v>
      </c>
      <c r="O75" s="127"/>
      <c r="P75" s="127"/>
      <c r="S75" s="75"/>
      <c r="T75" s="75"/>
      <c r="U75" s="75"/>
      <c r="V75" s="75"/>
      <c r="W75" s="75"/>
      <c r="X75" s="75"/>
      <c r="Y75" s="75"/>
      <c r="Z75" s="75"/>
      <c r="AA75" s="75"/>
      <c r="AB75" s="75"/>
      <c r="AC75" s="75"/>
      <c r="AD75" s="75"/>
      <c r="AE75" s="75"/>
      <c r="AF75" s="75"/>
      <c r="AG75" s="75"/>
      <c r="AH75" s="75"/>
      <c r="AI75" s="75"/>
    </row>
    <row r="76">
      <c r="A76" s="15" t="s">
        <v>137</v>
      </c>
      <c r="B76" s="15" t="s">
        <v>138</v>
      </c>
      <c r="C76" s="15" t="s">
        <v>139</v>
      </c>
      <c r="D76" s="28" t="s">
        <v>373</v>
      </c>
      <c r="E76" s="28" t="s">
        <v>374</v>
      </c>
      <c r="F76" s="15" t="s">
        <v>346</v>
      </c>
      <c r="G76" s="124">
        <v>0.5625</v>
      </c>
      <c r="H76" s="125"/>
      <c r="I76" s="125" t="s">
        <v>346</v>
      </c>
      <c r="J76" s="125"/>
      <c r="K76" s="15">
        <v>4.0</v>
      </c>
      <c r="L76" s="15">
        <f t="shared" ref="L76:L78" si="7">K76</f>
        <v>4</v>
      </c>
      <c r="M76" s="126">
        <f t="shared" si="1"/>
        <v>0.6666666667</v>
      </c>
      <c r="N76" s="75"/>
      <c r="O76" s="127"/>
      <c r="P76" s="127"/>
      <c r="S76" s="75"/>
      <c r="T76" s="75"/>
      <c r="U76" s="75"/>
      <c r="V76" s="75"/>
      <c r="W76" s="75"/>
      <c r="X76" s="75"/>
      <c r="Y76" s="75"/>
      <c r="Z76" s="75"/>
      <c r="AA76" s="75"/>
      <c r="AB76" s="75"/>
      <c r="AC76" s="75"/>
      <c r="AD76" s="75"/>
      <c r="AE76" s="75"/>
      <c r="AF76" s="75"/>
      <c r="AG76" s="75"/>
      <c r="AH76" s="75"/>
      <c r="AI76" s="75"/>
    </row>
    <row r="77">
      <c r="A77" s="15" t="s">
        <v>137</v>
      </c>
      <c r="B77" s="15" t="s">
        <v>140</v>
      </c>
      <c r="C77" s="15" t="s">
        <v>141</v>
      </c>
      <c r="D77" s="28" t="s">
        <v>375</v>
      </c>
      <c r="E77" s="28" t="s">
        <v>374</v>
      </c>
      <c r="F77" s="15" t="s">
        <v>346</v>
      </c>
      <c r="G77" s="124">
        <v>0.5625</v>
      </c>
      <c r="H77" s="125"/>
      <c r="I77" s="15" t="s">
        <v>346</v>
      </c>
      <c r="J77" s="15"/>
      <c r="K77" s="15">
        <v>2.5</v>
      </c>
      <c r="L77" s="15">
        <f t="shared" si="7"/>
        <v>2.5</v>
      </c>
      <c r="M77" s="126">
        <f t="shared" si="1"/>
        <v>0.4166666667</v>
      </c>
      <c r="N77" s="75"/>
      <c r="O77" s="127"/>
      <c r="P77" s="127"/>
      <c r="S77" s="75"/>
      <c r="T77" s="75"/>
      <c r="U77" s="75"/>
      <c r="V77" s="75"/>
      <c r="W77" s="75"/>
      <c r="X77" s="75"/>
      <c r="Y77" s="75"/>
      <c r="Z77" s="75"/>
      <c r="AA77" s="75"/>
      <c r="AB77" s="75"/>
      <c r="AC77" s="75"/>
      <c r="AD77" s="75"/>
      <c r="AE77" s="75"/>
      <c r="AF77" s="75"/>
      <c r="AG77" s="75"/>
      <c r="AH77" s="75"/>
      <c r="AI77" s="75"/>
    </row>
    <row r="78">
      <c r="A78" s="15" t="s">
        <v>137</v>
      </c>
      <c r="B78" s="15" t="s">
        <v>143</v>
      </c>
      <c r="C78" s="15" t="s">
        <v>144</v>
      </c>
      <c r="D78" s="28" t="s">
        <v>376</v>
      </c>
      <c r="E78" s="28" t="s">
        <v>374</v>
      </c>
      <c r="F78" s="15" t="s">
        <v>346</v>
      </c>
      <c r="G78" s="124">
        <v>0.5625</v>
      </c>
      <c r="H78" s="125"/>
      <c r="I78" s="15" t="s">
        <v>346</v>
      </c>
      <c r="J78" s="15"/>
      <c r="K78" s="15">
        <v>3.0</v>
      </c>
      <c r="L78" s="15">
        <f t="shared" si="7"/>
        <v>3</v>
      </c>
      <c r="M78" s="126">
        <f t="shared" si="1"/>
        <v>0.5</v>
      </c>
      <c r="N78" s="75"/>
      <c r="O78" s="127"/>
      <c r="P78" s="127"/>
      <c r="S78" s="75"/>
      <c r="T78" s="75"/>
      <c r="U78" s="75"/>
      <c r="V78" s="75"/>
      <c r="W78" s="75"/>
      <c r="X78" s="75"/>
      <c r="Y78" s="75"/>
      <c r="Z78" s="75"/>
      <c r="AA78" s="75"/>
      <c r="AB78" s="75"/>
      <c r="AC78" s="75"/>
      <c r="AD78" s="75"/>
      <c r="AE78" s="75"/>
      <c r="AF78" s="75"/>
      <c r="AG78" s="75"/>
      <c r="AH78" s="75"/>
      <c r="AI78" s="75"/>
    </row>
    <row r="79">
      <c r="A79" s="15" t="s">
        <v>137</v>
      </c>
      <c r="B79" s="15" t="s">
        <v>146</v>
      </c>
      <c r="C79" s="15" t="s">
        <v>147</v>
      </c>
      <c r="D79" s="28" t="s">
        <v>377</v>
      </c>
      <c r="E79" s="28" t="s">
        <v>374</v>
      </c>
      <c r="F79" s="15" t="s">
        <v>346</v>
      </c>
      <c r="G79" s="124">
        <v>0.5625</v>
      </c>
      <c r="H79" s="125"/>
      <c r="I79" s="15" t="s">
        <v>346</v>
      </c>
      <c r="J79" s="15"/>
      <c r="K79" s="15" t="s">
        <v>96</v>
      </c>
      <c r="L79" s="15" t="s">
        <v>96</v>
      </c>
      <c r="M79" s="126" t="str">
        <f t="shared" si="1"/>
        <v>#VALUE!</v>
      </c>
      <c r="N79" s="75"/>
      <c r="O79" s="127"/>
      <c r="P79" s="127"/>
      <c r="S79" s="75"/>
      <c r="T79" s="75"/>
      <c r="U79" s="75"/>
      <c r="V79" s="75"/>
      <c r="W79" s="75"/>
      <c r="X79" s="75"/>
      <c r="Y79" s="75"/>
      <c r="Z79" s="75"/>
      <c r="AA79" s="75"/>
      <c r="AB79" s="75"/>
      <c r="AC79" s="75"/>
      <c r="AD79" s="75"/>
      <c r="AE79" s="75"/>
      <c r="AF79" s="75"/>
      <c r="AG79" s="75"/>
      <c r="AH79" s="75"/>
      <c r="AI79" s="75"/>
    </row>
    <row r="80">
      <c r="A80" s="15" t="s">
        <v>137</v>
      </c>
      <c r="B80" s="15" t="s">
        <v>150</v>
      </c>
      <c r="C80" s="15" t="s">
        <v>151</v>
      </c>
      <c r="D80" s="28" t="s">
        <v>379</v>
      </c>
      <c r="E80" s="28" t="s">
        <v>380</v>
      </c>
      <c r="F80" s="15" t="s">
        <v>346</v>
      </c>
      <c r="G80" s="138">
        <v>0.6118055555555556</v>
      </c>
      <c r="H80" s="125">
        <v>6.0</v>
      </c>
      <c r="I80" s="15" t="s">
        <v>346</v>
      </c>
      <c r="J80" s="15"/>
      <c r="K80" s="15">
        <v>0.0</v>
      </c>
      <c r="L80" s="15">
        <v>0.0</v>
      </c>
      <c r="M80" s="126">
        <f t="shared" si="1"/>
        <v>0</v>
      </c>
      <c r="N80" s="75"/>
      <c r="O80" s="127"/>
      <c r="P80" s="127"/>
      <c r="S80" s="75"/>
      <c r="T80" s="75"/>
      <c r="U80" s="75"/>
      <c r="V80" s="75"/>
      <c r="W80" s="75"/>
      <c r="X80" s="75"/>
      <c r="Y80" s="75"/>
      <c r="Z80" s="75"/>
      <c r="AA80" s="75"/>
      <c r="AB80" s="75"/>
      <c r="AC80" s="75"/>
      <c r="AD80" s="75"/>
      <c r="AE80" s="75"/>
      <c r="AF80" s="75"/>
      <c r="AG80" s="75"/>
      <c r="AH80" s="75"/>
      <c r="AI80" s="75"/>
    </row>
    <row r="81">
      <c r="A81" s="15" t="s">
        <v>137</v>
      </c>
      <c r="B81" s="15" t="s">
        <v>152</v>
      </c>
      <c r="C81" s="15" t="s">
        <v>153</v>
      </c>
      <c r="D81" s="28" t="s">
        <v>381</v>
      </c>
      <c r="E81" s="28" t="s">
        <v>380</v>
      </c>
      <c r="F81" s="15" t="s">
        <v>346</v>
      </c>
      <c r="G81" s="138">
        <v>0.6041666666666666</v>
      </c>
      <c r="H81" s="125"/>
      <c r="I81" s="15" t="s">
        <v>346</v>
      </c>
      <c r="J81" s="15"/>
      <c r="K81" s="15">
        <v>6.0</v>
      </c>
      <c r="L81" s="15">
        <v>6.0</v>
      </c>
      <c r="M81" s="126">
        <f t="shared" si="1"/>
        <v>1</v>
      </c>
      <c r="N81" s="15" t="s">
        <v>588</v>
      </c>
      <c r="O81" s="127"/>
      <c r="P81" s="127"/>
      <c r="S81" s="75"/>
      <c r="T81" s="75"/>
      <c r="U81" s="75"/>
      <c r="V81" s="75"/>
      <c r="W81" s="75"/>
      <c r="X81" s="75"/>
      <c r="Y81" s="75"/>
      <c r="Z81" s="75"/>
      <c r="AA81" s="75"/>
      <c r="AB81" s="75"/>
      <c r="AC81" s="75"/>
      <c r="AD81" s="75"/>
      <c r="AE81" s="75"/>
      <c r="AF81" s="75"/>
      <c r="AG81" s="75"/>
      <c r="AH81" s="75"/>
      <c r="AI81" s="75"/>
    </row>
    <row r="82">
      <c r="A82" s="15" t="s">
        <v>137</v>
      </c>
      <c r="B82" s="15" t="s">
        <v>156</v>
      </c>
      <c r="C82" s="15" t="s">
        <v>157</v>
      </c>
      <c r="D82" s="28" t="s">
        <v>382</v>
      </c>
      <c r="E82" s="28" t="s">
        <v>380</v>
      </c>
      <c r="F82" s="15" t="s">
        <v>346</v>
      </c>
      <c r="G82" s="138">
        <v>0.6041666666666666</v>
      </c>
      <c r="H82" s="131"/>
      <c r="I82" s="15" t="s">
        <v>346</v>
      </c>
      <c r="J82" s="15"/>
      <c r="K82" s="15">
        <v>4.0</v>
      </c>
      <c r="L82" s="15">
        <f t="shared" ref="L82:L84" si="8">K82</f>
        <v>4</v>
      </c>
      <c r="M82" s="126">
        <f t="shared" si="1"/>
        <v>0.6666666667</v>
      </c>
      <c r="N82" s="75"/>
      <c r="O82" s="127"/>
      <c r="P82" s="127"/>
      <c r="S82" s="75"/>
      <c r="T82" s="75"/>
      <c r="U82" s="75"/>
      <c r="V82" s="75"/>
      <c r="W82" s="75"/>
      <c r="X82" s="75"/>
      <c r="Y82" s="75"/>
      <c r="Z82" s="75"/>
      <c r="AA82" s="75"/>
      <c r="AB82" s="75"/>
      <c r="AC82" s="75"/>
      <c r="AD82" s="75"/>
      <c r="AE82" s="75"/>
      <c r="AF82" s="75"/>
      <c r="AG82" s="75"/>
      <c r="AH82" s="75"/>
      <c r="AI82" s="75"/>
    </row>
    <row r="83">
      <c r="A83" s="15" t="s">
        <v>137</v>
      </c>
      <c r="B83" s="15" t="s">
        <v>160</v>
      </c>
      <c r="C83" s="15" t="s">
        <v>161</v>
      </c>
      <c r="D83" s="28" t="s">
        <v>383</v>
      </c>
      <c r="E83" s="28" t="s">
        <v>380</v>
      </c>
      <c r="F83" s="15" t="s">
        <v>346</v>
      </c>
      <c r="G83" s="138">
        <v>0.6041666666666666</v>
      </c>
      <c r="H83" s="131"/>
      <c r="I83" s="15" t="s">
        <v>346</v>
      </c>
      <c r="J83" s="15"/>
      <c r="K83" s="15">
        <v>2.5</v>
      </c>
      <c r="L83" s="15">
        <f t="shared" si="8"/>
        <v>2.5</v>
      </c>
      <c r="M83" s="126">
        <f t="shared" si="1"/>
        <v>0.4166666667</v>
      </c>
      <c r="N83" s="75"/>
      <c r="O83" s="127"/>
      <c r="P83" s="127"/>
      <c r="S83" s="75"/>
      <c r="T83" s="75"/>
      <c r="U83" s="75"/>
      <c r="V83" s="75"/>
      <c r="W83" s="75"/>
      <c r="X83" s="75"/>
      <c r="Y83" s="75"/>
      <c r="Z83" s="75"/>
      <c r="AA83" s="75"/>
      <c r="AB83" s="75"/>
      <c r="AC83" s="75"/>
      <c r="AD83" s="75"/>
      <c r="AE83" s="75"/>
      <c r="AF83" s="75"/>
      <c r="AG83" s="75"/>
      <c r="AH83" s="75"/>
      <c r="AI83" s="75"/>
    </row>
    <row r="84">
      <c r="A84" s="15" t="s">
        <v>122</v>
      </c>
      <c r="B84" s="15" t="s">
        <v>569</v>
      </c>
      <c r="C84" s="15" t="s">
        <v>124</v>
      </c>
      <c r="D84" s="28" t="s">
        <v>364</v>
      </c>
      <c r="E84" s="28" t="s">
        <v>365</v>
      </c>
      <c r="F84" s="15" t="s">
        <v>346</v>
      </c>
      <c r="G84" s="136">
        <v>0.6493055555555556</v>
      </c>
      <c r="H84" s="131"/>
      <c r="I84" s="15" t="s">
        <v>346</v>
      </c>
      <c r="J84" s="15"/>
      <c r="K84" s="15">
        <v>4.0</v>
      </c>
      <c r="L84" s="15">
        <f t="shared" si="8"/>
        <v>4</v>
      </c>
      <c r="M84" s="126">
        <f t="shared" si="1"/>
        <v>0.6666666667</v>
      </c>
      <c r="N84" s="75"/>
      <c r="O84" s="127"/>
      <c r="P84" s="127"/>
      <c r="S84" s="75"/>
      <c r="T84" s="75"/>
      <c r="U84" s="75"/>
      <c r="V84" s="75"/>
      <c r="W84" s="75"/>
      <c r="X84" s="75"/>
      <c r="Y84" s="75"/>
      <c r="Z84" s="75"/>
      <c r="AA84" s="75"/>
      <c r="AB84" s="75"/>
      <c r="AC84" s="75"/>
      <c r="AD84" s="75"/>
      <c r="AE84" s="75"/>
      <c r="AF84" s="75"/>
      <c r="AG84" s="75"/>
      <c r="AH84" s="75"/>
      <c r="AI84" s="75"/>
    </row>
    <row r="85">
      <c r="A85" s="15" t="s">
        <v>122</v>
      </c>
      <c r="B85" s="15" t="s">
        <v>125</v>
      </c>
      <c r="C85" s="15" t="s">
        <v>126</v>
      </c>
      <c r="D85" s="28" t="s">
        <v>366</v>
      </c>
      <c r="E85" s="28" t="s">
        <v>365</v>
      </c>
      <c r="F85" s="15" t="s">
        <v>346</v>
      </c>
      <c r="G85" s="136">
        <v>0.6472222222222223</v>
      </c>
      <c r="H85" s="131"/>
      <c r="I85" s="15" t="s">
        <v>346</v>
      </c>
      <c r="J85" s="15"/>
      <c r="K85" s="15"/>
      <c r="L85" s="15" t="str">
        <f>#REF!</f>
        <v>#REF!</v>
      </c>
      <c r="M85" s="126" t="str">
        <f t="shared" si="1"/>
        <v>#REF!</v>
      </c>
      <c r="N85" s="15"/>
      <c r="O85" s="127"/>
      <c r="P85" s="127"/>
      <c r="S85" s="75"/>
      <c r="T85" s="75"/>
      <c r="U85" s="75"/>
      <c r="V85" s="75"/>
      <c r="W85" s="75"/>
      <c r="X85" s="75"/>
      <c r="Y85" s="75"/>
      <c r="Z85" s="75"/>
      <c r="AA85" s="75"/>
      <c r="AB85" s="75"/>
      <c r="AC85" s="75"/>
      <c r="AD85" s="75"/>
      <c r="AE85" s="75"/>
      <c r="AF85" s="75"/>
      <c r="AG85" s="75"/>
      <c r="AH85" s="75"/>
      <c r="AI85" s="75"/>
    </row>
    <row r="86">
      <c r="A86" s="15" t="s">
        <v>122</v>
      </c>
      <c r="B86" s="15" t="s">
        <v>127</v>
      </c>
      <c r="C86" s="15" t="s">
        <v>128</v>
      </c>
      <c r="D86" s="28" t="s">
        <v>367</v>
      </c>
      <c r="E86" s="28" t="s">
        <v>365</v>
      </c>
      <c r="F86" s="15" t="s">
        <v>346</v>
      </c>
      <c r="G86" s="136">
        <v>0.6493055555555556</v>
      </c>
      <c r="H86" s="131"/>
      <c r="I86" s="15" t="s">
        <v>346</v>
      </c>
      <c r="J86" s="15"/>
      <c r="K86" s="15">
        <v>5.0</v>
      </c>
      <c r="L86" s="15">
        <f t="shared" ref="L86:L92" si="9">K86</f>
        <v>5</v>
      </c>
      <c r="M86" s="126">
        <f t="shared" si="1"/>
        <v>0.8333333333</v>
      </c>
      <c r="O86" s="127"/>
      <c r="P86" s="127"/>
      <c r="S86" s="75"/>
      <c r="T86" s="75"/>
      <c r="U86" s="75"/>
      <c r="V86" s="75"/>
      <c r="W86" s="75"/>
      <c r="X86" s="75"/>
      <c r="Y86" s="75"/>
      <c r="Z86" s="75"/>
      <c r="AA86" s="75"/>
      <c r="AB86" s="75"/>
      <c r="AC86" s="75"/>
      <c r="AD86" s="75"/>
      <c r="AE86" s="75"/>
      <c r="AF86" s="75"/>
      <c r="AG86" s="75"/>
      <c r="AH86" s="75"/>
      <c r="AI86" s="75"/>
    </row>
    <row r="87">
      <c r="A87" s="15" t="s">
        <v>122</v>
      </c>
      <c r="B87" s="15" t="s">
        <v>129</v>
      </c>
      <c r="C87" s="15" t="s">
        <v>130</v>
      </c>
      <c r="D87" s="28" t="s">
        <v>368</v>
      </c>
      <c r="E87" s="28" t="s">
        <v>365</v>
      </c>
      <c r="F87" s="15" t="s">
        <v>346</v>
      </c>
      <c r="G87" s="136">
        <v>0.6513888888888889</v>
      </c>
      <c r="H87" s="131"/>
      <c r="I87" s="15" t="s">
        <v>346</v>
      </c>
      <c r="J87" s="15"/>
      <c r="K87" s="15">
        <v>3.0</v>
      </c>
      <c r="L87" s="15">
        <f t="shared" si="9"/>
        <v>3</v>
      </c>
      <c r="M87" s="126">
        <f t="shared" si="1"/>
        <v>0.5</v>
      </c>
      <c r="O87" s="127"/>
      <c r="P87" s="127"/>
      <c r="S87" s="75"/>
      <c r="T87" s="75"/>
      <c r="U87" s="75"/>
      <c r="V87" s="75"/>
      <c r="W87" s="75"/>
      <c r="X87" s="75"/>
      <c r="Y87" s="75"/>
      <c r="Z87" s="75"/>
      <c r="AA87" s="75"/>
      <c r="AB87" s="75"/>
      <c r="AC87" s="75"/>
      <c r="AD87" s="75"/>
      <c r="AE87" s="75"/>
      <c r="AF87" s="75"/>
      <c r="AG87" s="75"/>
      <c r="AH87" s="75"/>
      <c r="AI87" s="75"/>
    </row>
    <row r="88">
      <c r="A88" s="15" t="s">
        <v>122</v>
      </c>
      <c r="B88" s="15" t="s">
        <v>131</v>
      </c>
      <c r="C88" s="15" t="s">
        <v>132</v>
      </c>
      <c r="D88" s="28" t="s">
        <v>369</v>
      </c>
      <c r="E88" s="28" t="s">
        <v>370</v>
      </c>
      <c r="F88" s="15" t="s">
        <v>346</v>
      </c>
      <c r="G88" s="124">
        <v>0.6979166666666666</v>
      </c>
      <c r="H88" s="131"/>
      <c r="I88" s="15" t="s">
        <v>346</v>
      </c>
      <c r="J88" s="15"/>
      <c r="K88" s="15" t="s">
        <v>96</v>
      </c>
      <c r="L88" s="15" t="str">
        <f t="shared" si="9"/>
        <v>NA</v>
      </c>
      <c r="M88" s="126" t="str">
        <f t="shared" si="1"/>
        <v>#VALUE!</v>
      </c>
      <c r="O88" s="127"/>
      <c r="P88" s="127"/>
      <c r="S88" s="75"/>
      <c r="T88" s="75"/>
      <c r="U88" s="75"/>
      <c r="V88" s="75"/>
      <c r="W88" s="75"/>
      <c r="X88" s="75"/>
      <c r="Y88" s="75"/>
      <c r="Z88" s="75"/>
      <c r="AA88" s="75"/>
      <c r="AB88" s="75"/>
      <c r="AC88" s="75"/>
      <c r="AD88" s="75"/>
      <c r="AE88" s="75"/>
      <c r="AF88" s="75"/>
      <c r="AG88" s="75"/>
      <c r="AH88" s="75"/>
      <c r="AI88" s="75"/>
    </row>
    <row r="89">
      <c r="A89" s="15" t="s">
        <v>122</v>
      </c>
      <c r="B89" s="15" t="s">
        <v>133</v>
      </c>
      <c r="C89" s="15" t="s">
        <v>134</v>
      </c>
      <c r="D89" s="28" t="s">
        <v>371</v>
      </c>
      <c r="E89" s="28" t="s">
        <v>370</v>
      </c>
      <c r="F89" s="15" t="s">
        <v>346</v>
      </c>
      <c r="G89" s="124">
        <v>0.6979166666666666</v>
      </c>
      <c r="H89" s="131"/>
      <c r="I89" s="15" t="s">
        <v>346</v>
      </c>
      <c r="J89" s="15"/>
      <c r="K89" s="15" t="s">
        <v>96</v>
      </c>
      <c r="L89" s="15" t="str">
        <f t="shared" si="9"/>
        <v>NA</v>
      </c>
      <c r="M89" s="126" t="str">
        <f t="shared" si="1"/>
        <v>#VALUE!</v>
      </c>
      <c r="N89" s="75"/>
      <c r="O89" s="127"/>
      <c r="P89" s="127"/>
      <c r="S89" s="75"/>
      <c r="T89" s="75"/>
      <c r="U89" s="75"/>
      <c r="V89" s="75"/>
      <c r="W89" s="75"/>
      <c r="X89" s="75"/>
      <c r="Y89" s="75"/>
      <c r="Z89" s="75"/>
      <c r="AA89" s="75"/>
      <c r="AB89" s="75"/>
      <c r="AC89" s="75"/>
      <c r="AD89" s="75"/>
      <c r="AE89" s="75"/>
      <c r="AF89" s="75"/>
      <c r="AG89" s="75"/>
      <c r="AH89" s="75"/>
      <c r="AI89" s="75"/>
    </row>
    <row r="90">
      <c r="A90" s="15" t="s">
        <v>122</v>
      </c>
      <c r="B90" s="15" t="s">
        <v>575</v>
      </c>
      <c r="C90" s="15" t="s">
        <v>136</v>
      </c>
      <c r="D90" s="28" t="s">
        <v>372</v>
      </c>
      <c r="E90" s="28" t="s">
        <v>370</v>
      </c>
      <c r="F90" s="15" t="s">
        <v>346</v>
      </c>
      <c r="G90" s="124">
        <v>0.6965277777777777</v>
      </c>
      <c r="H90" s="131"/>
      <c r="I90" s="15" t="s">
        <v>346</v>
      </c>
      <c r="J90" s="15"/>
      <c r="K90" s="15">
        <v>4.0</v>
      </c>
      <c r="L90" s="15">
        <f t="shared" si="9"/>
        <v>4</v>
      </c>
      <c r="M90" s="126">
        <f t="shared" si="1"/>
        <v>0.6666666667</v>
      </c>
      <c r="N90" s="75"/>
      <c r="O90" s="127"/>
      <c r="P90" s="127"/>
      <c r="S90" s="75"/>
      <c r="T90" s="75"/>
      <c r="U90" s="75"/>
      <c r="V90" s="75"/>
      <c r="W90" s="75"/>
      <c r="X90" s="75"/>
      <c r="Y90" s="75"/>
      <c r="Z90" s="75"/>
      <c r="AA90" s="75"/>
      <c r="AB90" s="75"/>
      <c r="AC90" s="75"/>
      <c r="AD90" s="75"/>
      <c r="AE90" s="75"/>
      <c r="AF90" s="75"/>
      <c r="AG90" s="75"/>
      <c r="AH90" s="75"/>
      <c r="AI90" s="75"/>
    </row>
    <row r="91">
      <c r="A91" s="15" t="s">
        <v>122</v>
      </c>
      <c r="B91" s="15" t="s">
        <v>79</v>
      </c>
      <c r="C91" s="15" t="s">
        <v>80</v>
      </c>
      <c r="D91" s="28" t="s">
        <v>506</v>
      </c>
      <c r="E91" s="28" t="s">
        <v>370</v>
      </c>
      <c r="F91" s="15" t="s">
        <v>37</v>
      </c>
      <c r="G91" s="124"/>
      <c r="H91" s="131"/>
      <c r="I91" s="15"/>
      <c r="J91" s="15"/>
      <c r="K91" s="15" t="s">
        <v>96</v>
      </c>
      <c r="L91" s="15" t="str">
        <f t="shared" si="9"/>
        <v>NA</v>
      </c>
      <c r="M91" s="126" t="str">
        <f t="shared" si="1"/>
        <v>#VALUE!</v>
      </c>
      <c r="N91" s="75"/>
      <c r="O91" s="127"/>
      <c r="P91" s="127"/>
      <c r="S91" s="75"/>
      <c r="T91" s="75"/>
      <c r="U91" s="75"/>
      <c r="V91" s="75"/>
      <c r="W91" s="75"/>
      <c r="X91" s="75"/>
      <c r="Y91" s="75"/>
      <c r="Z91" s="75"/>
      <c r="AA91" s="75"/>
      <c r="AB91" s="75"/>
      <c r="AC91" s="75"/>
      <c r="AD91" s="75"/>
      <c r="AE91" s="75"/>
      <c r="AF91" s="75"/>
      <c r="AG91" s="75"/>
      <c r="AH91" s="75"/>
      <c r="AI91" s="75"/>
    </row>
    <row r="92">
      <c r="A92" s="52" t="s">
        <v>111</v>
      </c>
      <c r="B92" s="15" t="s">
        <v>49</v>
      </c>
      <c r="C92" s="15" t="s">
        <v>50</v>
      </c>
      <c r="D92" s="28" t="s">
        <v>354</v>
      </c>
      <c r="E92" s="28" t="s">
        <v>355</v>
      </c>
      <c r="F92" s="15" t="s">
        <v>37</v>
      </c>
      <c r="G92" s="124"/>
      <c r="H92" s="131"/>
      <c r="I92" s="15" t="s">
        <v>37</v>
      </c>
      <c r="J92" s="15" t="s">
        <v>37</v>
      </c>
      <c r="K92" s="15" t="s">
        <v>96</v>
      </c>
      <c r="L92" s="15" t="str">
        <f t="shared" si="9"/>
        <v>NA</v>
      </c>
      <c r="M92" s="126" t="str">
        <f t="shared" si="1"/>
        <v>#VALUE!</v>
      </c>
      <c r="N92" s="75"/>
      <c r="O92" s="127"/>
      <c r="P92" s="127"/>
      <c r="S92" s="75"/>
      <c r="T92" s="75"/>
      <c r="U92" s="75"/>
      <c r="V92" s="75"/>
      <c r="W92" s="75"/>
      <c r="X92" s="75"/>
      <c r="Y92" s="75"/>
      <c r="Z92" s="75"/>
      <c r="AA92" s="75"/>
      <c r="AB92" s="75"/>
      <c r="AC92" s="75"/>
      <c r="AD92" s="75"/>
      <c r="AE92" s="75"/>
      <c r="AF92" s="75"/>
      <c r="AG92" s="75"/>
      <c r="AH92" s="75"/>
      <c r="AI92" s="75"/>
    </row>
    <row r="93">
      <c r="A93" s="52" t="s">
        <v>111</v>
      </c>
      <c r="B93" s="15" t="s">
        <v>112</v>
      </c>
      <c r="C93" s="15" t="s">
        <v>113</v>
      </c>
      <c r="D93" s="28" t="s">
        <v>356</v>
      </c>
      <c r="E93" s="28" t="s">
        <v>355</v>
      </c>
      <c r="F93" s="15" t="s">
        <v>346</v>
      </c>
      <c r="G93" s="151">
        <v>0.6527777777777778</v>
      </c>
      <c r="H93" s="131"/>
      <c r="I93" s="15" t="s">
        <v>346</v>
      </c>
      <c r="J93" s="15" t="s">
        <v>37</v>
      </c>
      <c r="K93" s="4" t="s">
        <v>96</v>
      </c>
      <c r="L93" s="15" t="s">
        <v>96</v>
      </c>
      <c r="M93" s="126" t="str">
        <f t="shared" si="1"/>
        <v>#VALUE!</v>
      </c>
      <c r="N93" s="75"/>
      <c r="O93" s="127"/>
      <c r="P93" s="127"/>
      <c r="S93" s="75"/>
      <c r="T93" s="75"/>
      <c r="U93" s="75"/>
      <c r="V93" s="75"/>
      <c r="W93" s="75"/>
      <c r="X93" s="75"/>
      <c r="Y93" s="75"/>
      <c r="Z93" s="75"/>
      <c r="AA93" s="75"/>
      <c r="AB93" s="75"/>
      <c r="AC93" s="75"/>
      <c r="AD93" s="75"/>
      <c r="AE93" s="75"/>
      <c r="AF93" s="75"/>
      <c r="AG93" s="75"/>
      <c r="AH93" s="75"/>
      <c r="AI93" s="75"/>
    </row>
    <row r="94">
      <c r="A94" s="52" t="s">
        <v>111</v>
      </c>
      <c r="B94" s="15" t="s">
        <v>114</v>
      </c>
      <c r="C94" s="15" t="s">
        <v>115</v>
      </c>
      <c r="D94" s="28" t="s">
        <v>357</v>
      </c>
      <c r="E94" s="28" t="s">
        <v>355</v>
      </c>
      <c r="F94" s="15" t="s">
        <v>346</v>
      </c>
      <c r="G94" s="151">
        <v>0.6527777777777778</v>
      </c>
      <c r="H94" s="131"/>
      <c r="I94" s="15" t="s">
        <v>346</v>
      </c>
      <c r="J94" s="15" t="s">
        <v>37</v>
      </c>
      <c r="K94" s="15">
        <v>6.0</v>
      </c>
      <c r="L94" s="15">
        <v>6.0</v>
      </c>
      <c r="M94" s="126">
        <f t="shared" si="1"/>
        <v>1</v>
      </c>
      <c r="N94" s="15"/>
      <c r="O94" s="127"/>
      <c r="P94" s="127"/>
      <c r="S94" s="75"/>
      <c r="T94" s="75"/>
      <c r="U94" s="75"/>
      <c r="V94" s="75"/>
      <c r="W94" s="75"/>
      <c r="X94" s="75"/>
      <c r="Y94" s="75"/>
      <c r="Z94" s="75"/>
      <c r="AA94" s="75"/>
      <c r="AB94" s="75"/>
      <c r="AC94" s="75"/>
      <c r="AD94" s="75"/>
      <c r="AE94" s="75"/>
      <c r="AF94" s="75"/>
      <c r="AG94" s="75"/>
      <c r="AH94" s="75"/>
      <c r="AI94" s="75"/>
    </row>
    <row r="95">
      <c r="A95" s="52" t="s">
        <v>111</v>
      </c>
      <c r="B95" s="15" t="s">
        <v>116</v>
      </c>
      <c r="C95" s="15" t="s">
        <v>117</v>
      </c>
      <c r="D95" s="28" t="s">
        <v>359</v>
      </c>
      <c r="E95" s="28" t="s">
        <v>355</v>
      </c>
      <c r="F95" s="15" t="s">
        <v>346</v>
      </c>
      <c r="G95" s="151">
        <v>0.6527777777777778</v>
      </c>
      <c r="H95" s="131"/>
      <c r="I95" s="15" t="s">
        <v>346</v>
      </c>
      <c r="J95" s="15" t="s">
        <v>37</v>
      </c>
      <c r="K95" s="15">
        <v>4.0</v>
      </c>
      <c r="L95" s="15">
        <v>4.0</v>
      </c>
      <c r="M95" s="126">
        <f t="shared" si="1"/>
        <v>0.6666666667</v>
      </c>
      <c r="N95" s="15" t="s">
        <v>552</v>
      </c>
      <c r="O95" s="127"/>
      <c r="P95" s="127"/>
      <c r="S95" s="75"/>
      <c r="T95" s="75"/>
      <c r="U95" s="75"/>
      <c r="V95" s="75"/>
      <c r="W95" s="75"/>
      <c r="X95" s="75"/>
      <c r="Y95" s="75"/>
      <c r="Z95" s="75"/>
      <c r="AA95" s="75"/>
      <c r="AB95" s="75"/>
      <c r="AC95" s="75"/>
      <c r="AD95" s="75"/>
      <c r="AE95" s="75"/>
      <c r="AF95" s="75"/>
      <c r="AG95" s="75"/>
      <c r="AH95" s="75"/>
      <c r="AI95" s="75"/>
    </row>
    <row r="96">
      <c r="A96" s="52" t="s">
        <v>111</v>
      </c>
      <c r="B96" s="15" t="s">
        <v>41</v>
      </c>
      <c r="C96" s="15" t="s">
        <v>42</v>
      </c>
      <c r="D96" s="28" t="s">
        <v>360</v>
      </c>
      <c r="E96" s="28" t="s">
        <v>361</v>
      </c>
      <c r="F96" s="15" t="s">
        <v>346</v>
      </c>
      <c r="G96" s="124">
        <v>0.6979166666666666</v>
      </c>
      <c r="H96" s="131"/>
      <c r="I96" s="15" t="s">
        <v>346</v>
      </c>
      <c r="J96" s="15" t="s">
        <v>37</v>
      </c>
      <c r="K96" s="15" t="s">
        <v>96</v>
      </c>
      <c r="L96" s="15" t="s">
        <v>96</v>
      </c>
      <c r="M96" s="126" t="str">
        <f t="shared" si="1"/>
        <v>#VALUE!</v>
      </c>
      <c r="O96" s="127"/>
      <c r="P96" s="127"/>
      <c r="S96" s="75"/>
      <c r="T96" s="75"/>
      <c r="U96" s="75"/>
      <c r="V96" s="75"/>
      <c r="W96" s="75"/>
      <c r="X96" s="75"/>
      <c r="Y96" s="75"/>
      <c r="Z96" s="75"/>
      <c r="AA96" s="75"/>
      <c r="AB96" s="75"/>
      <c r="AC96" s="75"/>
      <c r="AD96" s="75"/>
      <c r="AE96" s="75"/>
      <c r="AF96" s="75"/>
      <c r="AG96" s="75"/>
      <c r="AH96" s="75"/>
      <c r="AI96" s="75"/>
    </row>
    <row r="97">
      <c r="A97" s="52" t="s">
        <v>111</v>
      </c>
      <c r="B97" s="15" t="s">
        <v>118</v>
      </c>
      <c r="C97" s="15" t="s">
        <v>119</v>
      </c>
      <c r="D97" s="28" t="s">
        <v>362</v>
      </c>
      <c r="E97" s="28" t="s">
        <v>361</v>
      </c>
      <c r="F97" s="15" t="s">
        <v>346</v>
      </c>
      <c r="G97" s="124">
        <v>0.6979166666666666</v>
      </c>
      <c r="H97" s="131"/>
      <c r="I97" s="15" t="s">
        <v>346</v>
      </c>
      <c r="J97" s="15" t="s">
        <v>37</v>
      </c>
      <c r="K97" s="15" t="s">
        <v>96</v>
      </c>
      <c r="L97" s="15" t="str">
        <f t="shared" ref="L97:L99" si="10">K97</f>
        <v>NA</v>
      </c>
      <c r="M97" s="126" t="str">
        <f t="shared" si="1"/>
        <v>#VALUE!</v>
      </c>
      <c r="N97" s="75"/>
      <c r="O97" s="127"/>
      <c r="P97" s="127"/>
      <c r="S97" s="75"/>
      <c r="T97" s="75"/>
      <c r="U97" s="75"/>
      <c r="V97" s="75"/>
      <c r="W97" s="75"/>
      <c r="X97" s="75"/>
      <c r="Y97" s="75"/>
      <c r="Z97" s="75"/>
      <c r="AA97" s="75"/>
      <c r="AB97" s="75"/>
      <c r="AC97" s="75"/>
      <c r="AD97" s="75"/>
      <c r="AE97" s="75"/>
      <c r="AF97" s="75"/>
      <c r="AG97" s="75"/>
      <c r="AH97" s="75"/>
      <c r="AI97" s="75"/>
    </row>
    <row r="98">
      <c r="A98" s="52" t="s">
        <v>111</v>
      </c>
      <c r="B98" s="15" t="s">
        <v>120</v>
      </c>
      <c r="C98" s="15" t="s">
        <v>121</v>
      </c>
      <c r="D98" s="28" t="s">
        <v>363</v>
      </c>
      <c r="E98" s="28" t="s">
        <v>361</v>
      </c>
      <c r="F98" s="15" t="s">
        <v>346</v>
      </c>
      <c r="G98" s="124">
        <v>0.6979166666666666</v>
      </c>
      <c r="H98" s="131"/>
      <c r="I98" s="15" t="s">
        <v>346</v>
      </c>
      <c r="J98" s="15" t="s">
        <v>37</v>
      </c>
      <c r="K98" s="15">
        <v>3.0</v>
      </c>
      <c r="L98" s="15">
        <f t="shared" si="10"/>
        <v>3</v>
      </c>
      <c r="M98" s="126">
        <f t="shared" si="1"/>
        <v>0.5</v>
      </c>
      <c r="N98" s="75"/>
      <c r="O98" s="127"/>
      <c r="P98" s="127"/>
      <c r="S98" s="75"/>
      <c r="T98" s="75"/>
      <c r="U98" s="75"/>
      <c r="V98" s="75"/>
      <c r="W98" s="75"/>
      <c r="X98" s="75"/>
      <c r="Y98" s="75"/>
      <c r="Z98" s="75"/>
      <c r="AA98" s="75"/>
      <c r="AB98" s="75"/>
      <c r="AC98" s="75"/>
      <c r="AD98" s="75"/>
      <c r="AE98" s="75"/>
      <c r="AF98" s="75"/>
      <c r="AG98" s="75"/>
      <c r="AH98" s="75"/>
      <c r="AI98" s="75"/>
    </row>
    <row r="99">
      <c r="A99" s="15" t="s">
        <v>93</v>
      </c>
      <c r="B99" s="15" t="s">
        <v>94</v>
      </c>
      <c r="C99" s="15" t="s">
        <v>95</v>
      </c>
      <c r="D99" s="28" t="s">
        <v>343</v>
      </c>
      <c r="E99" s="28" t="s">
        <v>344</v>
      </c>
      <c r="F99" s="15" t="s">
        <v>346</v>
      </c>
      <c r="G99" s="124">
        <v>0.5625</v>
      </c>
      <c r="H99" s="131"/>
      <c r="I99" s="15" t="s">
        <v>346</v>
      </c>
      <c r="J99" s="15" t="s">
        <v>37</v>
      </c>
      <c r="K99" s="15" t="s">
        <v>96</v>
      </c>
      <c r="L99" s="15" t="str">
        <f t="shared" si="10"/>
        <v>NA</v>
      </c>
      <c r="M99" s="126" t="str">
        <f t="shared" si="1"/>
        <v>#VALUE!</v>
      </c>
      <c r="N99" s="75"/>
      <c r="O99" s="127"/>
      <c r="P99" s="127"/>
      <c r="S99" s="75"/>
      <c r="T99" s="75"/>
      <c r="U99" s="75"/>
      <c r="V99" s="75"/>
      <c r="W99" s="75"/>
      <c r="X99" s="75"/>
      <c r="Y99" s="75"/>
      <c r="Z99" s="75"/>
      <c r="AA99" s="75"/>
      <c r="AB99" s="75"/>
      <c r="AC99" s="75"/>
      <c r="AD99" s="75"/>
      <c r="AE99" s="75"/>
      <c r="AF99" s="75"/>
      <c r="AG99" s="75"/>
      <c r="AH99" s="75"/>
      <c r="AI99" s="75"/>
    </row>
    <row r="100">
      <c r="A100" s="15" t="s">
        <v>93</v>
      </c>
      <c r="B100" s="15" t="s">
        <v>97</v>
      </c>
      <c r="C100" s="15" t="s">
        <v>98</v>
      </c>
      <c r="D100" s="28" t="s">
        <v>345</v>
      </c>
      <c r="E100" s="28" t="s">
        <v>344</v>
      </c>
      <c r="F100" s="15" t="s">
        <v>346</v>
      </c>
      <c r="G100" s="124">
        <v>0.5486111111111112</v>
      </c>
      <c r="H100" s="131"/>
      <c r="I100" s="15" t="s">
        <v>346</v>
      </c>
      <c r="J100" s="15" t="s">
        <v>37</v>
      </c>
      <c r="K100" s="15">
        <v>5.0</v>
      </c>
      <c r="L100" s="15">
        <v>5.0</v>
      </c>
      <c r="M100" s="126">
        <f t="shared" si="1"/>
        <v>0.8333333333</v>
      </c>
      <c r="N100" s="75"/>
      <c r="O100" s="127"/>
      <c r="P100" s="127"/>
      <c r="S100" s="75"/>
      <c r="T100" s="75"/>
      <c r="U100" s="75"/>
      <c r="V100" s="75"/>
      <c r="W100" s="75"/>
      <c r="X100" s="75"/>
      <c r="Y100" s="75"/>
      <c r="Z100" s="75"/>
      <c r="AA100" s="75"/>
      <c r="AB100" s="75"/>
      <c r="AC100" s="75"/>
      <c r="AD100" s="75"/>
      <c r="AE100" s="75"/>
      <c r="AF100" s="75"/>
      <c r="AG100" s="75"/>
      <c r="AH100" s="75"/>
      <c r="AI100" s="75"/>
    </row>
    <row r="101">
      <c r="A101" s="15" t="s">
        <v>93</v>
      </c>
      <c r="B101" s="15" t="s">
        <v>99</v>
      </c>
      <c r="C101" s="15" t="s">
        <v>100</v>
      </c>
      <c r="D101" s="28" t="s">
        <v>347</v>
      </c>
      <c r="E101" s="28" t="s">
        <v>344</v>
      </c>
      <c r="F101" s="15" t="s">
        <v>346</v>
      </c>
      <c r="G101" s="124">
        <v>0.5583333333333333</v>
      </c>
      <c r="H101" s="125"/>
      <c r="I101" s="15" t="s">
        <v>346</v>
      </c>
      <c r="J101" s="15" t="s">
        <v>37</v>
      </c>
      <c r="K101" s="15">
        <v>0.0</v>
      </c>
      <c r="L101" s="15">
        <f t="shared" ref="L101:L105" si="11">K101</f>
        <v>0</v>
      </c>
      <c r="M101" s="126">
        <f t="shared" si="1"/>
        <v>0</v>
      </c>
      <c r="N101" s="90"/>
      <c r="O101" s="127"/>
      <c r="P101" s="127"/>
      <c r="S101" s="75"/>
      <c r="T101" s="75"/>
      <c r="U101" s="75"/>
      <c r="V101" s="75"/>
      <c r="W101" s="75"/>
      <c r="X101" s="75"/>
      <c r="Y101" s="75"/>
      <c r="Z101" s="75"/>
      <c r="AA101" s="75"/>
      <c r="AB101" s="75"/>
      <c r="AC101" s="75"/>
      <c r="AD101" s="75"/>
      <c r="AE101" s="75"/>
      <c r="AF101" s="75"/>
      <c r="AG101" s="75"/>
      <c r="AH101" s="75"/>
      <c r="AI101" s="75"/>
    </row>
    <row r="102">
      <c r="A102" s="15" t="s">
        <v>93</v>
      </c>
      <c r="B102" s="15" t="s">
        <v>101</v>
      </c>
      <c r="C102" s="15" t="s">
        <v>102</v>
      </c>
      <c r="D102" s="28" t="s">
        <v>348</v>
      </c>
      <c r="E102" s="28" t="s">
        <v>344</v>
      </c>
      <c r="F102" s="15" t="s">
        <v>346</v>
      </c>
      <c r="G102" s="124">
        <v>0.5611111111111111</v>
      </c>
      <c r="H102" s="131"/>
      <c r="I102" s="15" t="s">
        <v>346</v>
      </c>
      <c r="J102" s="15" t="s">
        <v>37</v>
      </c>
      <c r="K102" s="15">
        <v>0.0</v>
      </c>
      <c r="L102" s="15">
        <f t="shared" si="11"/>
        <v>0</v>
      </c>
      <c r="M102" s="126">
        <f t="shared" si="1"/>
        <v>0</v>
      </c>
      <c r="N102" s="75"/>
      <c r="O102" s="127"/>
      <c r="P102" s="127"/>
      <c r="S102" s="75"/>
      <c r="T102" s="75"/>
      <c r="U102" s="75"/>
      <c r="V102" s="75"/>
      <c r="W102" s="75"/>
      <c r="X102" s="75"/>
      <c r="Y102" s="75"/>
      <c r="Z102" s="75"/>
      <c r="AA102" s="75"/>
      <c r="AB102" s="75"/>
      <c r="AC102" s="75"/>
      <c r="AD102" s="75"/>
      <c r="AE102" s="75"/>
      <c r="AF102" s="75"/>
      <c r="AG102" s="75"/>
      <c r="AH102" s="75"/>
      <c r="AI102" s="75"/>
    </row>
    <row r="103">
      <c r="A103" s="15" t="s">
        <v>93</v>
      </c>
      <c r="B103" s="15" t="s">
        <v>590</v>
      </c>
      <c r="C103" s="15" t="s">
        <v>104</v>
      </c>
      <c r="D103" s="28" t="s">
        <v>349</v>
      </c>
      <c r="E103" s="28" t="s">
        <v>350</v>
      </c>
      <c r="F103" s="15" t="s">
        <v>346</v>
      </c>
      <c r="G103" s="142">
        <v>0.6104166666666667</v>
      </c>
      <c r="H103" s="125">
        <v>4.0</v>
      </c>
      <c r="I103" s="15" t="s">
        <v>346</v>
      </c>
      <c r="J103" s="15" t="s">
        <v>37</v>
      </c>
      <c r="K103" s="15">
        <v>0.0</v>
      </c>
      <c r="L103" s="15">
        <f t="shared" si="11"/>
        <v>0</v>
      </c>
      <c r="M103" s="126">
        <f t="shared" si="1"/>
        <v>0</v>
      </c>
      <c r="N103" s="75"/>
      <c r="O103" s="127"/>
      <c r="P103" s="127"/>
      <c r="S103" s="75"/>
      <c r="T103" s="75"/>
      <c r="U103" s="75"/>
      <c r="V103" s="75"/>
      <c r="W103" s="75"/>
      <c r="X103" s="75"/>
      <c r="Y103" s="75"/>
      <c r="Z103" s="75"/>
      <c r="AA103" s="75"/>
      <c r="AB103" s="75"/>
      <c r="AC103" s="75"/>
      <c r="AD103" s="75"/>
      <c r="AE103" s="75"/>
      <c r="AF103" s="75"/>
      <c r="AG103" s="75"/>
      <c r="AH103" s="75"/>
      <c r="AI103" s="75"/>
    </row>
    <row r="104">
      <c r="A104" s="15" t="s">
        <v>93</v>
      </c>
      <c r="B104" s="15" t="s">
        <v>105</v>
      </c>
      <c r="C104" s="15" t="s">
        <v>106</v>
      </c>
      <c r="D104" s="28" t="s">
        <v>351</v>
      </c>
      <c r="E104" s="28" t="s">
        <v>350</v>
      </c>
      <c r="F104" s="15" t="s">
        <v>346</v>
      </c>
      <c r="G104" s="124">
        <v>0.6076388888888888</v>
      </c>
      <c r="H104" s="125">
        <v>0.0</v>
      </c>
      <c r="I104" s="15" t="s">
        <v>346</v>
      </c>
      <c r="J104" s="15" t="s">
        <v>37</v>
      </c>
      <c r="K104" s="15" t="s">
        <v>96</v>
      </c>
      <c r="L104" s="15" t="str">
        <f t="shared" si="11"/>
        <v>NA</v>
      </c>
      <c r="M104" s="126" t="str">
        <f t="shared" si="1"/>
        <v>#VALUE!</v>
      </c>
      <c r="N104" s="75"/>
      <c r="O104" s="127"/>
      <c r="P104" s="127"/>
      <c r="S104" s="75"/>
      <c r="T104" s="75"/>
      <c r="U104" s="75"/>
      <c r="V104" s="75"/>
      <c r="W104" s="75"/>
      <c r="X104" s="75"/>
      <c r="Y104" s="75"/>
      <c r="Z104" s="75"/>
      <c r="AA104" s="75"/>
      <c r="AB104" s="75"/>
      <c r="AC104" s="75"/>
      <c r="AD104" s="75"/>
      <c r="AE104" s="75"/>
      <c r="AF104" s="75"/>
      <c r="AG104" s="75"/>
      <c r="AH104" s="75"/>
      <c r="AI104" s="75"/>
    </row>
    <row r="105">
      <c r="A105" s="15" t="s">
        <v>93</v>
      </c>
      <c r="B105" s="15" t="s">
        <v>109</v>
      </c>
      <c r="C105" s="15" t="s">
        <v>110</v>
      </c>
      <c r="D105" s="28" t="s">
        <v>352</v>
      </c>
      <c r="E105" s="28" t="s">
        <v>350</v>
      </c>
      <c r="F105" s="15" t="s">
        <v>346</v>
      </c>
      <c r="G105" s="142">
        <v>0.6076388888888888</v>
      </c>
      <c r="H105" s="125">
        <v>0.0</v>
      </c>
      <c r="I105" s="15" t="s">
        <v>346</v>
      </c>
      <c r="J105" s="15" t="s">
        <v>37</v>
      </c>
      <c r="K105" s="15" t="s">
        <v>96</v>
      </c>
      <c r="L105" s="15" t="str">
        <f t="shared" si="11"/>
        <v>NA</v>
      </c>
      <c r="M105" s="126" t="str">
        <f t="shared" si="1"/>
        <v>#VALUE!</v>
      </c>
      <c r="N105" s="75"/>
      <c r="O105" s="127"/>
      <c r="P105" s="127"/>
      <c r="S105" s="75"/>
      <c r="T105" s="75"/>
      <c r="U105" s="75"/>
      <c r="V105" s="75"/>
      <c r="W105" s="75"/>
      <c r="X105" s="75"/>
      <c r="Y105" s="75"/>
      <c r="Z105" s="75"/>
      <c r="AA105" s="75"/>
      <c r="AB105" s="75"/>
      <c r="AC105" s="75"/>
      <c r="AD105" s="75"/>
      <c r="AE105" s="75"/>
      <c r="AF105" s="75"/>
      <c r="AG105" s="75"/>
      <c r="AH105" s="75"/>
      <c r="AI105" s="75"/>
    </row>
  </sheetData>
  <customSheetViews>
    <customSheetView guid="{D88E65ED-FBFE-41BE-8BBC-AB320CB24FC6}" filter="1" showAutoFilter="1">
      <autoFilter ref="$A$4:$O$105">
        <sortState ref="A4:O105">
          <sortCondition ref="A4:A105"/>
          <sortCondition ref="B4:B105"/>
          <sortCondition ref="E4:E105"/>
        </sortState>
      </autoFilter>
    </customSheetView>
    <customSheetView guid="{D88E65ED-FBFE-41BE-8BBC-AB320CB24FC6}" filter="1" showAutoFilter="1">
      <autoFilter ref="$A$4:$N$105"/>
    </customSheetView>
  </customSheetViews>
  <mergeCells count="1">
    <mergeCell ref="A1:B3"/>
  </mergeCells>
  <conditionalFormatting sqref="F5:F105 I5:J105">
    <cfRule type="containsBlanks" dxfId="5" priority="1">
      <formula>LEN(TRIM(F5))=0</formula>
    </cfRule>
  </conditionalFormatting>
  <conditionalFormatting sqref="F5:F105 I5:J105">
    <cfRule type="containsText" dxfId="0" priority="2" operator="containsText" text="Yes">
      <formula>NOT(ISERROR(SEARCH(("Yes"),(F5))))</formula>
    </cfRule>
  </conditionalFormatting>
  <conditionalFormatting sqref="F5:F105 I5:J105">
    <cfRule type="containsText" dxfId="2" priority="3" operator="containsText" text="No">
      <formula>NOT(ISERROR(SEARCH(("No"),(F5))))</formula>
    </cfRule>
  </conditionalFormatting>
  <conditionalFormatting sqref="H5:H59 H61:H105">
    <cfRule type="containsBlanks" dxfId="5" priority="4">
      <formula>LEN(TRIM(H5))=0</formula>
    </cfRule>
  </conditionalFormatting>
  <conditionalFormatting sqref="H5:H59 H61:H105">
    <cfRule type="cellIs" dxfId="11" priority="5" operator="between">
      <formula>5</formula>
      <formula>15</formula>
    </cfRule>
  </conditionalFormatting>
  <conditionalFormatting sqref="H5:H59 H61:H105">
    <cfRule type="cellIs" dxfId="2" priority="6" operator="greaterThan">
      <formula>15</formula>
    </cfRule>
  </conditionalFormatting>
  <conditionalFormatting sqref="H5:H59 H61:H105">
    <cfRule type="cellIs" dxfId="0" priority="7" operator="between">
      <formula>0</formula>
      <formula>4</formula>
    </cfRule>
  </conditionalFormatting>
  <conditionalFormatting sqref="G5:G105">
    <cfRule type="notContainsBlanks" dxfId="12" priority="8">
      <formula>LEN(TRIM(G5))&gt;0</formula>
    </cfRule>
  </conditionalFormatting>
  <conditionalFormatting sqref="J5:J105 K5:K92 L5:M105 K94:K105">
    <cfRule type="cellIs" dxfId="12" priority="9" operator="greaterThan">
      <formula>0</formula>
    </cfRule>
  </conditionalFormatting>
  <dataValidations>
    <dataValidation type="list" allowBlank="1" sqref="F5:F105 I5:J105">
      <formula1>"Yes,No"</formula1>
    </dataValidation>
  </dataValidations>
  <drawing r:id="rId2"/>
  <legacyDrawing r:id="rId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24.43"/>
    <col customWidth="1" min="2" max="2" width="26.71"/>
    <col customWidth="1" min="3" max="3" width="29.29"/>
    <col customWidth="1" min="4" max="4" width="15.86"/>
    <col customWidth="1" min="5" max="5" width="10.71"/>
    <col customWidth="1" min="6" max="6" width="11.43"/>
    <col customWidth="1" min="7" max="8" width="10.43"/>
    <col customWidth="1" min="9" max="9" width="11.57"/>
    <col customWidth="1" min="10" max="13" width="10.0"/>
    <col customWidth="1" min="14" max="14" width="11.14"/>
    <col customWidth="1" min="15" max="15" width="77.0"/>
    <col customWidth="1" min="16" max="17" width="35.86"/>
    <col customWidth="1" min="18" max="18" width="15.29"/>
  </cols>
  <sheetData>
    <row r="1" ht="27.0" customHeight="1">
      <c r="A1" s="70" t="s">
        <v>592</v>
      </c>
      <c r="C1" s="74" t="str">
        <f>HYPERLINK("https://docs.google.com/spreadsheets/d/1udmJ76oYXqStYYknCuzyDOcGVljyfB_XPIL54tdN3wc/edit?usp=sharing","Group Assignments, for reference")</f>
        <v>Group Assignments, for reference</v>
      </c>
      <c r="D1" s="76"/>
      <c r="E1" s="76"/>
      <c r="F1" s="78"/>
      <c r="G1" s="78"/>
      <c r="H1" s="76"/>
      <c r="I1" s="76"/>
      <c r="J1" s="76"/>
      <c r="K1" s="76"/>
      <c r="L1" s="76"/>
      <c r="M1" s="76"/>
      <c r="N1" s="76"/>
      <c r="O1" s="76"/>
      <c r="P1" s="147"/>
      <c r="Q1" s="148"/>
      <c r="R1" s="60"/>
      <c r="T1" s="15"/>
      <c r="U1" s="15"/>
      <c r="V1" s="75"/>
      <c r="W1" s="75"/>
      <c r="X1" s="75"/>
      <c r="Y1" s="75"/>
      <c r="Z1" s="75"/>
      <c r="AA1" s="75"/>
      <c r="AB1" s="75"/>
      <c r="AC1" s="75"/>
      <c r="AD1" s="75"/>
      <c r="AE1" s="75"/>
      <c r="AF1" s="75"/>
      <c r="AG1" s="75"/>
      <c r="AH1" s="75"/>
      <c r="AI1" s="75"/>
      <c r="AJ1" s="75"/>
    </row>
    <row r="2" ht="25.5" customHeight="1">
      <c r="C2" s="74" t="str">
        <f>HYPERLINK("http://sss-data.minerva.community/Webview/","Accessing Submission Times")</f>
        <v>Accessing Submission Times</v>
      </c>
      <c r="D2" s="76"/>
      <c r="E2" s="76"/>
      <c r="F2" s="78"/>
      <c r="G2" s="78"/>
      <c r="H2" s="76"/>
      <c r="I2" s="76"/>
      <c r="J2" s="76"/>
      <c r="K2" s="76"/>
      <c r="L2" s="76"/>
      <c r="M2" s="76" t="s">
        <v>505</v>
      </c>
      <c r="N2" s="83">
        <f>AVERAGE(N5:N105)</f>
        <v>0.5264026403</v>
      </c>
      <c r="O2" s="76"/>
      <c r="P2" s="76"/>
      <c r="Q2" s="76"/>
      <c r="R2" s="60"/>
      <c r="T2" s="15"/>
      <c r="U2" s="15"/>
      <c r="V2" s="75"/>
      <c r="W2" s="75"/>
      <c r="X2" s="75"/>
      <c r="Y2" s="75"/>
      <c r="Z2" s="75"/>
      <c r="AA2" s="75"/>
      <c r="AB2" s="75"/>
      <c r="AC2" s="75"/>
      <c r="AD2" s="75"/>
      <c r="AE2" s="75"/>
      <c r="AF2" s="75"/>
      <c r="AG2" s="75"/>
      <c r="AH2" s="75"/>
      <c r="AI2" s="75"/>
      <c r="AJ2" s="75"/>
    </row>
    <row r="3" ht="27.0" customHeight="1">
      <c r="A3" s="36"/>
      <c r="B3" s="36"/>
      <c r="C3" s="84" t="str">
        <f>HYPERLINK("https://docs.google.com/document/d/1x1R1A0fkEQm53KxnBqPHTKKhHJp7W0ZG_87UvccdFEw/edit?usp=sharing","PT Guide")</f>
        <v>PT Guide</v>
      </c>
      <c r="D3" s="85"/>
      <c r="E3" s="85"/>
      <c r="F3" s="86">
        <f>COUNTIF(F5:F105,"No")</f>
        <v>5</v>
      </c>
      <c r="G3" s="85"/>
      <c r="H3" s="85"/>
      <c r="I3" s="85"/>
      <c r="J3" s="85"/>
      <c r="K3" s="85">
        <v>5.0</v>
      </c>
      <c r="L3" s="76">
        <v>10.0</v>
      </c>
      <c r="M3" s="76"/>
      <c r="N3" s="76">
        <f>Sum(K3,L3)</f>
        <v>15</v>
      </c>
      <c r="O3" s="76"/>
      <c r="P3" s="76"/>
      <c r="Q3" s="76"/>
      <c r="R3" s="60"/>
      <c r="T3" s="30"/>
      <c r="U3" s="30"/>
      <c r="V3" s="61"/>
      <c r="W3" s="61"/>
      <c r="X3" s="61"/>
      <c r="Y3" s="61"/>
      <c r="Z3" s="61"/>
      <c r="AA3" s="61"/>
      <c r="AB3" s="61"/>
      <c r="AC3" s="61"/>
      <c r="AD3" s="61"/>
      <c r="AE3" s="61"/>
      <c r="AF3" s="61"/>
      <c r="AG3" s="61"/>
      <c r="AH3" s="61"/>
      <c r="AI3" s="61"/>
      <c r="AJ3" s="61"/>
    </row>
    <row r="4">
      <c r="A4" s="63" t="s">
        <v>83</v>
      </c>
      <c r="B4" s="64" t="s">
        <v>15</v>
      </c>
      <c r="C4" s="64" t="s">
        <v>16</v>
      </c>
      <c r="D4" s="64" t="s">
        <v>319</v>
      </c>
      <c r="E4" s="64" t="s">
        <v>320</v>
      </c>
      <c r="F4" s="64" t="s">
        <v>321</v>
      </c>
      <c r="G4" s="63" t="s">
        <v>322</v>
      </c>
      <c r="H4" s="64" t="s">
        <v>323</v>
      </c>
      <c r="I4" s="64" t="s">
        <v>324</v>
      </c>
      <c r="J4" s="64" t="s">
        <v>549</v>
      </c>
      <c r="K4" s="64" t="s">
        <v>550</v>
      </c>
      <c r="L4" s="64" t="s">
        <v>551</v>
      </c>
      <c r="M4" s="64" t="s">
        <v>328</v>
      </c>
      <c r="N4" s="63" t="s">
        <v>329</v>
      </c>
      <c r="O4" s="64" t="s">
        <v>330</v>
      </c>
      <c r="P4" s="64"/>
      <c r="Q4" s="64"/>
      <c r="R4" s="123"/>
      <c r="S4" s="123"/>
      <c r="T4" s="71"/>
      <c r="U4" s="71"/>
      <c r="V4" s="71"/>
      <c r="W4" s="71"/>
      <c r="X4" s="71"/>
      <c r="Y4" s="71"/>
      <c r="Z4" s="71"/>
      <c r="AA4" s="71"/>
      <c r="AB4" s="71"/>
      <c r="AC4" s="71"/>
      <c r="AD4" s="71"/>
      <c r="AE4" s="71"/>
      <c r="AF4" s="71"/>
      <c r="AG4" s="71"/>
      <c r="AH4" s="71"/>
      <c r="AI4" s="71"/>
      <c r="AJ4" s="71"/>
    </row>
    <row r="5">
      <c r="A5" s="15" t="s">
        <v>93</v>
      </c>
      <c r="B5" s="15" t="s">
        <v>94</v>
      </c>
      <c r="C5" s="15" t="s">
        <v>95</v>
      </c>
      <c r="D5" s="28" t="s">
        <v>343</v>
      </c>
      <c r="E5" s="28" t="s">
        <v>344</v>
      </c>
      <c r="F5" s="15" t="s">
        <v>346</v>
      </c>
      <c r="G5" s="124">
        <v>0.5625</v>
      </c>
      <c r="H5" s="131"/>
      <c r="I5" s="15" t="s">
        <v>346</v>
      </c>
      <c r="J5" s="15"/>
      <c r="K5" s="15">
        <v>5.0</v>
      </c>
      <c r="L5" s="15">
        <v>4.0</v>
      </c>
      <c r="M5" s="15">
        <f t="shared" ref="M5:M105" si="1">SUMIFS(K5:L5,K5:L5,"&lt;&gt;*NA*")</f>
        <v>9</v>
      </c>
      <c r="N5" s="126">
        <f t="shared" ref="N5:N105" si="2">MULTIPLY(1, DIVIDE(M5,$N$3))</f>
        <v>0.6</v>
      </c>
      <c r="O5" s="75"/>
      <c r="P5" s="127"/>
      <c r="Q5" s="127"/>
      <c r="T5" s="75"/>
      <c r="U5" s="75"/>
      <c r="V5" s="75"/>
      <c r="W5" s="75"/>
      <c r="X5" s="75"/>
      <c r="Y5" s="75"/>
      <c r="Z5" s="75"/>
      <c r="AA5" s="75"/>
      <c r="AB5" s="75"/>
      <c r="AC5" s="75"/>
      <c r="AD5" s="75"/>
      <c r="AE5" s="75"/>
      <c r="AF5" s="75"/>
      <c r="AG5" s="75"/>
      <c r="AH5" s="75"/>
      <c r="AI5" s="75"/>
      <c r="AJ5" s="75"/>
    </row>
    <row r="6">
      <c r="A6" s="15" t="s">
        <v>93</v>
      </c>
      <c r="B6" s="15" t="s">
        <v>97</v>
      </c>
      <c r="C6" s="15" t="s">
        <v>98</v>
      </c>
      <c r="D6" s="28" t="s">
        <v>345</v>
      </c>
      <c r="E6" s="28" t="s">
        <v>344</v>
      </c>
      <c r="F6" s="15" t="s">
        <v>346</v>
      </c>
      <c r="G6" s="124">
        <v>0.5625</v>
      </c>
      <c r="H6" s="131"/>
      <c r="I6" s="15" t="s">
        <v>346</v>
      </c>
      <c r="J6" s="15"/>
      <c r="K6" s="15">
        <v>5.0</v>
      </c>
      <c r="L6" s="15">
        <v>6.0</v>
      </c>
      <c r="M6" s="15">
        <f t="shared" si="1"/>
        <v>11</v>
      </c>
      <c r="N6" s="126">
        <f t="shared" si="2"/>
        <v>0.7333333333</v>
      </c>
      <c r="O6" s="75"/>
      <c r="P6" s="127"/>
      <c r="Q6" s="127"/>
      <c r="T6" s="75"/>
      <c r="U6" s="75"/>
      <c r="V6" s="75"/>
      <c r="W6" s="75"/>
      <c r="X6" s="75"/>
      <c r="Y6" s="75"/>
      <c r="Z6" s="75"/>
      <c r="AA6" s="75"/>
      <c r="AB6" s="75"/>
      <c r="AC6" s="75"/>
      <c r="AD6" s="75"/>
      <c r="AE6" s="75"/>
      <c r="AF6" s="75"/>
      <c r="AG6" s="75"/>
      <c r="AH6" s="75"/>
      <c r="AI6" s="75"/>
      <c r="AJ6" s="75"/>
    </row>
    <row r="7">
      <c r="A7" s="15" t="s">
        <v>93</v>
      </c>
      <c r="B7" s="15" t="s">
        <v>99</v>
      </c>
      <c r="C7" s="15" t="s">
        <v>100</v>
      </c>
      <c r="D7" s="28" t="s">
        <v>347</v>
      </c>
      <c r="E7" s="28" t="s">
        <v>344</v>
      </c>
      <c r="F7" s="15" t="s">
        <v>346</v>
      </c>
      <c r="G7" s="124">
        <v>0.5625</v>
      </c>
      <c r="H7" s="125">
        <v>10.0</v>
      </c>
      <c r="I7" s="15" t="s">
        <v>346</v>
      </c>
      <c r="J7" s="15"/>
      <c r="K7" s="15">
        <v>5.0</v>
      </c>
      <c r="L7" s="15">
        <v>0.0</v>
      </c>
      <c r="M7" s="15">
        <f t="shared" si="1"/>
        <v>5</v>
      </c>
      <c r="N7" s="126">
        <f t="shared" si="2"/>
        <v>0.3333333333</v>
      </c>
      <c r="O7" s="90" t="s">
        <v>598</v>
      </c>
      <c r="P7" s="127"/>
      <c r="Q7" s="127"/>
      <c r="T7" s="75"/>
      <c r="U7" s="75"/>
      <c r="V7" s="75"/>
      <c r="W7" s="75"/>
      <c r="X7" s="75"/>
      <c r="Y7" s="75"/>
      <c r="Z7" s="75"/>
      <c r="AA7" s="75"/>
      <c r="AB7" s="75"/>
      <c r="AC7" s="75"/>
      <c r="AD7" s="75"/>
      <c r="AE7" s="75"/>
      <c r="AF7" s="75"/>
      <c r="AG7" s="75"/>
      <c r="AH7" s="75"/>
      <c r="AI7" s="75"/>
      <c r="AJ7" s="75"/>
    </row>
    <row r="8">
      <c r="A8" s="15" t="s">
        <v>93</v>
      </c>
      <c r="B8" s="15" t="s">
        <v>101</v>
      </c>
      <c r="C8" s="15" t="s">
        <v>102</v>
      </c>
      <c r="D8" s="28" t="s">
        <v>348</v>
      </c>
      <c r="E8" s="28" t="s">
        <v>344</v>
      </c>
      <c r="F8" s="15" t="s">
        <v>346</v>
      </c>
      <c r="G8" s="124">
        <v>0.5625</v>
      </c>
      <c r="H8" s="131"/>
      <c r="I8" s="15" t="s">
        <v>346</v>
      </c>
      <c r="J8" s="15"/>
      <c r="K8" s="15">
        <v>0.0</v>
      </c>
      <c r="L8" s="15">
        <v>0.0</v>
      </c>
      <c r="M8" s="15">
        <f t="shared" si="1"/>
        <v>0</v>
      </c>
      <c r="N8" s="126">
        <f t="shared" si="2"/>
        <v>0</v>
      </c>
      <c r="O8" s="15" t="s">
        <v>599</v>
      </c>
      <c r="P8" s="127"/>
      <c r="Q8" s="127"/>
      <c r="T8" s="75"/>
      <c r="U8" s="75"/>
      <c r="V8" s="75"/>
      <c r="W8" s="75"/>
      <c r="X8" s="75"/>
      <c r="Y8" s="75"/>
      <c r="Z8" s="75"/>
      <c r="AA8" s="75"/>
      <c r="AB8" s="75"/>
      <c r="AC8" s="75"/>
      <c r="AD8" s="75"/>
      <c r="AE8" s="75"/>
      <c r="AF8" s="75"/>
      <c r="AG8" s="75"/>
      <c r="AH8" s="75"/>
      <c r="AI8" s="75"/>
      <c r="AJ8" s="75"/>
    </row>
    <row r="9">
      <c r="A9" s="15" t="s">
        <v>93</v>
      </c>
      <c r="B9" s="4" t="s">
        <v>103</v>
      </c>
      <c r="C9" s="15" t="s">
        <v>104</v>
      </c>
      <c r="D9" s="28" t="s">
        <v>349</v>
      </c>
      <c r="E9" s="28" t="s">
        <v>350</v>
      </c>
      <c r="F9" s="15" t="s">
        <v>346</v>
      </c>
      <c r="G9" s="124">
        <v>0.6076388888888888</v>
      </c>
      <c r="H9" s="131"/>
      <c r="I9" s="15" t="s">
        <v>346</v>
      </c>
      <c r="J9" s="15"/>
      <c r="K9" s="15">
        <v>5.0</v>
      </c>
      <c r="L9" s="15">
        <v>10.0</v>
      </c>
      <c r="M9" s="15">
        <f t="shared" si="1"/>
        <v>15</v>
      </c>
      <c r="N9" s="126">
        <f t="shared" si="2"/>
        <v>1</v>
      </c>
      <c r="O9" s="75"/>
      <c r="P9" s="127"/>
      <c r="Q9" s="127"/>
      <c r="T9" s="75"/>
      <c r="U9" s="75"/>
      <c r="V9" s="75"/>
      <c r="W9" s="75"/>
      <c r="X9" s="75"/>
      <c r="Y9" s="75"/>
      <c r="Z9" s="75"/>
      <c r="AA9" s="75"/>
      <c r="AB9" s="75"/>
      <c r="AC9" s="75"/>
      <c r="AD9" s="75"/>
      <c r="AE9" s="75"/>
      <c r="AF9" s="75"/>
      <c r="AG9" s="75"/>
      <c r="AH9" s="75"/>
      <c r="AI9" s="75"/>
      <c r="AJ9" s="75"/>
    </row>
    <row r="10">
      <c r="A10" s="15" t="s">
        <v>93</v>
      </c>
      <c r="B10" s="15" t="s">
        <v>105</v>
      </c>
      <c r="C10" s="15" t="s">
        <v>106</v>
      </c>
      <c r="D10" s="28" t="s">
        <v>351</v>
      </c>
      <c r="E10" s="28" t="s">
        <v>350</v>
      </c>
      <c r="F10" s="15" t="s">
        <v>346</v>
      </c>
      <c r="G10" s="124">
        <v>0.6076388888888888</v>
      </c>
      <c r="H10" s="131"/>
      <c r="I10" s="15" t="s">
        <v>346</v>
      </c>
      <c r="J10" s="15"/>
      <c r="K10" s="15">
        <v>0.0</v>
      </c>
      <c r="L10" s="15">
        <v>0.0</v>
      </c>
      <c r="M10" s="15">
        <f t="shared" si="1"/>
        <v>0</v>
      </c>
      <c r="N10" s="126">
        <f t="shared" si="2"/>
        <v>0</v>
      </c>
      <c r="O10" s="15" t="s">
        <v>604</v>
      </c>
      <c r="P10" s="127"/>
      <c r="Q10" s="127"/>
      <c r="T10" s="75"/>
      <c r="U10" s="75"/>
      <c r="V10" s="75"/>
      <c r="W10" s="75"/>
      <c r="X10" s="75"/>
      <c r="Y10" s="75"/>
      <c r="Z10" s="75"/>
      <c r="AA10" s="75"/>
      <c r="AB10" s="75"/>
      <c r="AC10" s="75"/>
      <c r="AD10" s="75"/>
      <c r="AE10" s="75"/>
      <c r="AF10" s="75"/>
      <c r="AG10" s="75"/>
      <c r="AH10" s="75"/>
      <c r="AI10" s="75"/>
      <c r="AJ10" s="75"/>
    </row>
    <row r="11">
      <c r="A11" s="15" t="s">
        <v>93</v>
      </c>
      <c r="B11" s="15" t="s">
        <v>109</v>
      </c>
      <c r="C11" s="15" t="s">
        <v>110</v>
      </c>
      <c r="D11" s="28" t="s">
        <v>352</v>
      </c>
      <c r="E11" s="28" t="s">
        <v>350</v>
      </c>
      <c r="F11" s="15" t="s">
        <v>346</v>
      </c>
      <c r="G11" s="124">
        <v>0.6076388888888888</v>
      </c>
      <c r="H11" s="131"/>
      <c r="I11" s="15" t="s">
        <v>346</v>
      </c>
      <c r="J11" s="15"/>
      <c r="K11" s="15">
        <v>5.0</v>
      </c>
      <c r="L11" s="15">
        <v>0.0</v>
      </c>
      <c r="M11" s="15">
        <f t="shared" si="1"/>
        <v>5</v>
      </c>
      <c r="N11" s="126">
        <f t="shared" si="2"/>
        <v>0.3333333333</v>
      </c>
      <c r="O11" s="75"/>
      <c r="P11" s="127"/>
      <c r="Q11" s="127"/>
      <c r="T11" s="75"/>
      <c r="U11" s="75"/>
      <c r="V11" s="75"/>
      <c r="W11" s="75"/>
      <c r="X11" s="75"/>
      <c r="Y11" s="75"/>
      <c r="Z11" s="75"/>
      <c r="AA11" s="75"/>
      <c r="AB11" s="75"/>
      <c r="AC11" s="75"/>
      <c r="AD11" s="75"/>
      <c r="AE11" s="75"/>
      <c r="AF11" s="75"/>
      <c r="AG11" s="75"/>
      <c r="AH11" s="75"/>
      <c r="AI11" s="75"/>
      <c r="AJ11" s="75"/>
    </row>
    <row r="12">
      <c r="A12" s="52" t="s">
        <v>111</v>
      </c>
      <c r="B12" s="15" t="s">
        <v>49</v>
      </c>
      <c r="C12" s="15" t="s">
        <v>50</v>
      </c>
      <c r="D12" s="28" t="s">
        <v>354</v>
      </c>
      <c r="E12" s="28" t="s">
        <v>355</v>
      </c>
      <c r="F12" s="15" t="s">
        <v>37</v>
      </c>
      <c r="G12" s="124"/>
      <c r="H12" s="131"/>
      <c r="I12" s="75"/>
      <c r="J12" s="15"/>
      <c r="K12" s="75"/>
      <c r="L12" s="75"/>
      <c r="M12" s="15">
        <f t="shared" si="1"/>
        <v>0</v>
      </c>
      <c r="N12" s="126">
        <f t="shared" si="2"/>
        <v>0</v>
      </c>
      <c r="O12" s="75"/>
      <c r="P12" s="127"/>
      <c r="Q12" s="127"/>
      <c r="T12" s="75"/>
      <c r="U12" s="75"/>
      <c r="V12" s="75"/>
      <c r="W12" s="75"/>
      <c r="X12" s="75"/>
      <c r="Y12" s="75"/>
      <c r="Z12" s="75"/>
      <c r="AA12" s="75"/>
      <c r="AB12" s="75"/>
      <c r="AC12" s="75"/>
      <c r="AD12" s="75"/>
      <c r="AE12" s="75"/>
      <c r="AF12" s="75"/>
      <c r="AG12" s="75"/>
      <c r="AH12" s="75"/>
      <c r="AI12" s="75"/>
      <c r="AJ12" s="75"/>
    </row>
    <row r="13">
      <c r="A13" s="52" t="s">
        <v>111</v>
      </c>
      <c r="B13" s="15" t="s">
        <v>112</v>
      </c>
      <c r="C13" s="15" t="s">
        <v>113</v>
      </c>
      <c r="D13" s="28" t="s">
        <v>356</v>
      </c>
      <c r="E13" s="28" t="s">
        <v>355</v>
      </c>
      <c r="F13" s="15" t="s">
        <v>346</v>
      </c>
      <c r="G13" s="124">
        <v>0.6527777777777778</v>
      </c>
      <c r="H13" s="131"/>
      <c r="I13" s="15" t="s">
        <v>346</v>
      </c>
      <c r="J13" s="15" t="s">
        <v>37</v>
      </c>
      <c r="K13" s="15">
        <v>5.0</v>
      </c>
      <c r="L13" s="15">
        <v>0.0</v>
      </c>
      <c r="M13" s="15">
        <f t="shared" si="1"/>
        <v>5</v>
      </c>
      <c r="N13" s="126">
        <f t="shared" si="2"/>
        <v>0.3333333333</v>
      </c>
      <c r="O13" s="75"/>
      <c r="P13" s="127"/>
      <c r="Q13" s="127"/>
      <c r="T13" s="75"/>
      <c r="U13" s="75"/>
      <c r="V13" s="75"/>
      <c r="W13" s="75"/>
      <c r="X13" s="75"/>
      <c r="Y13" s="75"/>
      <c r="Z13" s="75"/>
      <c r="AA13" s="75"/>
      <c r="AB13" s="75"/>
      <c r="AC13" s="75"/>
      <c r="AD13" s="75"/>
      <c r="AE13" s="75"/>
      <c r="AF13" s="75"/>
      <c r="AG13" s="75"/>
      <c r="AH13" s="75"/>
      <c r="AI13" s="75"/>
      <c r="AJ13" s="75"/>
    </row>
    <row r="14">
      <c r="A14" s="52" t="s">
        <v>111</v>
      </c>
      <c r="B14" s="15" t="s">
        <v>114</v>
      </c>
      <c r="C14" s="15" t="s">
        <v>115</v>
      </c>
      <c r="D14" s="28" t="s">
        <v>357</v>
      </c>
      <c r="E14" s="28" t="s">
        <v>355</v>
      </c>
      <c r="F14" s="15" t="s">
        <v>346</v>
      </c>
      <c r="G14" s="124">
        <v>0.6527777777777778</v>
      </c>
      <c r="H14" s="131"/>
      <c r="I14" s="15" t="s">
        <v>346</v>
      </c>
      <c r="J14" s="15" t="s">
        <v>37</v>
      </c>
      <c r="K14" s="15"/>
      <c r="L14" s="15">
        <v>6.0</v>
      </c>
      <c r="M14" s="15">
        <f t="shared" si="1"/>
        <v>6</v>
      </c>
      <c r="N14" s="126">
        <f t="shared" si="2"/>
        <v>0.4</v>
      </c>
      <c r="O14" s="15" t="s">
        <v>605</v>
      </c>
      <c r="P14" s="127"/>
      <c r="Q14" s="127"/>
      <c r="T14" s="75"/>
      <c r="U14" s="75"/>
      <c r="V14" s="75"/>
      <c r="W14" s="75"/>
      <c r="X14" s="75"/>
      <c r="Y14" s="75"/>
      <c r="Z14" s="75"/>
      <c r="AA14" s="75"/>
      <c r="AB14" s="75"/>
      <c r="AC14" s="75"/>
      <c r="AD14" s="75"/>
      <c r="AE14" s="75"/>
      <c r="AF14" s="75"/>
      <c r="AG14" s="75"/>
      <c r="AH14" s="75"/>
      <c r="AI14" s="75"/>
      <c r="AJ14" s="75"/>
    </row>
    <row r="15">
      <c r="A15" s="52" t="s">
        <v>111</v>
      </c>
      <c r="B15" s="15" t="s">
        <v>116</v>
      </c>
      <c r="C15" s="15" t="s">
        <v>117</v>
      </c>
      <c r="D15" s="28" t="s">
        <v>359</v>
      </c>
      <c r="E15" s="28" t="s">
        <v>355</v>
      </c>
      <c r="F15" s="15" t="s">
        <v>346</v>
      </c>
      <c r="G15" s="124">
        <v>0.6527777777777778</v>
      </c>
      <c r="H15" s="131"/>
      <c r="I15" s="15" t="s">
        <v>346</v>
      </c>
      <c r="J15" s="15"/>
      <c r="K15" s="15">
        <v>4.0</v>
      </c>
      <c r="L15" s="15">
        <v>4.0</v>
      </c>
      <c r="M15" s="15">
        <f t="shared" si="1"/>
        <v>8</v>
      </c>
      <c r="N15" s="126">
        <f t="shared" si="2"/>
        <v>0.5333333333</v>
      </c>
      <c r="O15" s="75"/>
      <c r="P15" s="127"/>
      <c r="Q15" s="127"/>
      <c r="T15" s="75"/>
      <c r="U15" s="75"/>
      <c r="V15" s="75"/>
      <c r="W15" s="75"/>
      <c r="X15" s="75"/>
      <c r="Y15" s="75"/>
      <c r="Z15" s="75"/>
      <c r="AA15" s="75"/>
      <c r="AB15" s="75"/>
      <c r="AC15" s="75"/>
      <c r="AD15" s="75"/>
      <c r="AE15" s="75"/>
      <c r="AF15" s="75"/>
      <c r="AG15" s="75"/>
      <c r="AH15" s="75"/>
      <c r="AI15" s="75"/>
      <c r="AJ15" s="75"/>
    </row>
    <row r="16">
      <c r="A16" s="52" t="s">
        <v>111</v>
      </c>
      <c r="B16" s="15" t="s">
        <v>41</v>
      </c>
      <c r="C16" s="15" t="s">
        <v>42</v>
      </c>
      <c r="D16" s="28" t="s">
        <v>360</v>
      </c>
      <c r="E16" s="28" t="s">
        <v>361</v>
      </c>
      <c r="F16" s="15" t="s">
        <v>37</v>
      </c>
      <c r="G16" s="125"/>
      <c r="H16" s="131"/>
      <c r="I16" s="75"/>
      <c r="J16" s="15"/>
      <c r="K16" s="75"/>
      <c r="L16" s="75"/>
      <c r="M16" s="15">
        <f t="shared" si="1"/>
        <v>0</v>
      </c>
      <c r="N16" s="126">
        <f t="shared" si="2"/>
        <v>0</v>
      </c>
      <c r="O16" s="15" t="s">
        <v>605</v>
      </c>
      <c r="P16" s="127"/>
      <c r="Q16" s="127"/>
      <c r="T16" s="75"/>
      <c r="U16" s="75"/>
      <c r="V16" s="75"/>
      <c r="W16" s="75"/>
      <c r="X16" s="75"/>
      <c r="Y16" s="75"/>
      <c r="Z16" s="75"/>
      <c r="AA16" s="75"/>
      <c r="AB16" s="75"/>
      <c r="AC16" s="75"/>
      <c r="AD16" s="75"/>
      <c r="AE16" s="75"/>
      <c r="AF16" s="75"/>
      <c r="AG16" s="75"/>
      <c r="AH16" s="75"/>
      <c r="AI16" s="75"/>
      <c r="AJ16" s="75"/>
    </row>
    <row r="17">
      <c r="A17" s="52" t="s">
        <v>111</v>
      </c>
      <c r="B17" s="15" t="s">
        <v>118</v>
      </c>
      <c r="C17" s="15" t="s">
        <v>119</v>
      </c>
      <c r="D17" s="28" t="s">
        <v>362</v>
      </c>
      <c r="E17" s="28" t="s">
        <v>361</v>
      </c>
      <c r="F17" s="15" t="s">
        <v>346</v>
      </c>
      <c r="G17" s="124">
        <v>0.6979166666666666</v>
      </c>
      <c r="H17" s="131"/>
      <c r="I17" s="15" t="s">
        <v>346</v>
      </c>
      <c r="J17" s="15" t="s">
        <v>37</v>
      </c>
      <c r="K17" s="75"/>
      <c r="L17" s="75"/>
      <c r="M17" s="15">
        <f t="shared" si="1"/>
        <v>0</v>
      </c>
      <c r="N17" s="126">
        <f t="shared" si="2"/>
        <v>0</v>
      </c>
      <c r="O17" s="15" t="s">
        <v>605</v>
      </c>
      <c r="P17" s="127"/>
      <c r="Q17" s="127"/>
      <c r="T17" s="75"/>
      <c r="U17" s="75"/>
      <c r="V17" s="75"/>
      <c r="W17" s="75"/>
      <c r="X17" s="75"/>
      <c r="Y17" s="75"/>
      <c r="Z17" s="75"/>
      <c r="AA17" s="75"/>
      <c r="AB17" s="75"/>
      <c r="AC17" s="75"/>
      <c r="AD17" s="75"/>
      <c r="AE17" s="75"/>
      <c r="AF17" s="75"/>
      <c r="AG17" s="75"/>
      <c r="AH17" s="75"/>
      <c r="AI17" s="75"/>
      <c r="AJ17" s="75"/>
    </row>
    <row r="18">
      <c r="A18" s="52" t="s">
        <v>111</v>
      </c>
      <c r="B18" s="15" t="s">
        <v>120</v>
      </c>
      <c r="C18" s="15" t="s">
        <v>121</v>
      </c>
      <c r="D18" s="28" t="s">
        <v>363</v>
      </c>
      <c r="E18" s="28" t="s">
        <v>361</v>
      </c>
      <c r="F18" s="15" t="s">
        <v>346</v>
      </c>
      <c r="G18" s="124">
        <v>0.6979166666666666</v>
      </c>
      <c r="H18" s="131"/>
      <c r="I18" s="15" t="s">
        <v>346</v>
      </c>
      <c r="J18" s="15" t="s">
        <v>37</v>
      </c>
      <c r="K18" s="15"/>
      <c r="L18" s="15"/>
      <c r="M18" s="15">
        <f t="shared" si="1"/>
        <v>0</v>
      </c>
      <c r="N18" s="126">
        <f t="shared" si="2"/>
        <v>0</v>
      </c>
      <c r="O18" s="15" t="s">
        <v>605</v>
      </c>
      <c r="P18" s="127"/>
      <c r="Q18" s="127"/>
      <c r="T18" s="75"/>
      <c r="U18" s="75"/>
      <c r="V18" s="75"/>
      <c r="W18" s="75"/>
      <c r="X18" s="75"/>
      <c r="Y18" s="75"/>
      <c r="Z18" s="75"/>
      <c r="AA18" s="75"/>
      <c r="AB18" s="75"/>
      <c r="AC18" s="75"/>
      <c r="AD18" s="75"/>
      <c r="AE18" s="75"/>
      <c r="AF18" s="75"/>
      <c r="AG18" s="75"/>
      <c r="AH18" s="75"/>
      <c r="AI18" s="75"/>
      <c r="AJ18" s="75"/>
    </row>
    <row r="19">
      <c r="A19" s="15" t="s">
        <v>122</v>
      </c>
      <c r="B19" s="15" t="s">
        <v>569</v>
      </c>
      <c r="C19" s="15" t="s">
        <v>124</v>
      </c>
      <c r="D19" s="28" t="s">
        <v>364</v>
      </c>
      <c r="E19" s="28" t="s">
        <v>365</v>
      </c>
      <c r="F19" s="15" t="s">
        <v>346</v>
      </c>
      <c r="G19" s="136">
        <v>0.6520833333333333</v>
      </c>
      <c r="H19" s="131"/>
      <c r="I19" s="15" t="s">
        <v>346</v>
      </c>
      <c r="J19" s="15"/>
      <c r="K19" s="15">
        <v>5.0</v>
      </c>
      <c r="L19" s="15">
        <v>10.0</v>
      </c>
      <c r="M19" s="15">
        <f t="shared" si="1"/>
        <v>15</v>
      </c>
      <c r="N19" s="126">
        <f t="shared" si="2"/>
        <v>1</v>
      </c>
      <c r="O19" s="75"/>
      <c r="P19" s="127"/>
      <c r="Q19" s="127"/>
      <c r="T19" s="75"/>
      <c r="U19" s="75"/>
      <c r="V19" s="75"/>
      <c r="W19" s="75"/>
      <c r="X19" s="75"/>
      <c r="Y19" s="75"/>
      <c r="Z19" s="75"/>
      <c r="AA19" s="75"/>
      <c r="AB19" s="75"/>
      <c r="AC19" s="75"/>
      <c r="AD19" s="75"/>
      <c r="AE19" s="75"/>
      <c r="AF19" s="75"/>
      <c r="AG19" s="75"/>
      <c r="AH19" s="75"/>
      <c r="AI19" s="75"/>
      <c r="AJ19" s="75"/>
    </row>
    <row r="20">
      <c r="A20" s="15" t="s">
        <v>122</v>
      </c>
      <c r="B20" s="15" t="s">
        <v>125</v>
      </c>
      <c r="C20" s="15" t="s">
        <v>126</v>
      </c>
      <c r="D20" s="28" t="s">
        <v>366</v>
      </c>
      <c r="E20" s="28" t="s">
        <v>365</v>
      </c>
      <c r="F20" s="15" t="s">
        <v>346</v>
      </c>
      <c r="G20" s="142">
        <v>0.6520833333333333</v>
      </c>
      <c r="H20" s="131"/>
      <c r="I20" s="15" t="s">
        <v>346</v>
      </c>
      <c r="J20" s="15"/>
      <c r="K20" s="15">
        <v>5.0</v>
      </c>
      <c r="L20" s="15">
        <v>6.0</v>
      </c>
      <c r="M20" s="15">
        <f t="shared" si="1"/>
        <v>11</v>
      </c>
      <c r="N20" s="126">
        <f t="shared" si="2"/>
        <v>0.7333333333</v>
      </c>
      <c r="O20" s="15"/>
      <c r="P20" s="127"/>
      <c r="Q20" s="127"/>
      <c r="T20" s="75"/>
      <c r="U20" s="75"/>
      <c r="V20" s="75"/>
      <c r="W20" s="75"/>
      <c r="X20" s="75"/>
      <c r="Y20" s="75"/>
      <c r="Z20" s="75"/>
      <c r="AA20" s="75"/>
      <c r="AB20" s="75"/>
      <c r="AC20" s="75"/>
      <c r="AD20" s="75"/>
      <c r="AE20" s="75"/>
      <c r="AF20" s="75"/>
      <c r="AG20" s="75"/>
      <c r="AH20" s="75"/>
      <c r="AI20" s="75"/>
      <c r="AJ20" s="75"/>
    </row>
    <row r="21">
      <c r="A21" s="15" t="s">
        <v>122</v>
      </c>
      <c r="B21" s="15" t="s">
        <v>127</v>
      </c>
      <c r="C21" s="15" t="s">
        <v>128</v>
      </c>
      <c r="D21" s="28" t="s">
        <v>367</v>
      </c>
      <c r="E21" s="28" t="s">
        <v>365</v>
      </c>
      <c r="F21" s="15" t="s">
        <v>346</v>
      </c>
      <c r="G21" s="142">
        <v>0.6520833333333333</v>
      </c>
      <c r="H21" s="131"/>
      <c r="I21" s="15" t="s">
        <v>346</v>
      </c>
      <c r="J21" s="15"/>
      <c r="K21" s="15">
        <v>5.0</v>
      </c>
      <c r="L21" s="15">
        <v>10.0</v>
      </c>
      <c r="M21" s="15">
        <f t="shared" si="1"/>
        <v>15</v>
      </c>
      <c r="N21" s="126">
        <f t="shared" si="2"/>
        <v>1</v>
      </c>
      <c r="O21" s="75"/>
      <c r="P21" s="127"/>
      <c r="Q21" s="127"/>
      <c r="T21" s="75"/>
      <c r="U21" s="75"/>
      <c r="V21" s="75"/>
      <c r="W21" s="75"/>
      <c r="X21" s="75"/>
      <c r="Y21" s="75"/>
      <c r="Z21" s="75"/>
      <c r="AA21" s="75"/>
      <c r="AB21" s="75"/>
      <c r="AC21" s="75"/>
      <c r="AD21" s="75"/>
      <c r="AE21" s="75"/>
      <c r="AF21" s="75"/>
      <c r="AG21" s="75"/>
      <c r="AH21" s="75"/>
      <c r="AI21" s="75"/>
      <c r="AJ21" s="75"/>
    </row>
    <row r="22">
      <c r="A22" s="15" t="s">
        <v>122</v>
      </c>
      <c r="B22" s="15" t="s">
        <v>129</v>
      </c>
      <c r="C22" s="15" t="s">
        <v>130</v>
      </c>
      <c r="D22" s="28" t="s">
        <v>368</v>
      </c>
      <c r="E22" s="28" t="s">
        <v>365</v>
      </c>
      <c r="F22" s="15" t="s">
        <v>346</v>
      </c>
      <c r="G22" s="136">
        <v>0.6520833333333333</v>
      </c>
      <c r="H22" s="131"/>
      <c r="I22" s="15" t="s">
        <v>346</v>
      </c>
      <c r="J22" s="15"/>
      <c r="K22" s="15">
        <v>5.0</v>
      </c>
      <c r="L22" s="15">
        <v>10.0</v>
      </c>
      <c r="M22" s="15">
        <f t="shared" si="1"/>
        <v>15</v>
      </c>
      <c r="N22" s="126">
        <f t="shared" si="2"/>
        <v>1</v>
      </c>
      <c r="O22" s="75"/>
      <c r="P22" s="127"/>
      <c r="Q22" s="127"/>
      <c r="T22" s="75"/>
      <c r="U22" s="75"/>
      <c r="V22" s="75"/>
      <c r="W22" s="75"/>
      <c r="X22" s="75"/>
      <c r="Y22" s="75"/>
      <c r="Z22" s="75"/>
      <c r="AA22" s="75"/>
      <c r="AB22" s="75"/>
      <c r="AC22" s="75"/>
      <c r="AD22" s="75"/>
      <c r="AE22" s="75"/>
      <c r="AF22" s="75"/>
      <c r="AG22" s="75"/>
      <c r="AH22" s="75"/>
      <c r="AI22" s="75"/>
      <c r="AJ22" s="75"/>
    </row>
    <row r="23">
      <c r="A23" s="15" t="s">
        <v>122</v>
      </c>
      <c r="B23" s="15" t="s">
        <v>131</v>
      </c>
      <c r="C23" s="15" t="s">
        <v>132</v>
      </c>
      <c r="D23" s="28" t="s">
        <v>369</v>
      </c>
      <c r="E23" s="28" t="s">
        <v>370</v>
      </c>
      <c r="F23" s="15" t="s">
        <v>346</v>
      </c>
      <c r="G23" s="124">
        <v>0.6979166666666666</v>
      </c>
      <c r="H23" s="131"/>
      <c r="I23" s="15" t="s">
        <v>346</v>
      </c>
      <c r="J23" s="15"/>
      <c r="K23" s="15">
        <v>5.0</v>
      </c>
      <c r="L23" s="15">
        <v>0.0</v>
      </c>
      <c r="M23" s="15">
        <f t="shared" si="1"/>
        <v>5</v>
      </c>
      <c r="N23" s="126">
        <f t="shared" si="2"/>
        <v>0.3333333333</v>
      </c>
      <c r="O23" s="75"/>
      <c r="P23" s="127"/>
      <c r="Q23" s="127"/>
      <c r="T23" s="75"/>
      <c r="U23" s="75"/>
      <c r="V23" s="75"/>
      <c r="W23" s="75"/>
      <c r="X23" s="75"/>
      <c r="Y23" s="75"/>
      <c r="Z23" s="75"/>
      <c r="AA23" s="75"/>
      <c r="AB23" s="75"/>
      <c r="AC23" s="75"/>
      <c r="AD23" s="75"/>
      <c r="AE23" s="75"/>
      <c r="AF23" s="75"/>
      <c r="AG23" s="75"/>
      <c r="AH23" s="75"/>
      <c r="AI23" s="75"/>
      <c r="AJ23" s="75"/>
    </row>
    <row r="24">
      <c r="A24" s="15" t="s">
        <v>122</v>
      </c>
      <c r="B24" s="15" t="s">
        <v>133</v>
      </c>
      <c r="C24" s="15" t="s">
        <v>134</v>
      </c>
      <c r="D24" s="28" t="s">
        <v>371</v>
      </c>
      <c r="E24" s="28" t="s">
        <v>370</v>
      </c>
      <c r="F24" s="15" t="s">
        <v>346</v>
      </c>
      <c r="G24" s="124">
        <v>0.6958333333333333</v>
      </c>
      <c r="H24" s="131"/>
      <c r="I24" s="15" t="s">
        <v>346</v>
      </c>
      <c r="J24" s="15"/>
      <c r="K24" s="15">
        <v>5.0</v>
      </c>
      <c r="L24" s="15">
        <v>10.0</v>
      </c>
      <c r="M24" s="15">
        <f t="shared" si="1"/>
        <v>15</v>
      </c>
      <c r="N24" s="126">
        <f t="shared" si="2"/>
        <v>1</v>
      </c>
      <c r="O24" s="75"/>
      <c r="P24" s="127"/>
      <c r="Q24" s="127"/>
      <c r="T24" s="75"/>
      <c r="U24" s="75"/>
      <c r="V24" s="75"/>
      <c r="W24" s="75"/>
      <c r="X24" s="75"/>
      <c r="Y24" s="75"/>
      <c r="Z24" s="75"/>
      <c r="AA24" s="75"/>
      <c r="AB24" s="75"/>
      <c r="AC24" s="75"/>
      <c r="AD24" s="75"/>
      <c r="AE24" s="75"/>
      <c r="AF24" s="75"/>
      <c r="AG24" s="75"/>
      <c r="AH24" s="75"/>
      <c r="AI24" s="75"/>
      <c r="AJ24" s="75"/>
    </row>
    <row r="25">
      <c r="A25" s="15" t="s">
        <v>122</v>
      </c>
      <c r="B25" s="15" t="s">
        <v>160</v>
      </c>
      <c r="C25" s="15" t="s">
        <v>136</v>
      </c>
      <c r="D25" s="28" t="s">
        <v>372</v>
      </c>
      <c r="E25" s="28" t="s">
        <v>370</v>
      </c>
      <c r="F25" s="15" t="s">
        <v>346</v>
      </c>
      <c r="G25" s="124">
        <v>0.6944444444444444</v>
      </c>
      <c r="H25" s="131"/>
      <c r="I25" s="15" t="s">
        <v>346</v>
      </c>
      <c r="J25" s="15"/>
      <c r="K25" s="15">
        <v>5.0</v>
      </c>
      <c r="L25" s="15">
        <v>4.0</v>
      </c>
      <c r="M25" s="15">
        <f t="shared" si="1"/>
        <v>9</v>
      </c>
      <c r="N25" s="126">
        <f t="shared" si="2"/>
        <v>0.6</v>
      </c>
      <c r="O25" s="75"/>
      <c r="P25" s="127"/>
      <c r="Q25" s="127"/>
      <c r="T25" s="75"/>
      <c r="U25" s="75"/>
      <c r="V25" s="75"/>
      <c r="W25" s="75"/>
      <c r="X25" s="75"/>
      <c r="Y25" s="75"/>
      <c r="Z25" s="75"/>
      <c r="AA25" s="75"/>
      <c r="AB25" s="75"/>
      <c r="AC25" s="75"/>
      <c r="AD25" s="75"/>
      <c r="AE25" s="75"/>
      <c r="AF25" s="75"/>
      <c r="AG25" s="75"/>
      <c r="AH25" s="75"/>
      <c r="AI25" s="75"/>
      <c r="AJ25" s="75"/>
    </row>
    <row r="26">
      <c r="A26" s="15" t="s">
        <v>122</v>
      </c>
      <c r="B26" s="15" t="s">
        <v>79</v>
      </c>
      <c r="C26" s="15" t="s">
        <v>80</v>
      </c>
      <c r="D26" s="28" t="s">
        <v>506</v>
      </c>
      <c r="E26" s="28" t="s">
        <v>370</v>
      </c>
      <c r="F26" s="15" t="s">
        <v>346</v>
      </c>
      <c r="G26" s="124">
        <v>0.6965277777777777</v>
      </c>
      <c r="H26" s="131"/>
      <c r="I26" s="15" t="s">
        <v>346</v>
      </c>
      <c r="J26" s="15"/>
      <c r="K26" s="15">
        <v>4.0</v>
      </c>
      <c r="L26" s="15">
        <v>5.0</v>
      </c>
      <c r="M26" s="15">
        <f t="shared" si="1"/>
        <v>9</v>
      </c>
      <c r="N26" s="126">
        <f t="shared" si="2"/>
        <v>0.6</v>
      </c>
      <c r="O26" s="75"/>
      <c r="P26" s="127"/>
      <c r="Q26" s="127"/>
      <c r="T26" s="75"/>
      <c r="U26" s="75"/>
      <c r="V26" s="75"/>
      <c r="W26" s="75"/>
      <c r="X26" s="75"/>
      <c r="Y26" s="75"/>
      <c r="Z26" s="75"/>
      <c r="AA26" s="75"/>
      <c r="AB26" s="75"/>
      <c r="AC26" s="75"/>
      <c r="AD26" s="75"/>
      <c r="AE26" s="75"/>
      <c r="AF26" s="75"/>
      <c r="AG26" s="75"/>
      <c r="AH26" s="75"/>
      <c r="AI26" s="75"/>
      <c r="AJ26" s="75"/>
    </row>
    <row r="27">
      <c r="A27" s="15" t="s">
        <v>137</v>
      </c>
      <c r="B27" s="15" t="s">
        <v>138</v>
      </c>
      <c r="C27" s="15" t="s">
        <v>139</v>
      </c>
      <c r="D27" s="28" t="s">
        <v>373</v>
      </c>
      <c r="E27" s="28" t="s">
        <v>374</v>
      </c>
      <c r="F27" s="15" t="s">
        <v>346</v>
      </c>
      <c r="G27" s="124">
        <v>0.5625</v>
      </c>
      <c r="H27" s="125"/>
      <c r="I27" s="125" t="s">
        <v>346</v>
      </c>
      <c r="J27" s="15"/>
      <c r="K27" s="15">
        <v>6.0</v>
      </c>
      <c r="L27" s="15">
        <v>4.0</v>
      </c>
      <c r="M27" s="15">
        <f t="shared" si="1"/>
        <v>10</v>
      </c>
      <c r="N27" s="126">
        <f t="shared" si="2"/>
        <v>0.6666666667</v>
      </c>
      <c r="O27" s="75"/>
      <c r="P27" s="127"/>
      <c r="Q27" s="127"/>
      <c r="T27" s="75"/>
      <c r="U27" s="75"/>
      <c r="V27" s="75"/>
      <c r="W27" s="75"/>
      <c r="X27" s="75"/>
      <c r="Y27" s="75"/>
      <c r="Z27" s="75"/>
      <c r="AA27" s="75"/>
      <c r="AB27" s="75"/>
      <c r="AC27" s="75"/>
      <c r="AD27" s="75"/>
      <c r="AE27" s="75"/>
      <c r="AF27" s="75"/>
      <c r="AG27" s="75"/>
      <c r="AH27" s="75"/>
      <c r="AI27" s="75"/>
      <c r="AJ27" s="75"/>
    </row>
    <row r="28">
      <c r="A28" s="15" t="s">
        <v>137</v>
      </c>
      <c r="B28" s="15" t="s">
        <v>140</v>
      </c>
      <c r="C28" s="15" t="s">
        <v>141</v>
      </c>
      <c r="D28" s="28" t="s">
        <v>375</v>
      </c>
      <c r="E28" s="28" t="s">
        <v>374</v>
      </c>
      <c r="F28" s="15" t="s">
        <v>346</v>
      </c>
      <c r="G28" s="124">
        <v>0.5625</v>
      </c>
      <c r="H28" s="125"/>
      <c r="I28" s="15" t="s">
        <v>346</v>
      </c>
      <c r="J28" s="15"/>
      <c r="K28" s="15">
        <v>5.0</v>
      </c>
      <c r="L28" s="156">
        <v>6.0</v>
      </c>
      <c r="M28" s="15">
        <f t="shared" si="1"/>
        <v>11</v>
      </c>
      <c r="N28" s="126">
        <f t="shared" si="2"/>
        <v>0.7333333333</v>
      </c>
      <c r="O28" s="75"/>
      <c r="P28" s="127"/>
      <c r="Q28" s="127"/>
      <c r="T28" s="75"/>
      <c r="U28" s="75"/>
      <c r="V28" s="75"/>
      <c r="W28" s="75"/>
      <c r="X28" s="75"/>
      <c r="Y28" s="75"/>
      <c r="Z28" s="75"/>
      <c r="AA28" s="75"/>
      <c r="AB28" s="75"/>
      <c r="AC28" s="75"/>
      <c r="AD28" s="75"/>
      <c r="AE28" s="75"/>
      <c r="AF28" s="75"/>
      <c r="AG28" s="75"/>
      <c r="AH28" s="75"/>
      <c r="AI28" s="75"/>
      <c r="AJ28" s="75"/>
    </row>
    <row r="29">
      <c r="A29" s="15" t="s">
        <v>137</v>
      </c>
      <c r="B29" s="15" t="s">
        <v>143</v>
      </c>
      <c r="C29" s="15" t="s">
        <v>144</v>
      </c>
      <c r="D29" s="28" t="s">
        <v>376</v>
      </c>
      <c r="E29" s="28" t="s">
        <v>374</v>
      </c>
      <c r="F29" s="15" t="s">
        <v>346</v>
      </c>
      <c r="G29" s="124">
        <v>0.5625</v>
      </c>
      <c r="H29" s="125"/>
      <c r="I29" s="15" t="s">
        <v>346</v>
      </c>
      <c r="J29" s="15"/>
      <c r="K29" s="156" t="s">
        <v>96</v>
      </c>
      <c r="L29" s="15">
        <v>10.0</v>
      </c>
      <c r="M29" s="15">
        <f t="shared" si="1"/>
        <v>10</v>
      </c>
      <c r="N29" s="126">
        <f t="shared" si="2"/>
        <v>0.6666666667</v>
      </c>
      <c r="O29" s="75"/>
      <c r="P29" s="127"/>
      <c r="Q29" s="127"/>
      <c r="T29" s="75"/>
      <c r="U29" s="75"/>
      <c r="V29" s="75"/>
      <c r="W29" s="75"/>
      <c r="X29" s="75"/>
      <c r="Y29" s="75"/>
      <c r="Z29" s="75"/>
      <c r="AA29" s="75"/>
      <c r="AB29" s="75"/>
      <c r="AC29" s="75"/>
      <c r="AD29" s="75"/>
      <c r="AE29" s="75"/>
      <c r="AF29" s="75"/>
      <c r="AG29" s="75"/>
      <c r="AH29" s="75"/>
      <c r="AI29" s="75"/>
      <c r="AJ29" s="75"/>
    </row>
    <row r="30">
      <c r="A30" s="15" t="s">
        <v>137</v>
      </c>
      <c r="B30" s="15" t="s">
        <v>146</v>
      </c>
      <c r="C30" s="15" t="s">
        <v>147</v>
      </c>
      <c r="D30" s="28" t="s">
        <v>377</v>
      </c>
      <c r="E30" s="28" t="s">
        <v>374</v>
      </c>
      <c r="F30" s="15" t="s">
        <v>346</v>
      </c>
      <c r="G30" s="124">
        <v>0.5625</v>
      </c>
      <c r="H30" s="125"/>
      <c r="I30" s="15" t="s">
        <v>346</v>
      </c>
      <c r="J30" s="15"/>
      <c r="K30" s="15">
        <v>5.0</v>
      </c>
      <c r="L30" s="15">
        <v>10.0</v>
      </c>
      <c r="M30" s="15">
        <f t="shared" si="1"/>
        <v>15</v>
      </c>
      <c r="N30" s="126">
        <f t="shared" si="2"/>
        <v>1</v>
      </c>
      <c r="O30" s="75"/>
      <c r="P30" s="127"/>
      <c r="Q30" s="127"/>
      <c r="T30" s="75"/>
      <c r="U30" s="75"/>
      <c r="V30" s="75"/>
      <c r="W30" s="75"/>
      <c r="X30" s="75"/>
      <c r="Y30" s="75"/>
      <c r="Z30" s="75"/>
      <c r="AA30" s="75"/>
      <c r="AB30" s="75"/>
      <c r="AC30" s="75"/>
      <c r="AD30" s="75"/>
      <c r="AE30" s="75"/>
      <c r="AF30" s="75"/>
      <c r="AG30" s="75"/>
      <c r="AH30" s="75"/>
      <c r="AI30" s="75"/>
      <c r="AJ30" s="75"/>
    </row>
    <row r="31">
      <c r="A31" s="15" t="s">
        <v>137</v>
      </c>
      <c r="B31" s="15" t="s">
        <v>150</v>
      </c>
      <c r="C31" s="15" t="s">
        <v>151</v>
      </c>
      <c r="D31" s="28" t="s">
        <v>379</v>
      </c>
      <c r="E31" s="28" t="s">
        <v>380</v>
      </c>
      <c r="F31" s="15" t="s">
        <v>346</v>
      </c>
      <c r="G31" s="138">
        <v>0.10902777777777778</v>
      </c>
      <c r="H31" s="125">
        <v>2.0</v>
      </c>
      <c r="I31" s="15" t="s">
        <v>346</v>
      </c>
      <c r="J31" s="15"/>
      <c r="K31" s="15">
        <v>6.0</v>
      </c>
      <c r="L31" s="15">
        <v>4.0</v>
      </c>
      <c r="M31" s="15">
        <f t="shared" si="1"/>
        <v>10</v>
      </c>
      <c r="N31" s="126">
        <f t="shared" si="2"/>
        <v>0.6666666667</v>
      </c>
      <c r="O31" s="75"/>
      <c r="P31" s="127"/>
      <c r="Q31" s="127"/>
      <c r="T31" s="75"/>
      <c r="U31" s="75"/>
      <c r="V31" s="75"/>
      <c r="W31" s="75"/>
      <c r="X31" s="75"/>
      <c r="Y31" s="75"/>
      <c r="Z31" s="75"/>
      <c r="AA31" s="75"/>
      <c r="AB31" s="75"/>
      <c r="AC31" s="75"/>
      <c r="AD31" s="75"/>
      <c r="AE31" s="75"/>
      <c r="AF31" s="75"/>
      <c r="AG31" s="75"/>
      <c r="AH31" s="75"/>
      <c r="AI31" s="75"/>
      <c r="AJ31" s="75"/>
    </row>
    <row r="32">
      <c r="A32" s="15" t="s">
        <v>137</v>
      </c>
      <c r="B32" s="15" t="s">
        <v>152</v>
      </c>
      <c r="C32" s="15" t="s">
        <v>153</v>
      </c>
      <c r="D32" s="28" t="s">
        <v>381</v>
      </c>
      <c r="E32" s="28" t="s">
        <v>380</v>
      </c>
      <c r="F32" s="15" t="s">
        <v>346</v>
      </c>
      <c r="G32" s="138">
        <v>0.10902777777777778</v>
      </c>
      <c r="H32" s="125">
        <v>2.0</v>
      </c>
      <c r="I32" s="15" t="s">
        <v>346</v>
      </c>
      <c r="J32" s="15"/>
      <c r="K32" s="15">
        <v>6.0</v>
      </c>
      <c r="L32" s="15">
        <v>6.0</v>
      </c>
      <c r="M32" s="15">
        <f t="shared" si="1"/>
        <v>12</v>
      </c>
      <c r="N32" s="126">
        <f t="shared" si="2"/>
        <v>0.8</v>
      </c>
      <c r="O32" s="75"/>
      <c r="P32" s="127"/>
      <c r="Q32" s="127"/>
      <c r="T32" s="75"/>
      <c r="U32" s="75"/>
      <c r="V32" s="75"/>
      <c r="W32" s="75"/>
      <c r="X32" s="75"/>
      <c r="Y32" s="75"/>
      <c r="Z32" s="75"/>
      <c r="AA32" s="75"/>
      <c r="AB32" s="75"/>
      <c r="AC32" s="75"/>
      <c r="AD32" s="75"/>
      <c r="AE32" s="75"/>
      <c r="AF32" s="75"/>
      <c r="AG32" s="75"/>
      <c r="AH32" s="75"/>
      <c r="AI32" s="75"/>
      <c r="AJ32" s="75"/>
    </row>
    <row r="33">
      <c r="A33" s="15" t="s">
        <v>137</v>
      </c>
      <c r="B33" s="15" t="s">
        <v>156</v>
      </c>
      <c r="C33" s="15" t="s">
        <v>157</v>
      </c>
      <c r="D33" s="28" t="s">
        <v>382</v>
      </c>
      <c r="E33" s="28" t="s">
        <v>380</v>
      </c>
      <c r="F33" s="15" t="s">
        <v>346</v>
      </c>
      <c r="G33" s="138">
        <v>0.10625</v>
      </c>
      <c r="H33" s="131"/>
      <c r="I33" s="15" t="s">
        <v>346</v>
      </c>
      <c r="J33" s="15"/>
      <c r="K33" s="15">
        <v>6.0</v>
      </c>
      <c r="L33" s="15">
        <v>4.0</v>
      </c>
      <c r="M33" s="15">
        <f t="shared" si="1"/>
        <v>10</v>
      </c>
      <c r="N33" s="126">
        <f t="shared" si="2"/>
        <v>0.6666666667</v>
      </c>
      <c r="O33" s="15" t="s">
        <v>643</v>
      </c>
      <c r="P33" s="127"/>
      <c r="Q33" s="127"/>
      <c r="T33" s="75"/>
      <c r="U33" s="75"/>
      <c r="V33" s="75"/>
      <c r="W33" s="75"/>
      <c r="X33" s="75"/>
      <c r="Y33" s="75"/>
      <c r="Z33" s="75"/>
      <c r="AA33" s="75"/>
      <c r="AB33" s="75"/>
      <c r="AC33" s="75"/>
      <c r="AD33" s="75"/>
      <c r="AE33" s="75"/>
      <c r="AF33" s="75"/>
      <c r="AG33" s="75"/>
      <c r="AH33" s="75"/>
      <c r="AI33" s="75"/>
      <c r="AJ33" s="75"/>
    </row>
    <row r="34">
      <c r="A34" s="15" t="s">
        <v>137</v>
      </c>
      <c r="B34" s="4" t="s">
        <v>160</v>
      </c>
      <c r="C34" s="15" t="s">
        <v>161</v>
      </c>
      <c r="D34" s="28" t="s">
        <v>383</v>
      </c>
      <c r="E34" s="28" t="s">
        <v>380</v>
      </c>
      <c r="F34" s="15" t="s">
        <v>346</v>
      </c>
      <c r="G34" s="138">
        <v>0.10694444444444444</v>
      </c>
      <c r="H34" s="131"/>
      <c r="I34" s="15" t="s">
        <v>346</v>
      </c>
      <c r="J34" s="15"/>
      <c r="K34" s="15">
        <v>6.0</v>
      </c>
      <c r="L34" s="15">
        <v>4.0</v>
      </c>
      <c r="M34" s="15">
        <f t="shared" si="1"/>
        <v>10</v>
      </c>
      <c r="N34" s="126">
        <f t="shared" si="2"/>
        <v>0.6666666667</v>
      </c>
      <c r="O34" s="75"/>
      <c r="P34" s="127"/>
      <c r="Q34" s="127"/>
      <c r="T34" s="75"/>
      <c r="U34" s="75"/>
      <c r="V34" s="75"/>
      <c r="W34" s="75"/>
      <c r="X34" s="75"/>
      <c r="Y34" s="75"/>
      <c r="Z34" s="75"/>
      <c r="AA34" s="75"/>
      <c r="AB34" s="75"/>
      <c r="AC34" s="75"/>
      <c r="AD34" s="75"/>
      <c r="AE34" s="75"/>
      <c r="AF34" s="75"/>
      <c r="AG34" s="75"/>
      <c r="AH34" s="75"/>
      <c r="AI34" s="75"/>
      <c r="AJ34" s="75"/>
    </row>
    <row r="35">
      <c r="A35" s="15" t="s">
        <v>167</v>
      </c>
      <c r="B35" s="15" t="s">
        <v>168</v>
      </c>
      <c r="C35" s="15" t="s">
        <v>169</v>
      </c>
      <c r="D35" s="28" t="s">
        <v>386</v>
      </c>
      <c r="E35" s="28" t="s">
        <v>344</v>
      </c>
      <c r="F35" s="15" t="s">
        <v>346</v>
      </c>
      <c r="G35" s="138">
        <v>0.5625</v>
      </c>
      <c r="H35" s="131"/>
      <c r="I35" s="15" t="s">
        <v>346</v>
      </c>
      <c r="J35" s="15"/>
      <c r="K35" s="15">
        <v>6.0</v>
      </c>
      <c r="L35" s="15">
        <v>6.0</v>
      </c>
      <c r="M35" s="15">
        <f t="shared" si="1"/>
        <v>12</v>
      </c>
      <c r="N35" s="126">
        <f t="shared" si="2"/>
        <v>0.8</v>
      </c>
      <c r="O35" s="15" t="s">
        <v>644</v>
      </c>
      <c r="P35" s="127"/>
      <c r="Q35" s="127"/>
      <c r="T35" s="75"/>
      <c r="U35" s="75"/>
      <c r="V35" s="75"/>
      <c r="W35" s="75"/>
      <c r="X35" s="75"/>
      <c r="Y35" s="75"/>
      <c r="Z35" s="75"/>
      <c r="AA35" s="75"/>
      <c r="AB35" s="75"/>
      <c r="AC35" s="75"/>
      <c r="AD35" s="75"/>
      <c r="AE35" s="75"/>
      <c r="AF35" s="75"/>
      <c r="AG35" s="75"/>
      <c r="AH35" s="75"/>
      <c r="AI35" s="75"/>
      <c r="AJ35" s="75"/>
    </row>
    <row r="36">
      <c r="A36" s="15" t="s">
        <v>167</v>
      </c>
      <c r="B36" s="15" t="s">
        <v>173</v>
      </c>
      <c r="C36" s="15" t="s">
        <v>174</v>
      </c>
      <c r="D36" s="28" t="s">
        <v>387</v>
      </c>
      <c r="E36" s="28" t="s">
        <v>344</v>
      </c>
      <c r="F36" s="15" t="s">
        <v>346</v>
      </c>
      <c r="G36" s="138">
        <v>0.5652777777777778</v>
      </c>
      <c r="H36" s="125">
        <v>4.0</v>
      </c>
      <c r="I36" s="15" t="s">
        <v>346</v>
      </c>
      <c r="J36" s="15"/>
      <c r="K36" s="156" t="s">
        <v>96</v>
      </c>
      <c r="L36" s="15">
        <v>2.0</v>
      </c>
      <c r="M36" s="15">
        <f t="shared" si="1"/>
        <v>2</v>
      </c>
      <c r="N36" s="126">
        <f t="shared" si="2"/>
        <v>0.1333333333</v>
      </c>
      <c r="O36" s="75"/>
      <c r="P36" s="127"/>
      <c r="Q36" s="127"/>
      <c r="T36" s="75"/>
      <c r="U36" s="75"/>
      <c r="V36" s="75"/>
      <c r="W36" s="75"/>
      <c r="X36" s="75"/>
      <c r="Y36" s="75"/>
      <c r="Z36" s="75"/>
      <c r="AA36" s="75"/>
      <c r="AB36" s="75"/>
      <c r="AC36" s="75"/>
      <c r="AD36" s="75"/>
      <c r="AE36" s="75"/>
      <c r="AF36" s="75"/>
      <c r="AG36" s="75"/>
      <c r="AH36" s="75"/>
      <c r="AI36" s="75"/>
      <c r="AJ36" s="75"/>
    </row>
    <row r="37">
      <c r="A37" s="15" t="s">
        <v>167</v>
      </c>
      <c r="B37" s="15" t="s">
        <v>29</v>
      </c>
      <c r="C37" s="15" t="s">
        <v>30</v>
      </c>
      <c r="D37" s="28" t="s">
        <v>388</v>
      </c>
      <c r="E37" s="28" t="s">
        <v>344</v>
      </c>
      <c r="F37" s="15" t="s">
        <v>346</v>
      </c>
      <c r="G37" s="138">
        <v>0.5625</v>
      </c>
      <c r="H37" s="125"/>
      <c r="I37" s="15" t="s">
        <v>346</v>
      </c>
      <c r="J37" s="15"/>
      <c r="K37" s="15">
        <v>5.0</v>
      </c>
      <c r="L37" s="15">
        <v>10.0</v>
      </c>
      <c r="M37" s="15">
        <f t="shared" si="1"/>
        <v>15</v>
      </c>
      <c r="N37" s="126">
        <f t="shared" si="2"/>
        <v>1</v>
      </c>
      <c r="O37" s="17"/>
      <c r="P37" s="127"/>
      <c r="Q37" s="127"/>
      <c r="T37" s="75"/>
      <c r="U37" s="75"/>
      <c r="V37" s="75"/>
      <c r="W37" s="75"/>
      <c r="X37" s="75"/>
      <c r="Y37" s="75"/>
      <c r="Z37" s="75"/>
      <c r="AA37" s="75"/>
      <c r="AB37" s="75"/>
      <c r="AC37" s="75"/>
      <c r="AD37" s="75"/>
      <c r="AE37" s="75"/>
      <c r="AF37" s="75"/>
      <c r="AG37" s="75"/>
      <c r="AH37" s="75"/>
      <c r="AI37" s="75"/>
      <c r="AJ37" s="75"/>
    </row>
    <row r="38">
      <c r="A38" s="15" t="s">
        <v>167</v>
      </c>
      <c r="B38" s="15" t="s">
        <v>177</v>
      </c>
      <c r="C38" s="15" t="s">
        <v>178</v>
      </c>
      <c r="D38" s="28" t="s">
        <v>389</v>
      </c>
      <c r="E38" s="28" t="s">
        <v>344</v>
      </c>
      <c r="F38" s="15" t="s">
        <v>346</v>
      </c>
      <c r="G38" s="124">
        <v>0.5625</v>
      </c>
      <c r="H38" s="131"/>
      <c r="I38" s="15" t="s">
        <v>346</v>
      </c>
      <c r="J38" s="15"/>
      <c r="K38" s="156" t="s">
        <v>96</v>
      </c>
      <c r="L38" s="156" t="s">
        <v>96</v>
      </c>
      <c r="M38" s="15">
        <f t="shared" si="1"/>
        <v>0</v>
      </c>
      <c r="N38" s="126">
        <f t="shared" si="2"/>
        <v>0</v>
      </c>
      <c r="O38" s="90" t="s">
        <v>648</v>
      </c>
      <c r="P38" s="127"/>
      <c r="Q38" s="127"/>
      <c r="T38" s="75"/>
      <c r="U38" s="75"/>
      <c r="V38" s="75"/>
      <c r="W38" s="75"/>
      <c r="X38" s="75"/>
      <c r="Y38" s="75"/>
      <c r="Z38" s="75"/>
      <c r="AA38" s="75"/>
      <c r="AB38" s="75"/>
      <c r="AC38" s="75"/>
      <c r="AD38" s="75"/>
      <c r="AE38" s="75"/>
      <c r="AF38" s="75"/>
      <c r="AG38" s="75"/>
      <c r="AH38" s="75"/>
      <c r="AI38" s="75"/>
      <c r="AJ38" s="75"/>
    </row>
    <row r="39">
      <c r="A39" s="15" t="s">
        <v>167</v>
      </c>
      <c r="B39" s="15" t="s">
        <v>54</v>
      </c>
      <c r="C39" s="15" t="s">
        <v>55</v>
      </c>
      <c r="D39" s="28" t="s">
        <v>390</v>
      </c>
      <c r="E39" s="28" t="s">
        <v>380</v>
      </c>
      <c r="F39" s="15" t="s">
        <v>346</v>
      </c>
      <c r="G39" s="124">
        <v>0.6076388888888888</v>
      </c>
      <c r="H39" s="131"/>
      <c r="I39" s="15" t="s">
        <v>346</v>
      </c>
      <c r="J39" s="15"/>
      <c r="K39" s="15">
        <v>5.0</v>
      </c>
      <c r="L39" s="15">
        <v>0.0</v>
      </c>
      <c r="M39" s="15">
        <f t="shared" si="1"/>
        <v>5</v>
      </c>
      <c r="N39" s="126">
        <f t="shared" si="2"/>
        <v>0.3333333333</v>
      </c>
      <c r="O39" s="15" t="s">
        <v>650</v>
      </c>
      <c r="P39" s="127"/>
      <c r="Q39" s="127"/>
      <c r="T39" s="75"/>
      <c r="U39" s="75"/>
      <c r="V39" s="75"/>
      <c r="W39" s="75"/>
      <c r="X39" s="75"/>
      <c r="Y39" s="75"/>
      <c r="Z39" s="75"/>
      <c r="AA39" s="75"/>
      <c r="AB39" s="75"/>
      <c r="AC39" s="75"/>
      <c r="AD39" s="75"/>
      <c r="AE39" s="75"/>
      <c r="AF39" s="75"/>
      <c r="AG39" s="75"/>
      <c r="AH39" s="75"/>
      <c r="AI39" s="75"/>
      <c r="AJ39" s="75"/>
    </row>
    <row r="40">
      <c r="A40" s="15" t="s">
        <v>167</v>
      </c>
      <c r="B40" s="15" t="s">
        <v>181</v>
      </c>
      <c r="C40" s="15" t="s">
        <v>182</v>
      </c>
      <c r="D40" s="28" t="s">
        <v>391</v>
      </c>
      <c r="E40" s="28" t="s">
        <v>380</v>
      </c>
      <c r="F40" s="15" t="s">
        <v>346</v>
      </c>
      <c r="G40" s="124">
        <v>0.6076388888888888</v>
      </c>
      <c r="H40" s="131"/>
      <c r="I40" s="15" t="s">
        <v>346</v>
      </c>
      <c r="J40" s="15"/>
      <c r="K40" s="15">
        <v>6.0</v>
      </c>
      <c r="L40" s="156" t="s">
        <v>96</v>
      </c>
      <c r="M40" s="15">
        <f t="shared" si="1"/>
        <v>6</v>
      </c>
      <c r="N40" s="126">
        <f t="shared" si="2"/>
        <v>0.4</v>
      </c>
      <c r="O40" s="15" t="s">
        <v>652</v>
      </c>
      <c r="P40" s="127"/>
      <c r="Q40" s="127"/>
      <c r="T40" s="75"/>
      <c r="U40" s="75"/>
      <c r="V40" s="75"/>
      <c r="W40" s="75"/>
      <c r="X40" s="75"/>
      <c r="Y40" s="75"/>
      <c r="Z40" s="75"/>
      <c r="AA40" s="75"/>
      <c r="AB40" s="75"/>
      <c r="AC40" s="75"/>
      <c r="AD40" s="75"/>
      <c r="AE40" s="75"/>
      <c r="AF40" s="75"/>
      <c r="AG40" s="75"/>
      <c r="AH40" s="75"/>
      <c r="AI40" s="75"/>
      <c r="AJ40" s="75"/>
    </row>
    <row r="41">
      <c r="A41" s="15" t="s">
        <v>167</v>
      </c>
      <c r="B41" s="15" t="s">
        <v>183</v>
      </c>
      <c r="C41" s="15" t="s">
        <v>184</v>
      </c>
      <c r="D41" s="28" t="s">
        <v>392</v>
      </c>
      <c r="E41" s="28" t="s">
        <v>380</v>
      </c>
      <c r="F41" s="15" t="s">
        <v>346</v>
      </c>
      <c r="G41" s="124">
        <v>0.6076388888888888</v>
      </c>
      <c r="H41" s="131"/>
      <c r="I41" s="15" t="s">
        <v>346</v>
      </c>
      <c r="J41" s="15"/>
      <c r="K41" s="15">
        <v>5.0</v>
      </c>
      <c r="L41" s="15">
        <v>10.0</v>
      </c>
      <c r="M41" s="15">
        <f t="shared" si="1"/>
        <v>15</v>
      </c>
      <c r="N41" s="126">
        <f t="shared" si="2"/>
        <v>1</v>
      </c>
      <c r="O41" s="15" t="s">
        <v>654</v>
      </c>
      <c r="P41" s="127"/>
      <c r="Q41" s="127"/>
      <c r="T41" s="75"/>
      <c r="U41" s="75"/>
      <c r="V41" s="75"/>
      <c r="W41" s="75"/>
      <c r="X41" s="75"/>
      <c r="Y41" s="75"/>
      <c r="Z41" s="75"/>
      <c r="AA41" s="75"/>
      <c r="AB41" s="75"/>
      <c r="AC41" s="75"/>
      <c r="AD41" s="75"/>
      <c r="AE41" s="75"/>
      <c r="AF41" s="75"/>
      <c r="AG41" s="75"/>
      <c r="AH41" s="75"/>
      <c r="AI41" s="75"/>
      <c r="AJ41" s="75"/>
    </row>
    <row r="42">
      <c r="A42" s="15" t="s">
        <v>167</v>
      </c>
      <c r="B42" s="15" t="s">
        <v>186</v>
      </c>
      <c r="C42" s="15" t="s">
        <v>187</v>
      </c>
      <c r="D42" s="28" t="s">
        <v>393</v>
      </c>
      <c r="E42" s="28" t="s">
        <v>380</v>
      </c>
      <c r="F42" s="15" t="s">
        <v>346</v>
      </c>
      <c r="G42" s="124">
        <v>0.6111111111111112</v>
      </c>
      <c r="H42" s="125">
        <v>5.0</v>
      </c>
      <c r="I42" s="15" t="s">
        <v>346</v>
      </c>
      <c r="J42" s="15" t="s">
        <v>37</v>
      </c>
      <c r="K42" s="15">
        <v>6.0</v>
      </c>
      <c r="L42" s="15">
        <v>6.0</v>
      </c>
      <c r="M42" s="15">
        <f t="shared" si="1"/>
        <v>12</v>
      </c>
      <c r="N42" s="126">
        <f t="shared" si="2"/>
        <v>0.8</v>
      </c>
      <c r="O42" s="15" t="s">
        <v>656</v>
      </c>
      <c r="P42" s="127"/>
      <c r="Q42" s="127"/>
      <c r="T42" s="75"/>
      <c r="U42" s="75"/>
      <c r="V42" s="75"/>
      <c r="W42" s="75"/>
      <c r="X42" s="75"/>
      <c r="Y42" s="75"/>
      <c r="Z42" s="75"/>
      <c r="AA42" s="75"/>
      <c r="AB42" s="75"/>
      <c r="AC42" s="75"/>
      <c r="AD42" s="75"/>
      <c r="AE42" s="75"/>
      <c r="AF42" s="75"/>
      <c r="AG42" s="75"/>
      <c r="AH42" s="75"/>
      <c r="AI42" s="75"/>
      <c r="AJ42" s="75"/>
    </row>
    <row r="43">
      <c r="A43" s="15" t="s">
        <v>188</v>
      </c>
      <c r="B43" s="15" t="s">
        <v>165</v>
      </c>
      <c r="C43" s="15" t="s">
        <v>166</v>
      </c>
      <c r="D43" s="28" t="s">
        <v>394</v>
      </c>
      <c r="E43" s="28" t="s">
        <v>395</v>
      </c>
      <c r="F43" s="15" t="s">
        <v>346</v>
      </c>
      <c r="G43" s="151">
        <v>0.6527777777777778</v>
      </c>
      <c r="H43" s="131"/>
      <c r="I43" s="15" t="s">
        <v>346</v>
      </c>
      <c r="J43" s="15" t="s">
        <v>346</v>
      </c>
      <c r="K43" s="15" t="s">
        <v>96</v>
      </c>
      <c r="L43" s="15" t="s">
        <v>96</v>
      </c>
      <c r="M43" s="15">
        <f t="shared" si="1"/>
        <v>0</v>
      </c>
      <c r="N43" s="126">
        <f t="shared" si="2"/>
        <v>0</v>
      </c>
      <c r="O43" s="75"/>
      <c r="P43" s="127"/>
      <c r="Q43" s="127"/>
      <c r="T43" s="75"/>
      <c r="U43" s="75"/>
      <c r="V43" s="75"/>
      <c r="W43" s="75"/>
      <c r="X43" s="75"/>
      <c r="Y43" s="75"/>
      <c r="Z43" s="75"/>
      <c r="AA43" s="75"/>
      <c r="AB43" s="75"/>
      <c r="AC43" s="75"/>
      <c r="AD43" s="75"/>
      <c r="AE43" s="75"/>
      <c r="AF43" s="75"/>
      <c r="AG43" s="75"/>
      <c r="AH43" s="75"/>
      <c r="AI43" s="75"/>
      <c r="AJ43" s="75"/>
    </row>
    <row r="44">
      <c r="A44" s="15" t="s">
        <v>188</v>
      </c>
      <c r="B44" s="15" t="s">
        <v>190</v>
      </c>
      <c r="C44" s="15" t="s">
        <v>191</v>
      </c>
      <c r="D44" s="28" t="s">
        <v>396</v>
      </c>
      <c r="E44" s="28" t="s">
        <v>395</v>
      </c>
      <c r="F44" s="15" t="s">
        <v>346</v>
      </c>
      <c r="G44" s="151">
        <v>0.6527777777777778</v>
      </c>
      <c r="H44" s="131"/>
      <c r="I44" s="15" t="s">
        <v>346</v>
      </c>
      <c r="K44" s="15">
        <v>0.0</v>
      </c>
      <c r="L44" s="15">
        <v>9.0</v>
      </c>
      <c r="M44" s="15">
        <f t="shared" si="1"/>
        <v>9</v>
      </c>
      <c r="N44" s="126">
        <f t="shared" si="2"/>
        <v>0.6</v>
      </c>
      <c r="O44" s="75"/>
      <c r="P44" s="127"/>
      <c r="Q44" s="127"/>
      <c r="T44" s="75"/>
      <c r="U44" s="75"/>
      <c r="V44" s="75"/>
      <c r="W44" s="75"/>
      <c r="X44" s="75"/>
      <c r="Y44" s="75"/>
      <c r="Z44" s="75"/>
      <c r="AA44" s="75"/>
      <c r="AB44" s="75"/>
      <c r="AC44" s="75"/>
      <c r="AD44" s="75"/>
      <c r="AE44" s="75"/>
      <c r="AF44" s="75"/>
      <c r="AG44" s="75"/>
      <c r="AH44" s="75"/>
      <c r="AI44" s="75"/>
      <c r="AJ44" s="75"/>
    </row>
    <row r="45">
      <c r="A45" s="15" t="s">
        <v>188</v>
      </c>
      <c r="B45" s="15" t="s">
        <v>244</v>
      </c>
      <c r="C45" s="15" t="s">
        <v>245</v>
      </c>
      <c r="D45" s="28" t="s">
        <v>422</v>
      </c>
      <c r="E45" s="28" t="s">
        <v>395</v>
      </c>
      <c r="F45" s="15" t="s">
        <v>346</v>
      </c>
      <c r="G45" s="151">
        <v>0.6527777777777778</v>
      </c>
      <c r="H45" s="125"/>
      <c r="I45" s="15" t="s">
        <v>346</v>
      </c>
      <c r="J45" s="15" t="s">
        <v>346</v>
      </c>
      <c r="K45" s="15" t="s">
        <v>96</v>
      </c>
      <c r="L45" s="15" t="s">
        <v>96</v>
      </c>
      <c r="M45" s="15">
        <f t="shared" si="1"/>
        <v>0</v>
      </c>
      <c r="N45" s="126">
        <f t="shared" si="2"/>
        <v>0</v>
      </c>
      <c r="O45" s="75"/>
      <c r="P45" s="127"/>
      <c r="Q45" s="127"/>
      <c r="T45" s="75"/>
      <c r="U45" s="75"/>
      <c r="V45" s="75"/>
      <c r="W45" s="75"/>
      <c r="X45" s="75"/>
      <c r="Y45" s="75"/>
      <c r="Z45" s="75"/>
      <c r="AA45" s="75"/>
      <c r="AB45" s="75"/>
      <c r="AC45" s="75"/>
      <c r="AD45" s="75"/>
      <c r="AE45" s="75"/>
      <c r="AF45" s="75"/>
      <c r="AG45" s="75"/>
      <c r="AH45" s="75"/>
      <c r="AI45" s="75"/>
      <c r="AJ45" s="75"/>
    </row>
    <row r="46">
      <c r="A46" s="15" t="s">
        <v>188</v>
      </c>
      <c r="B46" s="15" t="s">
        <v>196</v>
      </c>
      <c r="C46" s="15" t="s">
        <v>197</v>
      </c>
      <c r="D46" s="28" t="s">
        <v>399</v>
      </c>
      <c r="E46" s="28" t="s">
        <v>395</v>
      </c>
      <c r="F46" s="15" t="s">
        <v>346</v>
      </c>
      <c r="G46" s="138">
        <v>0.6555555555555556</v>
      </c>
      <c r="H46" s="125">
        <v>4.0</v>
      </c>
      <c r="I46" s="15" t="s">
        <v>346</v>
      </c>
      <c r="J46" s="15" t="s">
        <v>37</v>
      </c>
      <c r="K46" s="15">
        <v>2.0</v>
      </c>
      <c r="L46" s="15">
        <v>0.0</v>
      </c>
      <c r="M46" s="15">
        <f t="shared" si="1"/>
        <v>2</v>
      </c>
      <c r="N46" s="126">
        <f t="shared" si="2"/>
        <v>0.1333333333</v>
      </c>
      <c r="O46" s="75"/>
      <c r="P46" s="127"/>
      <c r="Q46" s="127"/>
      <c r="T46" s="75"/>
      <c r="U46" s="75"/>
      <c r="V46" s="75"/>
      <c r="W46" s="75"/>
      <c r="X46" s="75"/>
      <c r="Y46" s="75"/>
      <c r="Z46" s="75"/>
      <c r="AA46" s="75"/>
      <c r="AB46" s="75"/>
      <c r="AC46" s="75"/>
      <c r="AD46" s="75"/>
      <c r="AE46" s="75"/>
      <c r="AF46" s="75"/>
      <c r="AG46" s="75"/>
      <c r="AH46" s="75"/>
      <c r="AI46" s="75"/>
      <c r="AJ46" s="75"/>
    </row>
    <row r="47">
      <c r="A47" s="15" t="s">
        <v>188</v>
      </c>
      <c r="B47" s="15" t="s">
        <v>198</v>
      </c>
      <c r="C47" s="15" t="s">
        <v>199</v>
      </c>
      <c r="D47" s="28" t="s">
        <v>400</v>
      </c>
      <c r="E47" s="28" t="s">
        <v>401</v>
      </c>
      <c r="F47" s="15" t="s">
        <v>346</v>
      </c>
      <c r="G47" s="124">
        <v>0.6979166666666666</v>
      </c>
      <c r="H47" s="131"/>
      <c r="I47" s="15" t="s">
        <v>346</v>
      </c>
      <c r="J47" s="15" t="s">
        <v>346</v>
      </c>
      <c r="K47" s="15">
        <v>2.0</v>
      </c>
      <c r="L47" s="15">
        <v>0.0</v>
      </c>
      <c r="M47" s="15">
        <f t="shared" si="1"/>
        <v>2</v>
      </c>
      <c r="N47" s="126">
        <f t="shared" si="2"/>
        <v>0.1333333333</v>
      </c>
      <c r="O47" s="75"/>
      <c r="P47" s="127"/>
      <c r="Q47" s="127"/>
      <c r="T47" s="75"/>
      <c r="U47" s="75"/>
      <c r="V47" s="75"/>
      <c r="W47" s="75"/>
      <c r="X47" s="75"/>
      <c r="Y47" s="75"/>
      <c r="Z47" s="75"/>
      <c r="AA47" s="75"/>
      <c r="AB47" s="75"/>
      <c r="AC47" s="75"/>
      <c r="AD47" s="75"/>
      <c r="AE47" s="75"/>
      <c r="AF47" s="75"/>
      <c r="AG47" s="75"/>
      <c r="AH47" s="75"/>
      <c r="AI47" s="75"/>
      <c r="AJ47" s="75"/>
    </row>
    <row r="48">
      <c r="A48" s="15" t="s">
        <v>188</v>
      </c>
      <c r="B48" s="15" t="s">
        <v>76</v>
      </c>
      <c r="C48" s="15" t="s">
        <v>77</v>
      </c>
      <c r="D48" s="28" t="s">
        <v>518</v>
      </c>
      <c r="E48" s="28" t="s">
        <v>401</v>
      </c>
      <c r="F48" s="15" t="s">
        <v>346</v>
      </c>
      <c r="G48" s="124">
        <v>0.6979166666666666</v>
      </c>
      <c r="H48" s="131"/>
      <c r="I48" s="15" t="s">
        <v>346</v>
      </c>
      <c r="J48" s="15" t="s">
        <v>37</v>
      </c>
      <c r="K48" s="15">
        <v>7.0</v>
      </c>
      <c r="L48" s="15">
        <v>0.0</v>
      </c>
      <c r="M48" s="15">
        <f t="shared" si="1"/>
        <v>7</v>
      </c>
      <c r="N48" s="126">
        <f t="shared" si="2"/>
        <v>0.4666666667</v>
      </c>
      <c r="O48" s="75"/>
      <c r="P48" s="127"/>
      <c r="Q48" s="127"/>
      <c r="T48" s="75"/>
      <c r="U48" s="75"/>
      <c r="V48" s="75"/>
      <c r="W48" s="75"/>
      <c r="X48" s="75"/>
      <c r="Y48" s="75"/>
      <c r="Z48" s="75"/>
      <c r="AA48" s="75"/>
      <c r="AB48" s="75"/>
      <c r="AC48" s="75"/>
      <c r="AD48" s="75"/>
      <c r="AE48" s="75"/>
      <c r="AF48" s="75"/>
      <c r="AG48" s="75"/>
      <c r="AH48" s="75"/>
      <c r="AI48" s="75"/>
      <c r="AJ48" s="75"/>
    </row>
    <row r="49">
      <c r="A49" s="15" t="s">
        <v>188</v>
      </c>
      <c r="B49" s="15" t="s">
        <v>171</v>
      </c>
      <c r="C49" s="15" t="s">
        <v>172</v>
      </c>
      <c r="D49" s="28" t="s">
        <v>402</v>
      </c>
      <c r="E49" s="28" t="s">
        <v>401</v>
      </c>
      <c r="F49" s="15" t="s">
        <v>346</v>
      </c>
      <c r="G49" s="124">
        <v>0.6979166666666666</v>
      </c>
      <c r="H49" s="131"/>
      <c r="I49" s="15" t="s">
        <v>346</v>
      </c>
      <c r="J49" s="15" t="s">
        <v>37</v>
      </c>
      <c r="K49" s="15">
        <v>7.0</v>
      </c>
      <c r="L49" s="15">
        <v>0.0</v>
      </c>
      <c r="M49" s="15">
        <f t="shared" si="1"/>
        <v>7</v>
      </c>
      <c r="N49" s="126">
        <f t="shared" si="2"/>
        <v>0.4666666667</v>
      </c>
      <c r="O49" s="75"/>
      <c r="P49" s="127"/>
      <c r="Q49" s="127"/>
      <c r="T49" s="75"/>
      <c r="U49" s="75"/>
      <c r="V49" s="75"/>
      <c r="W49" s="75"/>
      <c r="X49" s="75"/>
      <c r="Y49" s="75"/>
      <c r="Z49" s="75"/>
      <c r="AA49" s="75"/>
      <c r="AB49" s="75"/>
      <c r="AC49" s="75"/>
      <c r="AD49" s="75"/>
      <c r="AE49" s="75"/>
      <c r="AF49" s="75"/>
      <c r="AG49" s="75"/>
      <c r="AH49" s="75"/>
      <c r="AI49" s="75"/>
      <c r="AJ49" s="75"/>
    </row>
    <row r="50">
      <c r="A50" s="52" t="s">
        <v>200</v>
      </c>
      <c r="B50" s="15" t="s">
        <v>201</v>
      </c>
      <c r="C50" s="15" t="s">
        <v>202</v>
      </c>
      <c r="D50" s="28" t="s">
        <v>403</v>
      </c>
      <c r="E50" s="28" t="s">
        <v>355</v>
      </c>
      <c r="F50" s="15" t="s">
        <v>346</v>
      </c>
      <c r="G50" s="124">
        <v>0.6527777777777778</v>
      </c>
      <c r="H50" s="131"/>
      <c r="I50" s="15" t="s">
        <v>346</v>
      </c>
      <c r="J50" s="15"/>
      <c r="K50" s="15">
        <v>5.0</v>
      </c>
      <c r="L50" s="4">
        <v>10.0</v>
      </c>
      <c r="M50" s="15">
        <f t="shared" si="1"/>
        <v>15</v>
      </c>
      <c r="N50" s="126">
        <f t="shared" si="2"/>
        <v>1</v>
      </c>
      <c r="O50" s="15" t="s">
        <v>673</v>
      </c>
      <c r="P50" s="127"/>
      <c r="Q50" s="127"/>
      <c r="T50" s="75"/>
      <c r="U50" s="75"/>
      <c r="V50" s="75"/>
      <c r="W50" s="75"/>
      <c r="X50" s="75"/>
      <c r="Y50" s="75"/>
      <c r="Z50" s="75"/>
      <c r="AA50" s="75"/>
      <c r="AB50" s="75"/>
      <c r="AC50" s="75"/>
      <c r="AD50" s="75"/>
      <c r="AE50" s="75"/>
      <c r="AF50" s="75"/>
      <c r="AG50" s="75"/>
      <c r="AH50" s="75"/>
      <c r="AI50" s="75"/>
      <c r="AJ50" s="75"/>
    </row>
    <row r="51">
      <c r="A51" s="52" t="s">
        <v>200</v>
      </c>
      <c r="B51" s="15" t="s">
        <v>74</v>
      </c>
      <c r="C51" s="15" t="s">
        <v>75</v>
      </c>
      <c r="D51" s="28" t="s">
        <v>404</v>
      </c>
      <c r="E51" s="28" t="s">
        <v>355</v>
      </c>
      <c r="F51" s="15" t="s">
        <v>346</v>
      </c>
      <c r="G51" s="124">
        <v>0.6527777777777778</v>
      </c>
      <c r="H51" s="131"/>
      <c r="I51" s="15" t="s">
        <v>346</v>
      </c>
      <c r="J51" s="15"/>
      <c r="K51" s="15">
        <v>1.0</v>
      </c>
      <c r="L51" s="15">
        <v>1.0</v>
      </c>
      <c r="M51" s="15">
        <f t="shared" si="1"/>
        <v>2</v>
      </c>
      <c r="N51" s="126">
        <f t="shared" si="2"/>
        <v>0.1333333333</v>
      </c>
      <c r="O51" s="75"/>
      <c r="P51" s="127"/>
      <c r="Q51" s="127"/>
      <c r="T51" s="75"/>
      <c r="U51" s="75"/>
      <c r="V51" s="75"/>
      <c r="W51" s="75"/>
      <c r="X51" s="75"/>
      <c r="Y51" s="75"/>
      <c r="Z51" s="75"/>
      <c r="AA51" s="75"/>
      <c r="AB51" s="75"/>
      <c r="AC51" s="75"/>
      <c r="AD51" s="75"/>
      <c r="AE51" s="75"/>
      <c r="AF51" s="75"/>
      <c r="AG51" s="75"/>
      <c r="AH51" s="75"/>
      <c r="AI51" s="75"/>
      <c r="AJ51" s="75"/>
    </row>
    <row r="52">
      <c r="A52" s="52" t="s">
        <v>200</v>
      </c>
      <c r="B52" s="15" t="s">
        <v>578</v>
      </c>
      <c r="C52" s="15" t="s">
        <v>208</v>
      </c>
      <c r="D52" s="28" t="s">
        <v>405</v>
      </c>
      <c r="E52" s="28" t="s">
        <v>355</v>
      </c>
      <c r="F52" s="15" t="s">
        <v>346</v>
      </c>
      <c r="G52" s="124">
        <v>0.6527777777777778</v>
      </c>
      <c r="H52" s="131"/>
      <c r="I52" s="15" t="s">
        <v>346</v>
      </c>
      <c r="J52" s="15" t="s">
        <v>37</v>
      </c>
      <c r="K52" s="15">
        <v>5.0</v>
      </c>
      <c r="L52" s="15">
        <v>10.0</v>
      </c>
      <c r="M52" s="15">
        <f t="shared" si="1"/>
        <v>15</v>
      </c>
      <c r="N52" s="126">
        <f t="shared" si="2"/>
        <v>1</v>
      </c>
      <c r="O52" s="75"/>
      <c r="P52" s="127"/>
      <c r="Q52" s="127"/>
      <c r="T52" s="75"/>
      <c r="U52" s="75"/>
      <c r="V52" s="75"/>
      <c r="W52" s="75"/>
      <c r="X52" s="75"/>
      <c r="Y52" s="75"/>
      <c r="Z52" s="75"/>
      <c r="AA52" s="75"/>
      <c r="AB52" s="75"/>
      <c r="AC52" s="75"/>
      <c r="AD52" s="75"/>
      <c r="AE52" s="75"/>
      <c r="AF52" s="75"/>
      <c r="AG52" s="75"/>
      <c r="AH52" s="75"/>
      <c r="AI52" s="75"/>
      <c r="AJ52" s="75"/>
    </row>
    <row r="53">
      <c r="A53" s="52" t="s">
        <v>200</v>
      </c>
      <c r="B53" s="15" t="s">
        <v>162</v>
      </c>
      <c r="C53" s="15" t="s">
        <v>163</v>
      </c>
      <c r="D53" s="28" t="s">
        <v>384</v>
      </c>
      <c r="E53" s="28" t="s">
        <v>355</v>
      </c>
      <c r="F53" s="15" t="s">
        <v>346</v>
      </c>
      <c r="G53" s="124">
        <v>0.6625</v>
      </c>
      <c r="H53" s="125">
        <v>14.0</v>
      </c>
      <c r="I53" s="15" t="s">
        <v>346</v>
      </c>
      <c r="J53" s="15" t="s">
        <v>346</v>
      </c>
      <c r="K53" s="15">
        <v>5.0</v>
      </c>
      <c r="L53" s="15">
        <v>10.0</v>
      </c>
      <c r="M53" s="15">
        <f t="shared" si="1"/>
        <v>15</v>
      </c>
      <c r="N53" s="126">
        <f t="shared" si="2"/>
        <v>1</v>
      </c>
      <c r="O53" s="75"/>
      <c r="P53" s="127"/>
      <c r="Q53" s="127"/>
      <c r="T53" s="75"/>
      <c r="U53" s="75"/>
      <c r="V53" s="75"/>
      <c r="W53" s="75"/>
      <c r="X53" s="75"/>
      <c r="Y53" s="75"/>
      <c r="Z53" s="75"/>
      <c r="AA53" s="75"/>
      <c r="AB53" s="75"/>
      <c r="AC53" s="75"/>
      <c r="AD53" s="75"/>
      <c r="AE53" s="75"/>
      <c r="AF53" s="75"/>
      <c r="AG53" s="75"/>
      <c r="AH53" s="75"/>
      <c r="AI53" s="75"/>
      <c r="AJ53" s="75"/>
    </row>
    <row r="54">
      <c r="A54" s="52" t="s">
        <v>200</v>
      </c>
      <c r="B54" s="15" t="s">
        <v>204</v>
      </c>
      <c r="C54" s="15" t="s">
        <v>205</v>
      </c>
      <c r="D54" s="28" t="s">
        <v>407</v>
      </c>
      <c r="E54" s="28" t="s">
        <v>401</v>
      </c>
      <c r="F54" s="15" t="s">
        <v>346</v>
      </c>
      <c r="G54" s="124">
        <v>0.6979166666666666</v>
      </c>
      <c r="H54" s="131"/>
      <c r="I54" s="15" t="s">
        <v>346</v>
      </c>
      <c r="J54" s="15" t="s">
        <v>37</v>
      </c>
      <c r="K54" s="15">
        <v>5.0</v>
      </c>
      <c r="L54" s="15">
        <v>8.0</v>
      </c>
      <c r="M54" s="15">
        <f t="shared" si="1"/>
        <v>13</v>
      </c>
      <c r="N54" s="126">
        <f t="shared" si="2"/>
        <v>0.8666666667</v>
      </c>
      <c r="O54" s="75"/>
      <c r="P54" s="127"/>
      <c r="Q54" s="127"/>
      <c r="T54" s="75"/>
      <c r="U54" s="75"/>
      <c r="V54" s="75"/>
      <c r="W54" s="75"/>
      <c r="X54" s="75"/>
      <c r="Y54" s="75"/>
      <c r="Z54" s="75"/>
      <c r="AA54" s="75"/>
      <c r="AB54" s="75"/>
      <c r="AC54" s="75"/>
      <c r="AD54" s="75"/>
      <c r="AE54" s="75"/>
      <c r="AF54" s="75"/>
      <c r="AG54" s="75"/>
      <c r="AH54" s="75"/>
      <c r="AI54" s="75"/>
      <c r="AJ54" s="75"/>
    </row>
    <row r="55">
      <c r="A55" s="52" t="s">
        <v>200</v>
      </c>
      <c r="B55" s="15" t="s">
        <v>214</v>
      </c>
      <c r="C55" s="15" t="s">
        <v>215</v>
      </c>
      <c r="D55" s="28" t="s">
        <v>408</v>
      </c>
      <c r="E55" s="28" t="s">
        <v>401</v>
      </c>
      <c r="F55" s="15" t="s">
        <v>346</v>
      </c>
      <c r="G55" s="124">
        <v>0.6979166666666666</v>
      </c>
      <c r="H55" s="131"/>
      <c r="I55" s="15" t="s">
        <v>346</v>
      </c>
      <c r="J55" s="15" t="s">
        <v>37</v>
      </c>
      <c r="K55" s="15">
        <v>5.0</v>
      </c>
      <c r="L55" s="15">
        <v>0.5</v>
      </c>
      <c r="M55" s="15">
        <f t="shared" si="1"/>
        <v>5.5</v>
      </c>
      <c r="N55" s="126">
        <f t="shared" si="2"/>
        <v>0.3666666667</v>
      </c>
      <c r="O55" s="75"/>
      <c r="P55" s="127"/>
      <c r="Q55" s="127"/>
      <c r="T55" s="75"/>
      <c r="U55" s="75"/>
      <c r="V55" s="75"/>
      <c r="W55" s="75"/>
      <c r="X55" s="75"/>
      <c r="Y55" s="75"/>
      <c r="Z55" s="75"/>
      <c r="AA55" s="75"/>
      <c r="AB55" s="75"/>
      <c r="AC55" s="75"/>
      <c r="AD55" s="75"/>
      <c r="AE55" s="75"/>
      <c r="AF55" s="75"/>
      <c r="AG55" s="75"/>
      <c r="AH55" s="75"/>
      <c r="AI55" s="75"/>
      <c r="AJ55" s="75"/>
    </row>
    <row r="56">
      <c r="A56" s="52" t="s">
        <v>200</v>
      </c>
      <c r="B56" s="15" t="s">
        <v>218</v>
      </c>
      <c r="C56" s="15" t="s">
        <v>219</v>
      </c>
      <c r="D56" s="28" t="s">
        <v>409</v>
      </c>
      <c r="E56" s="28" t="s">
        <v>401</v>
      </c>
      <c r="F56" s="15" t="s">
        <v>346</v>
      </c>
      <c r="G56" s="124">
        <v>0.6979166666666666</v>
      </c>
      <c r="H56" s="131"/>
      <c r="I56" s="15" t="s">
        <v>346</v>
      </c>
      <c r="J56" s="15" t="s">
        <v>37</v>
      </c>
      <c r="K56" s="15">
        <v>1.0</v>
      </c>
      <c r="L56" s="15">
        <v>1.0</v>
      </c>
      <c r="M56" s="15">
        <f t="shared" si="1"/>
        <v>2</v>
      </c>
      <c r="N56" s="126">
        <f t="shared" si="2"/>
        <v>0.1333333333</v>
      </c>
      <c r="O56" s="75"/>
      <c r="P56" s="127"/>
      <c r="Q56" s="127"/>
      <c r="T56" s="75"/>
      <c r="U56" s="75"/>
      <c r="V56" s="75"/>
      <c r="W56" s="75"/>
      <c r="X56" s="75"/>
      <c r="Y56" s="75"/>
      <c r="Z56" s="75"/>
      <c r="AA56" s="75"/>
      <c r="AB56" s="75"/>
      <c r="AC56" s="75"/>
      <c r="AD56" s="75"/>
      <c r="AE56" s="75"/>
      <c r="AF56" s="75"/>
      <c r="AG56" s="75"/>
      <c r="AH56" s="75"/>
      <c r="AI56" s="75"/>
      <c r="AJ56" s="75"/>
    </row>
    <row r="57">
      <c r="A57" s="52" t="s">
        <v>200</v>
      </c>
      <c r="B57" s="15" t="s">
        <v>60</v>
      </c>
      <c r="C57" s="15" t="s">
        <v>61</v>
      </c>
      <c r="D57" s="28" t="s">
        <v>411</v>
      </c>
      <c r="E57" s="28" t="s">
        <v>401</v>
      </c>
      <c r="F57" s="15" t="s">
        <v>346</v>
      </c>
      <c r="G57" s="124">
        <v>0.6979166666666666</v>
      </c>
      <c r="H57" s="131"/>
      <c r="I57" s="15" t="s">
        <v>346</v>
      </c>
      <c r="J57" s="15" t="s">
        <v>37</v>
      </c>
      <c r="K57" s="15">
        <v>4.0</v>
      </c>
      <c r="L57" s="15">
        <v>0.0</v>
      </c>
      <c r="M57" s="15">
        <f t="shared" si="1"/>
        <v>4</v>
      </c>
      <c r="N57" s="126">
        <f t="shared" si="2"/>
        <v>0.2666666667</v>
      </c>
      <c r="O57" s="75"/>
      <c r="P57" s="127"/>
      <c r="Q57" s="127"/>
      <c r="T57" s="75"/>
      <c r="U57" s="75"/>
      <c r="V57" s="75"/>
      <c r="W57" s="75"/>
      <c r="X57" s="75"/>
      <c r="Y57" s="75"/>
      <c r="Z57" s="75"/>
      <c r="AA57" s="75"/>
      <c r="AB57" s="75"/>
      <c r="AC57" s="75"/>
      <c r="AD57" s="75"/>
      <c r="AE57" s="75"/>
      <c r="AF57" s="75"/>
      <c r="AG57" s="75"/>
      <c r="AH57" s="75"/>
      <c r="AI57" s="75"/>
      <c r="AJ57" s="75"/>
    </row>
    <row r="58">
      <c r="A58" s="15" t="s">
        <v>221</v>
      </c>
      <c r="B58" s="15" t="s">
        <v>33</v>
      </c>
      <c r="C58" s="15" t="s">
        <v>34</v>
      </c>
      <c r="D58" s="28" t="s">
        <v>413</v>
      </c>
      <c r="E58" s="28" t="s">
        <v>344</v>
      </c>
      <c r="F58" s="15" t="s">
        <v>346</v>
      </c>
      <c r="G58" s="138">
        <v>0.5625</v>
      </c>
      <c r="H58" s="125">
        <v>0.0</v>
      </c>
      <c r="I58" s="15" t="s">
        <v>346</v>
      </c>
      <c r="J58" s="15"/>
      <c r="K58" s="15">
        <v>0.0</v>
      </c>
      <c r="L58" s="15">
        <v>0.0</v>
      </c>
      <c r="M58" s="15">
        <f t="shared" si="1"/>
        <v>0</v>
      </c>
      <c r="N58" s="126">
        <f t="shared" si="2"/>
        <v>0</v>
      </c>
      <c r="O58" s="15" t="s">
        <v>705</v>
      </c>
      <c r="P58" s="127"/>
      <c r="Q58" s="127"/>
      <c r="T58" s="75"/>
      <c r="U58" s="75"/>
      <c r="V58" s="75"/>
      <c r="W58" s="75"/>
      <c r="X58" s="75"/>
      <c r="Y58" s="75"/>
      <c r="Z58" s="75"/>
      <c r="AA58" s="75"/>
      <c r="AB58" s="75"/>
      <c r="AC58" s="75"/>
      <c r="AD58" s="75"/>
      <c r="AE58" s="75"/>
      <c r="AF58" s="75"/>
      <c r="AG58" s="75"/>
      <c r="AH58" s="75"/>
      <c r="AI58" s="75"/>
      <c r="AJ58" s="75"/>
    </row>
    <row r="59">
      <c r="A59" s="15" t="s">
        <v>221</v>
      </c>
      <c r="B59" s="15" t="s">
        <v>22</v>
      </c>
      <c r="C59" s="15" t="s">
        <v>23</v>
      </c>
      <c r="D59" s="28" t="s">
        <v>414</v>
      </c>
      <c r="E59" s="28" t="s">
        <v>344</v>
      </c>
      <c r="F59" s="15" t="s">
        <v>37</v>
      </c>
      <c r="G59" s="125" t="s">
        <v>281</v>
      </c>
      <c r="H59" s="125">
        <v>0.0</v>
      </c>
      <c r="I59" s="15" t="s">
        <v>37</v>
      </c>
      <c r="J59" s="15"/>
      <c r="K59" s="15">
        <v>0.0</v>
      </c>
      <c r="L59" s="15">
        <v>6.0</v>
      </c>
      <c r="M59" s="15">
        <f t="shared" si="1"/>
        <v>6</v>
      </c>
      <c r="N59" s="126">
        <f t="shared" si="2"/>
        <v>0.4</v>
      </c>
      <c r="O59" s="15" t="s">
        <v>661</v>
      </c>
      <c r="P59" s="127"/>
      <c r="Q59" s="127"/>
      <c r="T59" s="75"/>
      <c r="U59" s="75"/>
      <c r="V59" s="75"/>
      <c r="W59" s="75"/>
      <c r="X59" s="75"/>
      <c r="Y59" s="75"/>
      <c r="Z59" s="75"/>
      <c r="AA59" s="75"/>
      <c r="AB59" s="75"/>
      <c r="AC59" s="75"/>
      <c r="AD59" s="75"/>
      <c r="AE59" s="75"/>
      <c r="AF59" s="75"/>
      <c r="AG59" s="75"/>
      <c r="AH59" s="75"/>
      <c r="AI59" s="75"/>
      <c r="AJ59" s="75"/>
    </row>
    <row r="60">
      <c r="A60" s="15" t="s">
        <v>221</v>
      </c>
      <c r="B60" s="15" t="s">
        <v>81</v>
      </c>
      <c r="C60" s="15" t="s">
        <v>82</v>
      </c>
      <c r="D60" s="28" t="s">
        <v>415</v>
      </c>
      <c r="E60" s="28" t="s">
        <v>344</v>
      </c>
      <c r="F60" s="15" t="s">
        <v>346</v>
      </c>
      <c r="G60" s="124">
        <v>0.5625</v>
      </c>
      <c r="H60" s="125">
        <v>0.0</v>
      </c>
      <c r="I60" s="15" t="s">
        <v>346</v>
      </c>
      <c r="J60" s="15"/>
      <c r="K60" s="15">
        <v>0.0</v>
      </c>
      <c r="L60" s="15">
        <v>0.0</v>
      </c>
      <c r="M60" s="15">
        <f t="shared" si="1"/>
        <v>0</v>
      </c>
      <c r="N60" s="126">
        <f t="shared" si="2"/>
        <v>0</v>
      </c>
      <c r="O60" s="90" t="s">
        <v>708</v>
      </c>
      <c r="P60" s="127"/>
      <c r="Q60" s="127"/>
      <c r="T60" s="75"/>
      <c r="U60" s="75"/>
      <c r="V60" s="75"/>
      <c r="W60" s="75"/>
      <c r="X60" s="75"/>
      <c r="Y60" s="75"/>
      <c r="Z60" s="75"/>
      <c r="AA60" s="75"/>
      <c r="AB60" s="75"/>
      <c r="AC60" s="75"/>
      <c r="AD60" s="75"/>
      <c r="AE60" s="75"/>
      <c r="AF60" s="75"/>
      <c r="AG60" s="75"/>
      <c r="AH60" s="75"/>
      <c r="AI60" s="75"/>
      <c r="AJ60" s="75"/>
    </row>
    <row r="61">
      <c r="A61" s="15" t="s">
        <v>221</v>
      </c>
      <c r="B61" s="15" t="s">
        <v>225</v>
      </c>
      <c r="C61" s="15" t="s">
        <v>226</v>
      </c>
      <c r="D61" s="28" t="s">
        <v>416</v>
      </c>
      <c r="E61" s="28" t="s">
        <v>344</v>
      </c>
      <c r="F61" s="15" t="s">
        <v>346</v>
      </c>
      <c r="G61" s="124">
        <v>0.5625</v>
      </c>
      <c r="H61" s="125">
        <v>0.0</v>
      </c>
      <c r="I61" s="15" t="s">
        <v>346</v>
      </c>
      <c r="J61" s="15"/>
      <c r="K61" s="15">
        <v>5.0</v>
      </c>
      <c r="L61" s="15">
        <v>8.0</v>
      </c>
      <c r="M61" s="15">
        <f t="shared" si="1"/>
        <v>13</v>
      </c>
      <c r="N61" s="126">
        <f t="shared" si="2"/>
        <v>0.8666666667</v>
      </c>
      <c r="O61" s="15" t="s">
        <v>717</v>
      </c>
      <c r="P61" s="127"/>
      <c r="Q61" s="127"/>
      <c r="T61" s="75"/>
      <c r="U61" s="75"/>
      <c r="V61" s="75"/>
      <c r="W61" s="75"/>
      <c r="X61" s="75"/>
      <c r="Y61" s="75"/>
      <c r="Z61" s="75"/>
      <c r="AA61" s="75"/>
      <c r="AB61" s="75"/>
      <c r="AC61" s="75"/>
      <c r="AD61" s="75"/>
      <c r="AE61" s="75"/>
      <c r="AF61" s="75"/>
      <c r="AG61" s="75"/>
      <c r="AH61" s="75"/>
      <c r="AI61" s="75"/>
      <c r="AJ61" s="75"/>
    </row>
    <row r="62">
      <c r="A62" s="100" t="s">
        <v>221</v>
      </c>
      <c r="B62" s="15" t="s">
        <v>228</v>
      </c>
      <c r="C62" s="15" t="s">
        <v>229</v>
      </c>
      <c r="D62" s="28" t="s">
        <v>417</v>
      </c>
      <c r="E62" s="28" t="s">
        <v>418</v>
      </c>
      <c r="F62" s="15" t="s">
        <v>346</v>
      </c>
      <c r="G62" s="124">
        <v>0.6076388888888888</v>
      </c>
      <c r="H62" s="125">
        <v>0.0</v>
      </c>
      <c r="I62" s="15" t="s">
        <v>346</v>
      </c>
      <c r="J62" s="15"/>
      <c r="K62" s="15">
        <v>5.0</v>
      </c>
      <c r="L62" s="15">
        <v>4.0</v>
      </c>
      <c r="M62" s="15">
        <f t="shared" si="1"/>
        <v>9</v>
      </c>
      <c r="N62" s="126">
        <f t="shared" si="2"/>
        <v>0.6</v>
      </c>
      <c r="O62" s="15" t="s">
        <v>725</v>
      </c>
      <c r="P62" s="127"/>
      <c r="Q62" s="127"/>
      <c r="T62" s="75"/>
      <c r="U62" s="75"/>
      <c r="V62" s="75"/>
      <c r="W62" s="75"/>
      <c r="X62" s="75"/>
      <c r="Y62" s="75"/>
      <c r="Z62" s="75"/>
      <c r="AA62" s="75"/>
      <c r="AB62" s="75"/>
      <c r="AC62" s="75"/>
      <c r="AD62" s="75"/>
      <c r="AE62" s="75"/>
      <c r="AF62" s="75"/>
      <c r="AG62" s="75"/>
      <c r="AH62" s="75"/>
      <c r="AI62" s="75"/>
      <c r="AJ62" s="75"/>
    </row>
    <row r="63">
      <c r="A63" s="100" t="s">
        <v>221</v>
      </c>
      <c r="B63" s="15" t="s">
        <v>230</v>
      </c>
      <c r="C63" s="15" t="s">
        <v>231</v>
      </c>
      <c r="D63" s="28" t="s">
        <v>419</v>
      </c>
      <c r="E63" s="28" t="s">
        <v>418</v>
      </c>
      <c r="F63" s="15" t="s">
        <v>346</v>
      </c>
      <c r="G63" s="124">
        <v>0.5972222222222222</v>
      </c>
      <c r="H63" s="125">
        <v>0.0</v>
      </c>
      <c r="I63" s="15" t="s">
        <v>37</v>
      </c>
      <c r="J63" s="15"/>
      <c r="K63" s="15">
        <v>0.0</v>
      </c>
      <c r="L63" s="15">
        <v>0.0</v>
      </c>
      <c r="M63" s="15">
        <f t="shared" si="1"/>
        <v>0</v>
      </c>
      <c r="N63" s="126">
        <f t="shared" si="2"/>
        <v>0</v>
      </c>
      <c r="O63" s="15" t="s">
        <v>730</v>
      </c>
      <c r="P63" s="127"/>
      <c r="Q63" s="127"/>
      <c r="T63" s="75"/>
      <c r="U63" s="75"/>
      <c r="V63" s="75"/>
      <c r="W63" s="75"/>
      <c r="X63" s="75"/>
      <c r="Y63" s="75"/>
      <c r="Z63" s="75"/>
      <c r="AA63" s="75"/>
      <c r="AB63" s="75"/>
      <c r="AC63" s="75"/>
      <c r="AD63" s="75"/>
      <c r="AE63" s="75"/>
      <c r="AF63" s="75"/>
      <c r="AG63" s="75"/>
      <c r="AH63" s="75"/>
      <c r="AI63" s="75"/>
      <c r="AJ63" s="75"/>
    </row>
    <row r="64">
      <c r="A64" s="100" t="s">
        <v>221</v>
      </c>
      <c r="B64" s="15" t="s">
        <v>234</v>
      </c>
      <c r="C64" s="15" t="s">
        <v>235</v>
      </c>
      <c r="D64" s="28" t="s">
        <v>420</v>
      </c>
      <c r="E64" s="28" t="s">
        <v>418</v>
      </c>
      <c r="F64" s="15" t="s">
        <v>346</v>
      </c>
      <c r="G64" s="124">
        <v>0.6111111111111112</v>
      </c>
      <c r="H64" s="125">
        <v>0.0</v>
      </c>
      <c r="I64" s="15" t="s">
        <v>346</v>
      </c>
      <c r="J64" s="15"/>
      <c r="K64" s="15">
        <v>5.0</v>
      </c>
      <c r="L64" s="15">
        <v>0.0</v>
      </c>
      <c r="M64" s="15">
        <f t="shared" si="1"/>
        <v>5</v>
      </c>
      <c r="N64" s="126">
        <f t="shared" si="2"/>
        <v>0.3333333333</v>
      </c>
      <c r="O64" s="15" t="s">
        <v>737</v>
      </c>
      <c r="P64" s="127"/>
      <c r="Q64" s="127"/>
      <c r="T64" s="75"/>
      <c r="U64" s="75"/>
      <c r="V64" s="75"/>
      <c r="W64" s="75"/>
      <c r="X64" s="75"/>
      <c r="Y64" s="75"/>
      <c r="Z64" s="75"/>
      <c r="AA64" s="75"/>
      <c r="AB64" s="75"/>
      <c r="AC64" s="75"/>
      <c r="AD64" s="75"/>
      <c r="AE64" s="75"/>
      <c r="AF64" s="75"/>
      <c r="AG64" s="75"/>
      <c r="AH64" s="75"/>
      <c r="AI64" s="75"/>
      <c r="AJ64" s="75"/>
    </row>
    <row r="65">
      <c r="A65" s="100" t="s">
        <v>221</v>
      </c>
      <c r="B65" s="15" t="s">
        <v>238</v>
      </c>
      <c r="C65" s="15" t="s">
        <v>239</v>
      </c>
      <c r="D65" s="28" t="s">
        <v>421</v>
      </c>
      <c r="E65" s="28" t="s">
        <v>418</v>
      </c>
      <c r="F65" s="15" t="s">
        <v>346</v>
      </c>
      <c r="G65" s="124">
        <v>0.6076388888888888</v>
      </c>
      <c r="H65" s="125">
        <v>0.0</v>
      </c>
      <c r="I65" s="15" t="s">
        <v>346</v>
      </c>
      <c r="J65" s="15"/>
      <c r="K65" s="15">
        <v>5.0</v>
      </c>
      <c r="L65" s="15">
        <v>0.0</v>
      </c>
      <c r="M65" s="15">
        <f t="shared" si="1"/>
        <v>5</v>
      </c>
      <c r="N65" s="126">
        <f t="shared" si="2"/>
        <v>0.3333333333</v>
      </c>
      <c r="O65" s="15" t="s">
        <v>741</v>
      </c>
      <c r="P65" s="127"/>
      <c r="Q65" s="127"/>
      <c r="T65" s="75"/>
      <c r="U65" s="75"/>
      <c r="V65" s="75"/>
      <c r="W65" s="75"/>
      <c r="X65" s="75"/>
      <c r="Y65" s="75"/>
      <c r="Z65" s="75"/>
      <c r="AA65" s="75"/>
      <c r="AB65" s="75"/>
      <c r="AC65" s="75"/>
      <c r="AD65" s="75"/>
      <c r="AE65" s="75"/>
      <c r="AF65" s="75"/>
      <c r="AG65" s="75"/>
      <c r="AH65" s="75"/>
      <c r="AI65" s="75"/>
      <c r="AJ65" s="75"/>
    </row>
    <row r="66">
      <c r="A66" s="15" t="s">
        <v>243</v>
      </c>
      <c r="B66" s="15" t="s">
        <v>194</v>
      </c>
      <c r="C66" s="15" t="s">
        <v>195</v>
      </c>
      <c r="D66" s="28" t="s">
        <v>397</v>
      </c>
      <c r="E66" s="28" t="s">
        <v>374</v>
      </c>
      <c r="F66" s="15" t="s">
        <v>346</v>
      </c>
      <c r="G66" s="124">
        <v>0.5625</v>
      </c>
      <c r="H66" s="125">
        <v>0.0</v>
      </c>
      <c r="I66" s="15" t="s">
        <v>346</v>
      </c>
      <c r="J66" s="15"/>
      <c r="K66" s="15">
        <v>10.0</v>
      </c>
      <c r="L66" s="15">
        <v>6.0</v>
      </c>
      <c r="M66" s="15">
        <f t="shared" si="1"/>
        <v>16</v>
      </c>
      <c r="N66" s="126">
        <f t="shared" si="2"/>
        <v>1.066666667</v>
      </c>
      <c r="O66" s="75"/>
      <c r="P66" s="127"/>
      <c r="Q66" s="127"/>
      <c r="T66" s="75"/>
      <c r="U66" s="75"/>
      <c r="V66" s="75"/>
      <c r="W66" s="75"/>
      <c r="X66" s="75"/>
      <c r="Y66" s="75"/>
      <c r="Z66" s="75"/>
      <c r="AA66" s="75"/>
      <c r="AB66" s="75"/>
      <c r="AC66" s="75"/>
      <c r="AD66" s="75"/>
      <c r="AE66" s="75"/>
      <c r="AF66" s="75"/>
      <c r="AG66" s="75"/>
      <c r="AH66" s="75"/>
      <c r="AI66" s="75"/>
      <c r="AJ66" s="75"/>
    </row>
    <row r="67">
      <c r="A67" s="15" t="s">
        <v>243</v>
      </c>
      <c r="B67" s="15" t="s">
        <v>154</v>
      </c>
      <c r="C67" s="15" t="s">
        <v>155</v>
      </c>
      <c r="D67" s="28" t="s">
        <v>423</v>
      </c>
      <c r="E67" s="28" t="s">
        <v>374</v>
      </c>
      <c r="F67" s="15" t="s">
        <v>346</v>
      </c>
      <c r="G67" s="124">
        <v>0.5625</v>
      </c>
      <c r="H67" s="125">
        <v>0.0</v>
      </c>
      <c r="I67" s="15" t="s">
        <v>346</v>
      </c>
      <c r="J67" s="15"/>
      <c r="K67" s="15" t="s">
        <v>96</v>
      </c>
      <c r="L67" s="15" t="s">
        <v>96</v>
      </c>
      <c r="M67" s="15">
        <f t="shared" si="1"/>
        <v>0</v>
      </c>
      <c r="N67" s="126">
        <f t="shared" si="2"/>
        <v>0</v>
      </c>
      <c r="O67" s="75"/>
      <c r="P67" s="127"/>
      <c r="Q67" s="127"/>
      <c r="T67" s="75"/>
      <c r="U67" s="75"/>
      <c r="V67" s="75"/>
      <c r="W67" s="75"/>
      <c r="X67" s="75"/>
      <c r="Y67" s="75"/>
      <c r="Z67" s="75"/>
      <c r="AA67" s="75"/>
      <c r="AB67" s="75"/>
      <c r="AC67" s="75"/>
      <c r="AD67" s="75"/>
      <c r="AE67" s="75"/>
      <c r="AF67" s="75"/>
      <c r="AG67" s="75"/>
      <c r="AH67" s="75"/>
      <c r="AI67" s="75"/>
      <c r="AJ67" s="75"/>
    </row>
    <row r="68">
      <c r="A68" s="15" t="s">
        <v>243</v>
      </c>
      <c r="B68" s="15" t="s">
        <v>249</v>
      </c>
      <c r="C68" s="15" t="s">
        <v>250</v>
      </c>
      <c r="D68" s="28" t="s">
        <v>424</v>
      </c>
      <c r="E68" s="28" t="s">
        <v>374</v>
      </c>
      <c r="F68" s="15" t="s">
        <v>346</v>
      </c>
      <c r="G68" s="124">
        <v>0.5625</v>
      </c>
      <c r="H68" s="125">
        <v>0.0</v>
      </c>
      <c r="I68" s="15" t="s">
        <v>346</v>
      </c>
      <c r="J68" s="15"/>
      <c r="K68" s="15" t="s">
        <v>96</v>
      </c>
      <c r="L68" s="15">
        <v>6.0</v>
      </c>
      <c r="M68" s="15">
        <f t="shared" si="1"/>
        <v>6</v>
      </c>
      <c r="N68" s="126">
        <f t="shared" si="2"/>
        <v>0.4</v>
      </c>
      <c r="O68" s="75"/>
      <c r="P68" s="127"/>
      <c r="Q68" s="127"/>
      <c r="T68" s="75"/>
      <c r="U68" s="75"/>
      <c r="V68" s="75"/>
      <c r="W68" s="75"/>
      <c r="X68" s="75"/>
      <c r="Y68" s="75"/>
      <c r="Z68" s="75"/>
      <c r="AA68" s="75"/>
      <c r="AB68" s="75"/>
      <c r="AC68" s="75"/>
      <c r="AD68" s="75"/>
      <c r="AE68" s="75"/>
      <c r="AF68" s="75"/>
      <c r="AG68" s="75"/>
      <c r="AH68" s="75"/>
      <c r="AI68" s="75"/>
      <c r="AJ68" s="75"/>
    </row>
    <row r="69">
      <c r="A69" s="15" t="s">
        <v>243</v>
      </c>
      <c r="B69" s="15" t="s">
        <v>251</v>
      </c>
      <c r="C69" s="15" t="s">
        <v>252</v>
      </c>
      <c r="D69" s="28" t="s">
        <v>425</v>
      </c>
      <c r="E69" s="28" t="s">
        <v>374</v>
      </c>
      <c r="F69" s="15" t="s">
        <v>346</v>
      </c>
      <c r="G69" s="124">
        <v>0.5673611111111111</v>
      </c>
      <c r="H69" s="125">
        <v>7.0</v>
      </c>
      <c r="I69" s="15" t="s">
        <v>346</v>
      </c>
      <c r="J69" s="15"/>
      <c r="K69" s="15">
        <v>5.0</v>
      </c>
      <c r="L69" s="4">
        <v>10.0</v>
      </c>
      <c r="M69" s="15">
        <f t="shared" si="1"/>
        <v>15</v>
      </c>
      <c r="N69" s="126">
        <f t="shared" si="2"/>
        <v>1</v>
      </c>
      <c r="O69" s="75"/>
      <c r="P69" s="127"/>
      <c r="Q69" s="127"/>
      <c r="T69" s="75"/>
      <c r="U69" s="75"/>
      <c r="V69" s="75"/>
      <c r="W69" s="75"/>
      <c r="X69" s="75"/>
      <c r="Y69" s="75"/>
      <c r="Z69" s="75"/>
      <c r="AA69" s="75"/>
      <c r="AB69" s="75"/>
      <c r="AC69" s="75"/>
      <c r="AD69" s="75"/>
      <c r="AE69" s="75"/>
      <c r="AF69" s="75"/>
      <c r="AG69" s="75"/>
      <c r="AH69" s="75"/>
      <c r="AI69" s="75"/>
      <c r="AJ69" s="75"/>
    </row>
    <row r="70">
      <c r="A70" s="15" t="s">
        <v>243</v>
      </c>
      <c r="B70" s="15" t="s">
        <v>253</v>
      </c>
      <c r="C70" s="15" t="s">
        <v>254</v>
      </c>
      <c r="D70" s="28" t="s">
        <v>426</v>
      </c>
      <c r="E70" s="28" t="s">
        <v>350</v>
      </c>
      <c r="F70" s="15" t="s">
        <v>346</v>
      </c>
      <c r="G70" s="124">
        <v>0.5625</v>
      </c>
      <c r="H70" s="125">
        <v>0.0</v>
      </c>
      <c r="I70" s="75"/>
      <c r="J70" s="15"/>
      <c r="K70" s="15">
        <v>5.0</v>
      </c>
      <c r="L70" s="15">
        <v>6.0</v>
      </c>
      <c r="M70" s="15">
        <f t="shared" si="1"/>
        <v>11</v>
      </c>
      <c r="N70" s="126">
        <f t="shared" si="2"/>
        <v>0.7333333333</v>
      </c>
      <c r="O70" s="75"/>
      <c r="P70" s="127"/>
      <c r="Q70" s="127"/>
      <c r="T70" s="75"/>
      <c r="U70" s="75"/>
      <c r="V70" s="75"/>
      <c r="W70" s="75"/>
      <c r="X70" s="75"/>
      <c r="Y70" s="75"/>
      <c r="Z70" s="75"/>
      <c r="AA70" s="75"/>
      <c r="AB70" s="75"/>
      <c r="AC70" s="75"/>
      <c r="AD70" s="75"/>
      <c r="AE70" s="75"/>
      <c r="AF70" s="75"/>
      <c r="AG70" s="75"/>
      <c r="AH70" s="75"/>
      <c r="AI70" s="75"/>
      <c r="AJ70" s="75"/>
    </row>
    <row r="71">
      <c r="A71" s="15" t="s">
        <v>243</v>
      </c>
      <c r="B71" s="15" t="s">
        <v>255</v>
      </c>
      <c r="C71" s="15" t="s">
        <v>256</v>
      </c>
      <c r="D71" s="28" t="s">
        <v>427</v>
      </c>
      <c r="E71" s="28" t="s">
        <v>350</v>
      </c>
      <c r="F71" s="15" t="s">
        <v>346</v>
      </c>
      <c r="G71" s="124">
        <v>0.5625</v>
      </c>
      <c r="H71" s="125">
        <v>4.0</v>
      </c>
      <c r="I71" s="75"/>
      <c r="J71" s="15"/>
      <c r="K71" s="15">
        <v>5.0</v>
      </c>
      <c r="L71" s="15">
        <v>2.0</v>
      </c>
      <c r="M71" s="15">
        <f t="shared" si="1"/>
        <v>7</v>
      </c>
      <c r="N71" s="126">
        <f t="shared" si="2"/>
        <v>0.4666666667</v>
      </c>
      <c r="O71" s="75"/>
      <c r="P71" s="127"/>
      <c r="Q71" s="127"/>
      <c r="T71" s="75"/>
      <c r="U71" s="75"/>
      <c r="V71" s="75"/>
      <c r="W71" s="75"/>
      <c r="X71" s="75"/>
      <c r="Y71" s="75"/>
      <c r="Z71" s="75"/>
      <c r="AA71" s="75"/>
      <c r="AB71" s="75"/>
      <c r="AC71" s="75"/>
      <c r="AD71" s="75"/>
      <c r="AE71" s="75"/>
      <c r="AF71" s="75"/>
      <c r="AG71" s="75"/>
      <c r="AH71" s="75"/>
      <c r="AI71" s="75"/>
      <c r="AJ71" s="75"/>
    </row>
    <row r="72">
      <c r="A72" s="15" t="s">
        <v>243</v>
      </c>
      <c r="B72" s="15" t="s">
        <v>257</v>
      </c>
      <c r="C72" s="15" t="s">
        <v>258</v>
      </c>
      <c r="D72" s="28" t="s">
        <v>428</v>
      </c>
      <c r="E72" s="28" t="s">
        <v>350</v>
      </c>
      <c r="F72" s="15" t="s">
        <v>346</v>
      </c>
      <c r="G72" s="138">
        <v>0.6145833333333334</v>
      </c>
      <c r="H72" s="125">
        <v>10.0</v>
      </c>
      <c r="I72" s="75"/>
      <c r="J72" s="15"/>
      <c r="K72" s="15" t="s">
        <v>96</v>
      </c>
      <c r="L72" s="15" t="s">
        <v>96</v>
      </c>
      <c r="M72" s="15">
        <f t="shared" si="1"/>
        <v>0</v>
      </c>
      <c r="N72" s="126">
        <f t="shared" si="2"/>
        <v>0</v>
      </c>
      <c r="O72" s="15" t="s">
        <v>763</v>
      </c>
      <c r="P72" s="127"/>
      <c r="Q72" s="127"/>
      <c r="T72" s="75"/>
      <c r="U72" s="75"/>
      <c r="V72" s="75"/>
      <c r="W72" s="75"/>
      <c r="X72" s="75"/>
      <c r="Y72" s="75"/>
      <c r="Z72" s="75"/>
      <c r="AA72" s="75"/>
      <c r="AB72" s="75"/>
      <c r="AC72" s="75"/>
      <c r="AD72" s="75"/>
      <c r="AE72" s="75"/>
      <c r="AF72" s="75"/>
      <c r="AG72" s="75"/>
      <c r="AH72" s="75"/>
      <c r="AI72" s="75"/>
      <c r="AJ72" s="75"/>
    </row>
    <row r="73">
      <c r="A73" s="15" t="s">
        <v>243</v>
      </c>
      <c r="B73" s="15" t="s">
        <v>259</v>
      </c>
      <c r="C73" s="15" t="s">
        <v>260</v>
      </c>
      <c r="D73" s="28" t="s">
        <v>429</v>
      </c>
      <c r="E73" s="28" t="s">
        <v>350</v>
      </c>
      <c r="F73" s="15" t="s">
        <v>346</v>
      </c>
      <c r="G73" s="124">
        <v>0.6041666666666666</v>
      </c>
      <c r="H73" s="125">
        <v>0.0</v>
      </c>
      <c r="I73" s="75"/>
      <c r="J73" s="15"/>
      <c r="K73" s="15" t="s">
        <v>96</v>
      </c>
      <c r="L73" s="15" t="s">
        <v>96</v>
      </c>
      <c r="M73" s="15">
        <f t="shared" si="1"/>
        <v>0</v>
      </c>
      <c r="N73" s="126">
        <f t="shared" si="2"/>
        <v>0</v>
      </c>
      <c r="O73" s="15" t="s">
        <v>763</v>
      </c>
      <c r="P73" s="127"/>
      <c r="Q73" s="127"/>
      <c r="T73" s="75"/>
      <c r="U73" s="75"/>
      <c r="V73" s="75"/>
      <c r="W73" s="75"/>
      <c r="X73" s="75"/>
      <c r="Y73" s="75"/>
      <c r="Z73" s="75"/>
      <c r="AA73" s="75"/>
      <c r="AB73" s="75"/>
      <c r="AC73" s="75"/>
      <c r="AD73" s="75"/>
      <c r="AE73" s="75"/>
      <c r="AF73" s="75"/>
      <c r="AG73" s="75"/>
      <c r="AH73" s="75"/>
      <c r="AI73" s="75"/>
      <c r="AJ73" s="75"/>
    </row>
    <row r="74">
      <c r="A74" s="15" t="s">
        <v>261</v>
      </c>
      <c r="B74" s="15" t="s">
        <v>262</v>
      </c>
      <c r="C74" s="15" t="s">
        <v>263</v>
      </c>
      <c r="D74" s="28" t="s">
        <v>430</v>
      </c>
      <c r="E74" s="28" t="s">
        <v>365</v>
      </c>
      <c r="F74" s="15" t="s">
        <v>346</v>
      </c>
      <c r="G74" s="129">
        <v>0.6520833333333333</v>
      </c>
      <c r="H74" s="131"/>
      <c r="I74" s="15" t="s">
        <v>346</v>
      </c>
      <c r="J74" s="15"/>
      <c r="K74" s="15">
        <v>10.0</v>
      </c>
      <c r="L74" s="15">
        <v>5.0</v>
      </c>
      <c r="M74" s="15">
        <f t="shared" si="1"/>
        <v>15</v>
      </c>
      <c r="N74" s="126">
        <f t="shared" si="2"/>
        <v>1</v>
      </c>
      <c r="O74" s="75"/>
      <c r="P74" s="127"/>
      <c r="Q74" s="127"/>
      <c r="T74" s="75"/>
      <c r="U74" s="75"/>
      <c r="V74" s="75"/>
      <c r="W74" s="75"/>
      <c r="X74" s="75"/>
      <c r="Y74" s="75"/>
      <c r="Z74" s="75"/>
      <c r="AA74" s="75"/>
      <c r="AB74" s="75"/>
      <c r="AC74" s="75"/>
      <c r="AD74" s="75"/>
      <c r="AE74" s="75"/>
      <c r="AF74" s="75"/>
      <c r="AG74" s="75"/>
      <c r="AH74" s="75"/>
      <c r="AI74" s="75"/>
      <c r="AJ74" s="75"/>
    </row>
    <row r="75">
      <c r="A75" s="15" t="s">
        <v>261</v>
      </c>
      <c r="B75" s="15" t="s">
        <v>47</v>
      </c>
      <c r="C75" s="15" t="s">
        <v>48</v>
      </c>
      <c r="D75" s="28" t="s">
        <v>431</v>
      </c>
      <c r="E75" s="28" t="s">
        <v>365</v>
      </c>
      <c r="F75" s="15" t="s">
        <v>37</v>
      </c>
      <c r="G75" s="124"/>
      <c r="H75" s="131"/>
      <c r="I75" s="15"/>
      <c r="J75" s="15"/>
      <c r="K75" s="90">
        <v>2.0</v>
      </c>
      <c r="L75" s="90" t="s">
        <v>96</v>
      </c>
      <c r="M75" s="15">
        <f t="shared" si="1"/>
        <v>2</v>
      </c>
      <c r="N75" s="126">
        <f t="shared" si="2"/>
        <v>0.1333333333</v>
      </c>
      <c r="O75" s="75"/>
      <c r="P75" s="127"/>
      <c r="Q75" s="127"/>
      <c r="T75" s="75"/>
      <c r="U75" s="75"/>
      <c r="V75" s="75"/>
      <c r="W75" s="75"/>
      <c r="X75" s="75"/>
      <c r="Y75" s="75"/>
      <c r="Z75" s="75"/>
      <c r="AA75" s="75"/>
      <c r="AB75" s="75"/>
      <c r="AC75" s="75"/>
      <c r="AD75" s="75"/>
      <c r="AE75" s="75"/>
      <c r="AF75" s="75"/>
      <c r="AG75" s="75"/>
      <c r="AH75" s="75"/>
      <c r="AI75" s="75"/>
      <c r="AJ75" s="75"/>
    </row>
    <row r="76">
      <c r="A76" s="15" t="s">
        <v>261</v>
      </c>
      <c r="B76" s="15" t="s">
        <v>57</v>
      </c>
      <c r="C76" s="15" t="s">
        <v>58</v>
      </c>
      <c r="D76" s="28" t="s">
        <v>432</v>
      </c>
      <c r="E76" s="28" t="s">
        <v>365</v>
      </c>
      <c r="F76" s="15" t="s">
        <v>346</v>
      </c>
      <c r="G76" s="142">
        <v>0.6520833333333333</v>
      </c>
      <c r="H76" s="131"/>
      <c r="I76" s="15" t="s">
        <v>346</v>
      </c>
      <c r="J76" s="125"/>
      <c r="K76" s="15">
        <v>6.0</v>
      </c>
      <c r="L76" s="15">
        <v>5.0</v>
      </c>
      <c r="M76" s="15">
        <f t="shared" si="1"/>
        <v>11</v>
      </c>
      <c r="N76" s="126">
        <f t="shared" si="2"/>
        <v>0.7333333333</v>
      </c>
      <c r="O76" s="75"/>
      <c r="P76" s="127"/>
      <c r="Q76" s="127"/>
      <c r="T76" s="75"/>
      <c r="U76" s="75"/>
      <c r="V76" s="75"/>
      <c r="W76" s="75"/>
      <c r="X76" s="75"/>
      <c r="Y76" s="75"/>
      <c r="Z76" s="75"/>
      <c r="AA76" s="75"/>
      <c r="AB76" s="75"/>
      <c r="AC76" s="75"/>
      <c r="AD76" s="75"/>
      <c r="AE76" s="75"/>
      <c r="AF76" s="75"/>
      <c r="AG76" s="75"/>
      <c r="AH76" s="75"/>
      <c r="AI76" s="75"/>
      <c r="AJ76" s="75"/>
    </row>
    <row r="77">
      <c r="A77" s="15" t="s">
        <v>261</v>
      </c>
      <c r="B77" s="15" t="s">
        <v>267</v>
      </c>
      <c r="C77" s="15" t="s">
        <v>269</v>
      </c>
      <c r="D77" s="28" t="s">
        <v>433</v>
      </c>
      <c r="E77" s="28" t="s">
        <v>365</v>
      </c>
      <c r="F77" s="15" t="s">
        <v>346</v>
      </c>
      <c r="G77" s="142">
        <v>0.6541666666666667</v>
      </c>
      <c r="H77" s="125">
        <v>2.0</v>
      </c>
      <c r="I77" s="15" t="s">
        <v>346</v>
      </c>
      <c r="J77" s="15"/>
      <c r="K77" s="15">
        <v>5.0</v>
      </c>
      <c r="L77" s="15">
        <v>10.0</v>
      </c>
      <c r="M77" s="15">
        <f t="shared" si="1"/>
        <v>15</v>
      </c>
      <c r="N77" s="126">
        <f t="shared" si="2"/>
        <v>1</v>
      </c>
      <c r="O77" s="15"/>
      <c r="P77" s="127"/>
      <c r="Q77" s="127"/>
      <c r="T77" s="75"/>
      <c r="U77" s="75"/>
      <c r="V77" s="75"/>
      <c r="W77" s="75"/>
      <c r="X77" s="75"/>
      <c r="Y77" s="75"/>
      <c r="Z77" s="75"/>
      <c r="AA77" s="75"/>
      <c r="AB77" s="75"/>
      <c r="AC77" s="75"/>
      <c r="AD77" s="75"/>
      <c r="AE77" s="75"/>
      <c r="AF77" s="75"/>
      <c r="AG77" s="75"/>
      <c r="AH77" s="75"/>
      <c r="AI77" s="75"/>
      <c r="AJ77" s="75"/>
    </row>
    <row r="78">
      <c r="A78" s="15" t="s">
        <v>261</v>
      </c>
      <c r="B78" s="15" t="s">
        <v>236</v>
      </c>
      <c r="C78" s="15" t="s">
        <v>237</v>
      </c>
      <c r="D78" s="28" t="s">
        <v>434</v>
      </c>
      <c r="E78" s="28" t="s">
        <v>361</v>
      </c>
      <c r="F78" s="15" t="s">
        <v>346</v>
      </c>
      <c r="G78" s="124">
        <v>0.6979166666666666</v>
      </c>
      <c r="H78" s="131"/>
      <c r="I78" s="15" t="s">
        <v>346</v>
      </c>
      <c r="J78" s="15"/>
      <c r="K78" s="15">
        <v>0.0</v>
      </c>
      <c r="L78" s="15">
        <v>6.0</v>
      </c>
      <c r="M78" s="15">
        <f t="shared" si="1"/>
        <v>6</v>
      </c>
      <c r="N78" s="126">
        <f t="shared" si="2"/>
        <v>0.4</v>
      </c>
      <c r="O78" s="15" t="s">
        <v>764</v>
      </c>
      <c r="P78" s="127"/>
      <c r="Q78" s="127"/>
      <c r="T78" s="75"/>
      <c r="U78" s="75"/>
      <c r="V78" s="75"/>
      <c r="W78" s="75"/>
      <c r="X78" s="75"/>
      <c r="Y78" s="75"/>
      <c r="Z78" s="75"/>
      <c r="AA78" s="75"/>
      <c r="AB78" s="75"/>
      <c r="AC78" s="75"/>
      <c r="AD78" s="75"/>
      <c r="AE78" s="75"/>
      <c r="AF78" s="75"/>
      <c r="AG78" s="75"/>
      <c r="AH78" s="75"/>
      <c r="AI78" s="75"/>
      <c r="AJ78" s="75"/>
    </row>
    <row r="79">
      <c r="A79" s="15" t="s">
        <v>261</v>
      </c>
      <c r="B79" s="15" t="s">
        <v>35</v>
      </c>
      <c r="C79" s="15" t="s">
        <v>36</v>
      </c>
      <c r="D79" s="28" t="s">
        <v>435</v>
      </c>
      <c r="E79" s="28" t="s">
        <v>361</v>
      </c>
      <c r="F79" s="15" t="s">
        <v>37</v>
      </c>
      <c r="G79" s="125"/>
      <c r="H79" s="131"/>
      <c r="I79" s="15"/>
      <c r="J79" s="15"/>
      <c r="K79" s="90" t="s">
        <v>96</v>
      </c>
      <c r="L79" s="15" t="s">
        <v>96</v>
      </c>
      <c r="M79" s="15">
        <f t="shared" si="1"/>
        <v>0</v>
      </c>
      <c r="N79" s="126">
        <f t="shared" si="2"/>
        <v>0</v>
      </c>
      <c r="O79" s="75"/>
      <c r="P79" s="127"/>
      <c r="Q79" s="127"/>
      <c r="T79" s="75"/>
      <c r="U79" s="75"/>
      <c r="V79" s="75"/>
      <c r="W79" s="75"/>
      <c r="X79" s="75"/>
      <c r="Y79" s="75"/>
      <c r="Z79" s="75"/>
      <c r="AA79" s="75"/>
      <c r="AB79" s="75"/>
      <c r="AC79" s="75"/>
      <c r="AD79" s="75"/>
      <c r="AE79" s="75"/>
      <c r="AF79" s="75"/>
      <c r="AG79" s="75"/>
      <c r="AH79" s="75"/>
      <c r="AI79" s="75"/>
      <c r="AJ79" s="75"/>
    </row>
    <row r="80">
      <c r="A80" s="15" t="s">
        <v>261</v>
      </c>
      <c r="B80" s="15" t="s">
        <v>276</v>
      </c>
      <c r="C80" s="15" t="s">
        <v>277</v>
      </c>
      <c r="D80" s="28" t="s">
        <v>436</v>
      </c>
      <c r="E80" s="28" t="s">
        <v>361</v>
      </c>
      <c r="F80" s="15" t="s">
        <v>346</v>
      </c>
      <c r="G80" s="124">
        <v>0.6979166666666666</v>
      </c>
      <c r="H80" s="131"/>
      <c r="I80" s="15" t="s">
        <v>346</v>
      </c>
      <c r="J80" s="15"/>
      <c r="K80" s="15">
        <v>5.0</v>
      </c>
      <c r="L80" s="15">
        <v>6.0</v>
      </c>
      <c r="M80" s="15">
        <f t="shared" si="1"/>
        <v>11</v>
      </c>
      <c r="N80" s="126">
        <f t="shared" si="2"/>
        <v>0.7333333333</v>
      </c>
      <c r="O80" s="75"/>
      <c r="P80" s="127"/>
      <c r="Q80" s="127"/>
      <c r="T80" s="75"/>
      <c r="U80" s="75"/>
      <c r="V80" s="75"/>
      <c r="W80" s="75"/>
      <c r="X80" s="75"/>
      <c r="Y80" s="75"/>
      <c r="Z80" s="75"/>
      <c r="AA80" s="75"/>
      <c r="AB80" s="75"/>
      <c r="AC80" s="75"/>
      <c r="AD80" s="75"/>
      <c r="AE80" s="75"/>
      <c r="AF80" s="75"/>
      <c r="AG80" s="75"/>
      <c r="AH80" s="75"/>
      <c r="AI80" s="75"/>
      <c r="AJ80" s="75"/>
    </row>
    <row r="81">
      <c r="A81" s="15" t="s">
        <v>261</v>
      </c>
      <c r="B81" s="15" t="s">
        <v>273</v>
      </c>
      <c r="C81" s="15" t="s">
        <v>274</v>
      </c>
      <c r="D81" s="28" t="s">
        <v>438</v>
      </c>
      <c r="E81" s="28" t="s">
        <v>361</v>
      </c>
      <c r="F81" s="15" t="s">
        <v>346</v>
      </c>
      <c r="G81" s="124">
        <v>0.6979166666666666</v>
      </c>
      <c r="H81" s="131"/>
      <c r="I81" s="15" t="s">
        <v>346</v>
      </c>
      <c r="J81" s="15"/>
      <c r="K81" s="15">
        <v>10.0</v>
      </c>
      <c r="L81" s="15">
        <v>5.0</v>
      </c>
      <c r="M81" s="15">
        <f t="shared" si="1"/>
        <v>15</v>
      </c>
      <c r="N81" s="126">
        <f t="shared" si="2"/>
        <v>1</v>
      </c>
      <c r="O81" s="75"/>
      <c r="P81" s="127"/>
      <c r="Q81" s="127"/>
      <c r="T81" s="75"/>
      <c r="U81" s="75"/>
      <c r="V81" s="75"/>
      <c r="W81" s="75"/>
      <c r="X81" s="75"/>
      <c r="Y81" s="75"/>
      <c r="Z81" s="75"/>
      <c r="AA81" s="75"/>
      <c r="AB81" s="75"/>
      <c r="AC81" s="75"/>
      <c r="AD81" s="75"/>
      <c r="AE81" s="75"/>
      <c r="AF81" s="75"/>
      <c r="AG81" s="75"/>
      <c r="AH81" s="75"/>
      <c r="AI81" s="75"/>
      <c r="AJ81" s="75"/>
    </row>
    <row r="82">
      <c r="A82" s="15" t="s">
        <v>278</v>
      </c>
      <c r="B82" s="15" t="s">
        <v>279</v>
      </c>
      <c r="C82" s="15" t="s">
        <v>280</v>
      </c>
      <c r="D82" s="28" t="s">
        <v>439</v>
      </c>
      <c r="E82" s="28" t="s">
        <v>440</v>
      </c>
      <c r="F82" s="15" t="s">
        <v>346</v>
      </c>
      <c r="G82" s="124">
        <v>0.5625</v>
      </c>
      <c r="H82" s="125"/>
      <c r="I82" s="15" t="s">
        <v>346</v>
      </c>
      <c r="J82" s="15"/>
      <c r="K82" s="15">
        <v>4.0</v>
      </c>
      <c r="L82" s="15">
        <v>5.0</v>
      </c>
      <c r="M82" s="15">
        <f t="shared" si="1"/>
        <v>9</v>
      </c>
      <c r="N82" s="126">
        <f t="shared" si="2"/>
        <v>0.6</v>
      </c>
      <c r="O82" s="15" t="s">
        <v>765</v>
      </c>
      <c r="P82" s="127"/>
      <c r="Q82" s="127"/>
      <c r="R82" s="59"/>
      <c r="S82" s="59"/>
      <c r="T82" s="75"/>
      <c r="U82" s="75"/>
      <c r="V82" s="75"/>
      <c r="W82" s="75"/>
      <c r="X82" s="75"/>
      <c r="Y82" s="75"/>
      <c r="Z82" s="75"/>
      <c r="AA82" s="75"/>
      <c r="AB82" s="75"/>
      <c r="AC82" s="75"/>
      <c r="AD82" s="75"/>
      <c r="AE82" s="75"/>
      <c r="AF82" s="75"/>
      <c r="AG82" s="75"/>
      <c r="AH82" s="75"/>
      <c r="AI82" s="75"/>
      <c r="AJ82" s="75"/>
    </row>
    <row r="83">
      <c r="A83" s="15" t="s">
        <v>282</v>
      </c>
      <c r="B83" s="15" t="s">
        <v>216</v>
      </c>
      <c r="C83" s="15" t="s">
        <v>217</v>
      </c>
      <c r="D83" s="28" t="s">
        <v>441</v>
      </c>
      <c r="E83" s="28" t="s">
        <v>440</v>
      </c>
      <c r="F83" s="15" t="s">
        <v>346</v>
      </c>
      <c r="G83" s="124">
        <v>0.5638888888888889</v>
      </c>
      <c r="H83" s="125"/>
      <c r="I83" s="15" t="s">
        <v>346</v>
      </c>
      <c r="J83" s="15"/>
      <c r="K83" s="15">
        <v>5.0</v>
      </c>
      <c r="L83" s="15">
        <v>4.0</v>
      </c>
      <c r="M83" s="15">
        <f t="shared" si="1"/>
        <v>9</v>
      </c>
      <c r="N83" s="126">
        <f t="shared" si="2"/>
        <v>0.6</v>
      </c>
      <c r="O83" s="15" t="s">
        <v>766</v>
      </c>
      <c r="P83" s="127"/>
      <c r="Q83" s="127"/>
      <c r="R83" s="59"/>
      <c r="S83" s="59"/>
      <c r="T83" s="75"/>
      <c r="U83" s="75"/>
      <c r="V83" s="75"/>
      <c r="W83" s="75"/>
      <c r="X83" s="75"/>
      <c r="Y83" s="75"/>
      <c r="Z83" s="75"/>
      <c r="AA83" s="75"/>
      <c r="AB83" s="75"/>
      <c r="AC83" s="75"/>
      <c r="AD83" s="75"/>
      <c r="AE83" s="75"/>
      <c r="AF83" s="75"/>
      <c r="AG83" s="75"/>
      <c r="AH83" s="75"/>
      <c r="AI83" s="75"/>
      <c r="AJ83" s="75"/>
    </row>
    <row r="84">
      <c r="A84" s="15" t="s">
        <v>282</v>
      </c>
      <c r="B84" s="15" t="s">
        <v>265</v>
      </c>
      <c r="C84" s="15" t="s">
        <v>266</v>
      </c>
      <c r="D84" s="28" t="s">
        <v>442</v>
      </c>
      <c r="E84" s="28" t="s">
        <v>440</v>
      </c>
      <c r="F84" s="15" t="s">
        <v>346</v>
      </c>
      <c r="G84" s="124">
        <v>0.5631944444444444</v>
      </c>
      <c r="H84" s="125"/>
      <c r="I84" s="15" t="s">
        <v>346</v>
      </c>
      <c r="J84" s="15"/>
      <c r="K84" s="15">
        <v>5.0</v>
      </c>
      <c r="L84" s="15">
        <v>5.0</v>
      </c>
      <c r="M84" s="15">
        <f t="shared" si="1"/>
        <v>10</v>
      </c>
      <c r="N84" s="126">
        <f t="shared" si="2"/>
        <v>0.6666666667</v>
      </c>
      <c r="O84" s="15" t="s">
        <v>767</v>
      </c>
      <c r="P84" s="127"/>
      <c r="Q84" s="127"/>
      <c r="R84" s="59"/>
      <c r="S84" s="59"/>
      <c r="T84" s="75"/>
      <c r="U84" s="75"/>
      <c r="V84" s="75"/>
      <c r="W84" s="75"/>
      <c r="X84" s="75"/>
      <c r="Y84" s="75"/>
      <c r="Z84" s="75"/>
      <c r="AA84" s="75"/>
      <c r="AB84" s="75"/>
      <c r="AC84" s="75"/>
      <c r="AD84" s="75"/>
      <c r="AE84" s="75"/>
      <c r="AF84" s="75"/>
      <c r="AG84" s="75"/>
      <c r="AH84" s="75"/>
      <c r="AI84" s="75"/>
      <c r="AJ84" s="75"/>
    </row>
    <row r="85">
      <c r="A85" s="15" t="s">
        <v>282</v>
      </c>
      <c r="B85" s="15" t="s">
        <v>246</v>
      </c>
      <c r="C85" s="15" t="s">
        <v>247</v>
      </c>
      <c r="D85" s="28" t="s">
        <v>443</v>
      </c>
      <c r="E85" s="28" t="s">
        <v>440</v>
      </c>
      <c r="F85" s="15" t="s">
        <v>346</v>
      </c>
      <c r="G85" s="124">
        <v>0.5625</v>
      </c>
      <c r="H85" s="125"/>
      <c r="I85" s="15" t="s">
        <v>346</v>
      </c>
      <c r="J85" s="15"/>
      <c r="K85" s="15">
        <v>4.0</v>
      </c>
      <c r="L85" s="15">
        <v>0.0</v>
      </c>
      <c r="M85" s="15">
        <f t="shared" si="1"/>
        <v>4</v>
      </c>
      <c r="N85" s="126">
        <f t="shared" si="2"/>
        <v>0.2666666667</v>
      </c>
      <c r="O85" s="15" t="s">
        <v>768</v>
      </c>
      <c r="P85" s="127"/>
      <c r="Q85" s="127"/>
      <c r="R85" s="59"/>
      <c r="S85" s="59"/>
      <c r="T85" s="75"/>
      <c r="U85" s="75"/>
      <c r="V85" s="75"/>
      <c r="W85" s="75"/>
      <c r="X85" s="75"/>
      <c r="Y85" s="75"/>
      <c r="Z85" s="75"/>
      <c r="AA85" s="75"/>
      <c r="AB85" s="75"/>
      <c r="AC85" s="75"/>
      <c r="AD85" s="75"/>
      <c r="AE85" s="75"/>
      <c r="AF85" s="75"/>
      <c r="AG85" s="75"/>
      <c r="AH85" s="75"/>
      <c r="AI85" s="75"/>
      <c r="AJ85" s="75"/>
    </row>
    <row r="86">
      <c r="A86" s="100" t="s">
        <v>282</v>
      </c>
      <c r="B86" s="15" t="s">
        <v>285</v>
      </c>
      <c r="C86" s="15" t="s">
        <v>286</v>
      </c>
      <c r="D86" s="28" t="s">
        <v>445</v>
      </c>
      <c r="E86" s="28" t="s">
        <v>418</v>
      </c>
      <c r="F86" s="15" t="s">
        <v>346</v>
      </c>
      <c r="G86" s="124">
        <v>0.6041666666666666</v>
      </c>
      <c r="H86" s="131"/>
      <c r="I86" s="15" t="s">
        <v>346</v>
      </c>
      <c r="J86" s="15"/>
      <c r="K86" s="15">
        <v>5.0</v>
      </c>
      <c r="L86" s="15">
        <v>10.0</v>
      </c>
      <c r="M86" s="15">
        <f t="shared" si="1"/>
        <v>15</v>
      </c>
      <c r="N86" s="126">
        <f t="shared" si="2"/>
        <v>1</v>
      </c>
      <c r="O86" s="15" t="s">
        <v>769</v>
      </c>
      <c r="P86" s="127"/>
      <c r="Q86" s="127"/>
      <c r="T86" s="75"/>
      <c r="U86" s="75"/>
      <c r="V86" s="75"/>
      <c r="W86" s="75"/>
      <c r="X86" s="75"/>
      <c r="Y86" s="75"/>
      <c r="Z86" s="75"/>
      <c r="AA86" s="75"/>
      <c r="AB86" s="75"/>
      <c r="AC86" s="75"/>
      <c r="AD86" s="75"/>
      <c r="AE86" s="75"/>
      <c r="AF86" s="75"/>
      <c r="AG86" s="75"/>
      <c r="AH86" s="75"/>
      <c r="AI86" s="75"/>
      <c r="AJ86" s="75"/>
    </row>
    <row r="87">
      <c r="A87" s="100" t="s">
        <v>282</v>
      </c>
      <c r="B87" s="15" t="s">
        <v>270</v>
      </c>
      <c r="C87" s="15" t="s">
        <v>271</v>
      </c>
      <c r="D87" s="28" t="s">
        <v>446</v>
      </c>
      <c r="E87" s="28" t="s">
        <v>418</v>
      </c>
      <c r="F87" s="15" t="s">
        <v>346</v>
      </c>
      <c r="G87" s="124">
        <v>0.6041666666666666</v>
      </c>
      <c r="H87" s="131"/>
      <c r="I87" s="15" t="s">
        <v>346</v>
      </c>
      <c r="J87" s="15"/>
      <c r="K87" s="15">
        <v>4.0</v>
      </c>
      <c r="L87" s="15">
        <v>5.0</v>
      </c>
      <c r="M87" s="15">
        <f t="shared" si="1"/>
        <v>9</v>
      </c>
      <c r="N87" s="126">
        <f t="shared" si="2"/>
        <v>0.6</v>
      </c>
      <c r="O87" s="15" t="s">
        <v>770</v>
      </c>
      <c r="P87" s="127"/>
      <c r="Q87" s="127"/>
      <c r="T87" s="75"/>
      <c r="U87" s="75"/>
      <c r="V87" s="75"/>
      <c r="W87" s="75"/>
      <c r="X87" s="75"/>
      <c r="Y87" s="75"/>
      <c r="Z87" s="75"/>
      <c r="AA87" s="75"/>
      <c r="AB87" s="75"/>
      <c r="AC87" s="75"/>
      <c r="AD87" s="75"/>
      <c r="AE87" s="75"/>
      <c r="AF87" s="75"/>
      <c r="AG87" s="75"/>
      <c r="AH87" s="75"/>
      <c r="AI87" s="75"/>
      <c r="AJ87" s="75"/>
    </row>
    <row r="88">
      <c r="A88" s="100" t="s">
        <v>282</v>
      </c>
      <c r="B88" s="15" t="s">
        <v>287</v>
      </c>
      <c r="C88" s="15" t="s">
        <v>288</v>
      </c>
      <c r="D88" s="28" t="s">
        <v>447</v>
      </c>
      <c r="E88" s="28" t="s">
        <v>418</v>
      </c>
      <c r="F88" s="15" t="s">
        <v>346</v>
      </c>
      <c r="G88" s="124">
        <v>0.6076388888888888</v>
      </c>
      <c r="H88" s="131"/>
      <c r="I88" s="15" t="s">
        <v>346</v>
      </c>
      <c r="J88" s="15"/>
      <c r="K88" s="15">
        <v>5.0</v>
      </c>
      <c r="L88" s="15">
        <v>2.0</v>
      </c>
      <c r="M88" s="15">
        <f t="shared" si="1"/>
        <v>7</v>
      </c>
      <c r="N88" s="126">
        <f t="shared" si="2"/>
        <v>0.4666666667</v>
      </c>
      <c r="O88" s="15" t="s">
        <v>771</v>
      </c>
      <c r="P88" s="127"/>
      <c r="Q88" s="127"/>
      <c r="T88" s="75"/>
      <c r="U88" s="75"/>
      <c r="V88" s="75"/>
      <c r="W88" s="75"/>
      <c r="X88" s="75"/>
      <c r="Y88" s="75"/>
      <c r="Z88" s="75"/>
      <c r="AA88" s="75"/>
      <c r="AB88" s="75"/>
      <c r="AC88" s="75"/>
      <c r="AD88" s="75"/>
      <c r="AE88" s="75"/>
      <c r="AF88" s="75"/>
      <c r="AG88" s="75"/>
      <c r="AH88" s="75"/>
      <c r="AI88" s="75"/>
      <c r="AJ88" s="75"/>
    </row>
    <row r="89">
      <c r="A89" s="100" t="s">
        <v>282</v>
      </c>
      <c r="B89" s="15" t="s">
        <v>232</v>
      </c>
      <c r="C89" s="15" t="s">
        <v>233</v>
      </c>
      <c r="D89" s="28" t="s">
        <v>448</v>
      </c>
      <c r="E89" s="28" t="s">
        <v>418</v>
      </c>
      <c r="F89" s="15" t="s">
        <v>346</v>
      </c>
      <c r="G89" s="124">
        <v>0.6076388888888888</v>
      </c>
      <c r="H89" s="131"/>
      <c r="I89" s="15" t="s">
        <v>346</v>
      </c>
      <c r="J89" s="15"/>
      <c r="K89" s="15">
        <v>5.0</v>
      </c>
      <c r="L89" s="15">
        <v>7.0</v>
      </c>
      <c r="M89" s="15">
        <f t="shared" si="1"/>
        <v>12</v>
      </c>
      <c r="N89" s="126">
        <f t="shared" si="2"/>
        <v>0.8</v>
      </c>
      <c r="O89" s="15" t="s">
        <v>772</v>
      </c>
      <c r="P89" s="127"/>
      <c r="Q89" s="127"/>
      <c r="T89" s="75"/>
      <c r="U89" s="75"/>
      <c r="V89" s="75"/>
      <c r="W89" s="75"/>
      <c r="X89" s="75"/>
      <c r="Y89" s="75"/>
      <c r="Z89" s="75"/>
      <c r="AA89" s="75"/>
      <c r="AB89" s="75"/>
      <c r="AC89" s="75"/>
      <c r="AD89" s="75"/>
      <c r="AE89" s="75"/>
      <c r="AF89" s="75"/>
      <c r="AG89" s="75"/>
      <c r="AH89" s="75"/>
      <c r="AI89" s="75"/>
      <c r="AJ89" s="75"/>
    </row>
    <row r="90">
      <c r="A90" s="15" t="s">
        <v>293</v>
      </c>
      <c r="B90" s="15" t="s">
        <v>294</v>
      </c>
      <c r="C90" s="15" t="s">
        <v>295</v>
      </c>
      <c r="D90" s="28" t="s">
        <v>449</v>
      </c>
      <c r="E90" s="28" t="s">
        <v>440</v>
      </c>
      <c r="F90" s="15" t="s">
        <v>346</v>
      </c>
      <c r="G90" s="124">
        <v>0.5625</v>
      </c>
      <c r="H90" s="125"/>
      <c r="I90" s="15" t="s">
        <v>346</v>
      </c>
      <c r="J90" s="15"/>
      <c r="K90" s="15">
        <v>5.0</v>
      </c>
      <c r="L90" s="15">
        <v>10.0</v>
      </c>
      <c r="M90" s="15">
        <f t="shared" si="1"/>
        <v>15</v>
      </c>
      <c r="N90" s="126">
        <f t="shared" si="2"/>
        <v>1</v>
      </c>
      <c r="O90" s="75"/>
      <c r="P90" s="127"/>
      <c r="Q90" s="127"/>
      <c r="R90" s="59"/>
      <c r="S90" s="59"/>
      <c r="T90" s="75"/>
      <c r="U90" s="75"/>
      <c r="V90" s="75"/>
      <c r="W90" s="75"/>
      <c r="X90" s="75"/>
      <c r="Y90" s="75"/>
      <c r="Z90" s="75"/>
      <c r="AA90" s="75"/>
      <c r="AB90" s="75"/>
      <c r="AC90" s="75"/>
      <c r="AD90" s="75"/>
      <c r="AE90" s="75"/>
      <c r="AF90" s="75"/>
      <c r="AG90" s="75"/>
      <c r="AH90" s="75"/>
      <c r="AI90" s="75"/>
      <c r="AJ90" s="75"/>
    </row>
    <row r="91">
      <c r="A91" s="15" t="s">
        <v>293</v>
      </c>
      <c r="B91" s="15" t="s">
        <v>241</v>
      </c>
      <c r="C91" s="15" t="s">
        <v>242</v>
      </c>
      <c r="D91" s="28" t="s">
        <v>450</v>
      </c>
      <c r="E91" s="28" t="s">
        <v>440</v>
      </c>
      <c r="F91" s="15" t="s">
        <v>346</v>
      </c>
      <c r="G91" s="124">
        <v>0.5625</v>
      </c>
      <c r="H91" s="125"/>
      <c r="I91" s="15" t="s">
        <v>346</v>
      </c>
      <c r="J91" s="15"/>
      <c r="K91" s="15">
        <v>5.0</v>
      </c>
      <c r="L91" s="15">
        <v>10.0</v>
      </c>
      <c r="M91" s="15">
        <f t="shared" si="1"/>
        <v>15</v>
      </c>
      <c r="N91" s="126">
        <f t="shared" si="2"/>
        <v>1</v>
      </c>
      <c r="O91" s="75"/>
      <c r="P91" s="127"/>
      <c r="Q91" s="127"/>
      <c r="R91" s="59"/>
      <c r="S91" s="59"/>
      <c r="T91" s="75"/>
      <c r="U91" s="75"/>
      <c r="V91" s="75"/>
      <c r="W91" s="75"/>
      <c r="X91" s="75"/>
      <c r="Y91" s="75"/>
      <c r="Z91" s="75"/>
      <c r="AA91" s="75"/>
      <c r="AB91" s="75"/>
      <c r="AC91" s="75"/>
      <c r="AD91" s="75"/>
      <c r="AE91" s="75"/>
      <c r="AF91" s="75"/>
      <c r="AG91" s="75"/>
      <c r="AH91" s="75"/>
      <c r="AI91" s="75"/>
      <c r="AJ91" s="75"/>
    </row>
    <row r="92">
      <c r="A92" s="15" t="s">
        <v>293</v>
      </c>
      <c r="B92" s="15" t="s">
        <v>297</v>
      </c>
      <c r="C92" s="15" t="s">
        <v>298</v>
      </c>
      <c r="D92" s="28" t="s">
        <v>452</v>
      </c>
      <c r="E92" s="28" t="s">
        <v>440</v>
      </c>
      <c r="F92" s="15" t="s">
        <v>346</v>
      </c>
      <c r="G92" s="124">
        <v>0.5625</v>
      </c>
      <c r="H92" s="125"/>
      <c r="I92" s="15" t="s">
        <v>346</v>
      </c>
      <c r="J92" s="15"/>
      <c r="K92" s="4">
        <v>5.0</v>
      </c>
      <c r="L92" s="15">
        <v>10.0</v>
      </c>
      <c r="M92" s="15">
        <f t="shared" si="1"/>
        <v>15</v>
      </c>
      <c r="N92" s="126">
        <f t="shared" si="2"/>
        <v>1</v>
      </c>
      <c r="O92" s="75"/>
      <c r="P92" s="127"/>
      <c r="Q92" s="127"/>
      <c r="R92" s="59"/>
      <c r="S92" s="59"/>
      <c r="T92" s="75"/>
      <c r="U92" s="75"/>
      <c r="V92" s="75"/>
      <c r="W92" s="75"/>
      <c r="X92" s="75"/>
      <c r="Y92" s="75"/>
      <c r="Z92" s="75"/>
      <c r="AA92" s="75"/>
      <c r="AB92" s="75"/>
      <c r="AC92" s="75"/>
      <c r="AD92" s="75"/>
      <c r="AE92" s="75"/>
      <c r="AF92" s="75"/>
      <c r="AG92" s="75"/>
      <c r="AH92" s="75"/>
      <c r="AI92" s="75"/>
      <c r="AJ92" s="75"/>
    </row>
    <row r="93">
      <c r="A93" s="15" t="s">
        <v>293</v>
      </c>
      <c r="B93" s="15" t="s">
        <v>290</v>
      </c>
      <c r="C93" s="15" t="s">
        <v>291</v>
      </c>
      <c r="D93" s="28" t="s">
        <v>453</v>
      </c>
      <c r="E93" s="28" t="s">
        <v>440</v>
      </c>
      <c r="F93" s="15" t="s">
        <v>346</v>
      </c>
      <c r="G93" s="124">
        <v>0.5666666666666667</v>
      </c>
      <c r="H93" s="125">
        <v>6.0</v>
      </c>
      <c r="I93" s="15" t="s">
        <v>346</v>
      </c>
      <c r="J93" s="15"/>
      <c r="K93" s="15">
        <v>3.0</v>
      </c>
      <c r="L93" s="15">
        <v>1.0</v>
      </c>
      <c r="M93" s="15">
        <f t="shared" si="1"/>
        <v>4</v>
      </c>
      <c r="N93" s="126">
        <f t="shared" si="2"/>
        <v>0.2666666667</v>
      </c>
      <c r="O93" s="15" t="s">
        <v>774</v>
      </c>
      <c r="P93" s="127"/>
      <c r="Q93" s="127"/>
      <c r="T93" s="75"/>
      <c r="U93" s="75"/>
      <c r="V93" s="75"/>
      <c r="W93" s="75"/>
      <c r="X93" s="75"/>
      <c r="Y93" s="75"/>
      <c r="Z93" s="75"/>
      <c r="AA93" s="75"/>
      <c r="AB93" s="75"/>
      <c r="AC93" s="75"/>
      <c r="AD93" s="75"/>
      <c r="AE93" s="75"/>
      <c r="AF93" s="75"/>
      <c r="AG93" s="75"/>
      <c r="AH93" s="75"/>
      <c r="AI93" s="75"/>
      <c r="AJ93" s="75"/>
    </row>
    <row r="94">
      <c r="A94" s="15" t="s">
        <v>293</v>
      </c>
      <c r="B94" s="15" t="s">
        <v>209</v>
      </c>
      <c r="C94" s="15" t="s">
        <v>210</v>
      </c>
      <c r="D94" s="28" t="s">
        <v>454</v>
      </c>
      <c r="E94" s="28" t="s">
        <v>380</v>
      </c>
      <c r="F94" s="15" t="s">
        <v>346</v>
      </c>
      <c r="G94" s="124">
        <v>0.6076388888888888</v>
      </c>
      <c r="H94" s="131"/>
      <c r="I94" s="15" t="s">
        <v>346</v>
      </c>
      <c r="J94" s="15"/>
      <c r="K94" s="15">
        <v>5.0</v>
      </c>
      <c r="L94" s="15">
        <v>0.0</v>
      </c>
      <c r="M94" s="15">
        <f t="shared" si="1"/>
        <v>5</v>
      </c>
      <c r="N94" s="126">
        <f t="shared" si="2"/>
        <v>0.3333333333</v>
      </c>
      <c r="O94" s="15" t="s">
        <v>775</v>
      </c>
      <c r="P94" s="127"/>
      <c r="Q94" s="127"/>
      <c r="T94" s="75"/>
      <c r="U94" s="75"/>
      <c r="V94" s="75"/>
      <c r="W94" s="75"/>
      <c r="X94" s="75"/>
      <c r="Y94" s="75"/>
      <c r="Z94" s="75"/>
      <c r="AA94" s="75"/>
      <c r="AB94" s="75"/>
      <c r="AC94" s="75"/>
      <c r="AD94" s="75"/>
      <c r="AE94" s="75"/>
      <c r="AF94" s="75"/>
      <c r="AG94" s="75"/>
      <c r="AH94" s="75"/>
      <c r="AI94" s="75"/>
      <c r="AJ94" s="75"/>
    </row>
    <row r="95">
      <c r="A95" s="15" t="s">
        <v>293</v>
      </c>
      <c r="B95" s="15" t="s">
        <v>302</v>
      </c>
      <c r="C95" s="15" t="s">
        <v>303</v>
      </c>
      <c r="D95" s="28" t="s">
        <v>455</v>
      </c>
      <c r="E95" s="28" t="s">
        <v>380</v>
      </c>
      <c r="F95" s="15" t="s">
        <v>346</v>
      </c>
      <c r="G95" s="124">
        <v>0.6076388888888888</v>
      </c>
      <c r="H95" s="131"/>
      <c r="I95" s="15" t="s">
        <v>346</v>
      </c>
      <c r="J95" s="15"/>
      <c r="K95" s="15">
        <v>3.0</v>
      </c>
      <c r="L95" s="15">
        <v>10.0</v>
      </c>
      <c r="M95" s="15">
        <f t="shared" si="1"/>
        <v>13</v>
      </c>
      <c r="N95" s="126">
        <f t="shared" si="2"/>
        <v>0.8666666667</v>
      </c>
      <c r="O95" s="15" t="s">
        <v>776</v>
      </c>
      <c r="P95" s="127"/>
      <c r="Q95" s="127"/>
      <c r="T95" s="75"/>
      <c r="U95" s="75"/>
      <c r="V95" s="75"/>
      <c r="W95" s="75"/>
      <c r="X95" s="75"/>
      <c r="Y95" s="75"/>
      <c r="Z95" s="75"/>
      <c r="AA95" s="75"/>
      <c r="AB95" s="75"/>
      <c r="AC95" s="75"/>
      <c r="AD95" s="75"/>
      <c r="AE95" s="75"/>
      <c r="AF95" s="75"/>
      <c r="AG95" s="75"/>
      <c r="AH95" s="75"/>
      <c r="AI95" s="75"/>
      <c r="AJ95" s="75"/>
    </row>
    <row r="96">
      <c r="A96" s="15" t="s">
        <v>293</v>
      </c>
      <c r="B96" s="15" t="s">
        <v>212</v>
      </c>
      <c r="C96" s="15" t="s">
        <v>213</v>
      </c>
      <c r="D96" s="28" t="s">
        <v>457</v>
      </c>
      <c r="E96" s="28" t="s">
        <v>380</v>
      </c>
      <c r="F96" s="15" t="s">
        <v>346</v>
      </c>
      <c r="G96" s="124">
        <v>0.6152777777777778</v>
      </c>
      <c r="H96" s="125">
        <v>11.0</v>
      </c>
      <c r="I96" s="15" t="s">
        <v>346</v>
      </c>
      <c r="J96" s="15"/>
      <c r="K96" s="15">
        <v>5.0</v>
      </c>
      <c r="L96" s="15">
        <v>1.0</v>
      </c>
      <c r="M96" s="15">
        <f t="shared" si="1"/>
        <v>6</v>
      </c>
      <c r="N96" s="126">
        <f t="shared" si="2"/>
        <v>0.4</v>
      </c>
      <c r="O96" s="75"/>
      <c r="P96" s="127"/>
      <c r="Q96" s="127"/>
      <c r="T96" s="75"/>
      <c r="U96" s="75"/>
      <c r="V96" s="75"/>
      <c r="W96" s="75"/>
      <c r="X96" s="75"/>
      <c r="Y96" s="75"/>
      <c r="Z96" s="75"/>
      <c r="AA96" s="75"/>
      <c r="AB96" s="75"/>
      <c r="AC96" s="75"/>
      <c r="AD96" s="75"/>
      <c r="AE96" s="75"/>
      <c r="AF96" s="75"/>
      <c r="AG96" s="75"/>
      <c r="AH96" s="75"/>
      <c r="AI96" s="75"/>
      <c r="AJ96" s="75"/>
    </row>
    <row r="97">
      <c r="A97" s="15" t="s">
        <v>293</v>
      </c>
      <c r="B97" s="15" t="s">
        <v>305</v>
      </c>
      <c r="C97" s="15" t="s">
        <v>306</v>
      </c>
      <c r="D97" s="28" t="s">
        <v>458</v>
      </c>
      <c r="E97" s="28" t="s">
        <v>380</v>
      </c>
      <c r="F97" s="15" t="s">
        <v>346</v>
      </c>
      <c r="G97" s="124">
        <v>0.6076388888888888</v>
      </c>
      <c r="H97" s="131"/>
      <c r="I97" s="15" t="s">
        <v>346</v>
      </c>
      <c r="J97" s="15"/>
      <c r="K97" s="15">
        <v>5.0</v>
      </c>
      <c r="L97" s="15">
        <v>7.0</v>
      </c>
      <c r="M97" s="15">
        <f t="shared" si="1"/>
        <v>12</v>
      </c>
      <c r="N97" s="126">
        <f t="shared" si="2"/>
        <v>0.8</v>
      </c>
      <c r="O97" s="75"/>
      <c r="P97" s="127"/>
      <c r="Q97" s="127"/>
      <c r="T97" s="75"/>
      <c r="U97" s="75"/>
      <c r="V97" s="75"/>
      <c r="W97" s="75"/>
      <c r="X97" s="75"/>
      <c r="Y97" s="75"/>
      <c r="Z97" s="75"/>
      <c r="AA97" s="75"/>
      <c r="AB97" s="75"/>
      <c r="AC97" s="75"/>
      <c r="AD97" s="75"/>
      <c r="AE97" s="75"/>
      <c r="AF97" s="75"/>
      <c r="AG97" s="75"/>
      <c r="AH97" s="75"/>
      <c r="AI97" s="75"/>
      <c r="AJ97" s="75"/>
    </row>
    <row r="98">
      <c r="A98" s="52" t="s">
        <v>308</v>
      </c>
      <c r="B98" s="15" t="s">
        <v>309</v>
      </c>
      <c r="C98" s="15" t="s">
        <v>310</v>
      </c>
      <c r="D98" s="28" t="s">
        <v>459</v>
      </c>
      <c r="E98" s="28" t="s">
        <v>395</v>
      </c>
      <c r="F98" s="15" t="s">
        <v>346</v>
      </c>
      <c r="G98" s="141">
        <v>0.6555555555555556</v>
      </c>
      <c r="H98" s="125">
        <v>4.0</v>
      </c>
      <c r="I98" s="15" t="s">
        <v>346</v>
      </c>
      <c r="J98" s="15"/>
      <c r="K98" s="15">
        <v>6.0</v>
      </c>
      <c r="L98" s="15">
        <v>6.0</v>
      </c>
      <c r="M98" s="15">
        <f t="shared" si="1"/>
        <v>12</v>
      </c>
      <c r="N98" s="126">
        <f t="shared" si="2"/>
        <v>0.8</v>
      </c>
      <c r="O98" s="75"/>
      <c r="P98" s="127"/>
      <c r="Q98" s="127"/>
      <c r="T98" s="75"/>
      <c r="U98" s="75"/>
      <c r="V98" s="75"/>
      <c r="W98" s="75"/>
      <c r="X98" s="75"/>
      <c r="Y98" s="75"/>
      <c r="Z98" s="75"/>
      <c r="AA98" s="75"/>
      <c r="AB98" s="75"/>
      <c r="AC98" s="75"/>
      <c r="AD98" s="75"/>
      <c r="AE98" s="75"/>
      <c r="AF98" s="75"/>
      <c r="AG98" s="75"/>
      <c r="AH98" s="75"/>
      <c r="AI98" s="75"/>
      <c r="AJ98" s="75"/>
    </row>
    <row r="99">
      <c r="A99" s="52" t="s">
        <v>308</v>
      </c>
      <c r="B99" s="15" t="s">
        <v>222</v>
      </c>
      <c r="C99" s="15" t="s">
        <v>223</v>
      </c>
      <c r="D99" s="28" t="s">
        <v>460</v>
      </c>
      <c r="E99" s="28" t="s">
        <v>395</v>
      </c>
      <c r="F99" s="15" t="s">
        <v>346</v>
      </c>
      <c r="G99" s="151">
        <v>0.6527777777777778</v>
      </c>
      <c r="H99" s="125">
        <v>0.0</v>
      </c>
      <c r="I99" s="15" t="s">
        <v>346</v>
      </c>
      <c r="J99" s="75"/>
      <c r="K99" s="15">
        <v>3.0</v>
      </c>
      <c r="L99" s="15" t="s">
        <v>96</v>
      </c>
      <c r="M99" s="15">
        <f t="shared" si="1"/>
        <v>3</v>
      </c>
      <c r="N99" s="126">
        <f t="shared" si="2"/>
        <v>0.2</v>
      </c>
      <c r="O99" s="75"/>
      <c r="P99" s="127"/>
      <c r="Q99" s="127"/>
      <c r="T99" s="75"/>
      <c r="U99" s="75"/>
      <c r="V99" s="75"/>
      <c r="W99" s="75"/>
      <c r="X99" s="75"/>
      <c r="Y99" s="75"/>
      <c r="Z99" s="75"/>
      <c r="AA99" s="75"/>
      <c r="AB99" s="75"/>
      <c r="AC99" s="75"/>
      <c r="AD99" s="75"/>
      <c r="AE99" s="75"/>
      <c r="AF99" s="75"/>
      <c r="AG99" s="75"/>
      <c r="AH99" s="75"/>
      <c r="AI99" s="75"/>
      <c r="AJ99" s="75"/>
    </row>
    <row r="100">
      <c r="A100" s="52" t="s">
        <v>308</v>
      </c>
      <c r="B100" s="15" t="s">
        <v>43</v>
      </c>
      <c r="C100" s="15" t="s">
        <v>44</v>
      </c>
      <c r="D100" s="28" t="s">
        <v>461</v>
      </c>
      <c r="E100" s="28" t="s">
        <v>395</v>
      </c>
      <c r="F100" s="15" t="s">
        <v>346</v>
      </c>
      <c r="G100" s="151">
        <v>0.6527777777777778</v>
      </c>
      <c r="H100" s="125">
        <v>0.0</v>
      </c>
      <c r="I100" s="15" t="s">
        <v>346</v>
      </c>
      <c r="J100" s="75"/>
      <c r="K100" s="15" t="s">
        <v>96</v>
      </c>
      <c r="L100" s="15" t="s">
        <v>96</v>
      </c>
      <c r="M100" s="15">
        <f t="shared" si="1"/>
        <v>0</v>
      </c>
      <c r="N100" s="126">
        <f t="shared" si="2"/>
        <v>0</v>
      </c>
      <c r="O100" s="75"/>
      <c r="P100" s="127"/>
      <c r="Q100" s="127"/>
      <c r="T100" s="75"/>
      <c r="U100" s="75"/>
      <c r="V100" s="75"/>
      <c r="W100" s="75"/>
      <c r="X100" s="75"/>
      <c r="Y100" s="75"/>
      <c r="Z100" s="75"/>
      <c r="AA100" s="75"/>
      <c r="AB100" s="75"/>
      <c r="AC100" s="75"/>
      <c r="AD100" s="75"/>
      <c r="AE100" s="75"/>
      <c r="AF100" s="75"/>
      <c r="AG100" s="75"/>
      <c r="AH100" s="75"/>
      <c r="AI100" s="75"/>
      <c r="AJ100" s="75"/>
    </row>
    <row r="101">
      <c r="A101" s="52" t="s">
        <v>308</v>
      </c>
      <c r="B101" s="15" t="s">
        <v>63</v>
      </c>
      <c r="C101" s="15" t="s">
        <v>64</v>
      </c>
      <c r="D101" s="28" t="s">
        <v>464</v>
      </c>
      <c r="E101" s="28" t="s">
        <v>395</v>
      </c>
      <c r="F101" s="15" t="s">
        <v>346</v>
      </c>
      <c r="G101" s="151">
        <v>0.6527777777777778</v>
      </c>
      <c r="H101" s="125">
        <v>0.0</v>
      </c>
      <c r="I101" s="15" t="s">
        <v>346</v>
      </c>
      <c r="J101" s="75"/>
      <c r="K101" s="15" t="s">
        <v>96</v>
      </c>
      <c r="L101" s="15" t="s">
        <v>96</v>
      </c>
      <c r="M101" s="15">
        <f t="shared" si="1"/>
        <v>0</v>
      </c>
      <c r="N101" s="126">
        <f t="shared" si="2"/>
        <v>0</v>
      </c>
      <c r="O101" s="75"/>
      <c r="P101" s="127"/>
      <c r="Q101" s="127"/>
      <c r="T101" s="75"/>
      <c r="U101" s="75"/>
      <c r="V101" s="75"/>
      <c r="W101" s="75"/>
      <c r="X101" s="75"/>
      <c r="Y101" s="75"/>
      <c r="Z101" s="75"/>
      <c r="AA101" s="75"/>
      <c r="AB101" s="75"/>
      <c r="AC101" s="75"/>
      <c r="AD101" s="75"/>
      <c r="AE101" s="75"/>
      <c r="AF101" s="75"/>
      <c r="AG101" s="75"/>
      <c r="AH101" s="75"/>
      <c r="AI101" s="75"/>
      <c r="AJ101" s="75"/>
    </row>
    <row r="102">
      <c r="A102" s="52" t="s">
        <v>308</v>
      </c>
      <c r="B102" s="15" t="s">
        <v>158</v>
      </c>
      <c r="C102" s="15" t="s">
        <v>159</v>
      </c>
      <c r="D102" s="28" t="s">
        <v>465</v>
      </c>
      <c r="E102" s="28" t="s">
        <v>370</v>
      </c>
      <c r="F102" s="15" t="s">
        <v>346</v>
      </c>
      <c r="G102" s="124">
        <v>0.1527777777777778</v>
      </c>
      <c r="H102" s="125">
        <v>0.0</v>
      </c>
      <c r="I102" s="15" t="s">
        <v>346</v>
      </c>
      <c r="J102" s="75"/>
      <c r="K102" s="15">
        <v>4.0</v>
      </c>
      <c r="L102" s="15">
        <v>2.0</v>
      </c>
      <c r="M102" s="15">
        <f t="shared" si="1"/>
        <v>6</v>
      </c>
      <c r="N102" s="126">
        <f t="shared" si="2"/>
        <v>0.4</v>
      </c>
      <c r="O102" s="15" t="s">
        <v>777</v>
      </c>
      <c r="P102" s="127"/>
      <c r="Q102" s="127"/>
      <c r="T102" s="75"/>
      <c r="U102" s="75"/>
      <c r="V102" s="75"/>
      <c r="W102" s="75"/>
      <c r="X102" s="75"/>
      <c r="Y102" s="75"/>
      <c r="Z102" s="75"/>
      <c r="AA102" s="75"/>
      <c r="AB102" s="75"/>
      <c r="AC102" s="75"/>
      <c r="AD102" s="75"/>
      <c r="AE102" s="75"/>
      <c r="AF102" s="75"/>
      <c r="AG102" s="75"/>
      <c r="AH102" s="75"/>
      <c r="AI102" s="75"/>
      <c r="AJ102" s="75"/>
    </row>
    <row r="103">
      <c r="A103" s="52" t="s">
        <v>308</v>
      </c>
      <c r="B103" s="15" t="s">
        <v>312</v>
      </c>
      <c r="C103" s="15" t="s">
        <v>313</v>
      </c>
      <c r="D103" s="28" t="s">
        <v>466</v>
      </c>
      <c r="E103" s="28" t="s">
        <v>370</v>
      </c>
      <c r="F103" s="15" t="s">
        <v>346</v>
      </c>
      <c r="G103" s="142">
        <v>0.19791666666666666</v>
      </c>
      <c r="H103" s="125">
        <v>0.0</v>
      </c>
      <c r="I103" s="15" t="s">
        <v>346</v>
      </c>
      <c r="J103" s="75"/>
      <c r="K103" s="15">
        <v>3.0</v>
      </c>
      <c r="L103" s="15">
        <v>6.0</v>
      </c>
      <c r="M103" s="15">
        <f t="shared" si="1"/>
        <v>9</v>
      </c>
      <c r="N103" s="126">
        <f t="shared" si="2"/>
        <v>0.6</v>
      </c>
      <c r="O103" s="75"/>
      <c r="P103" s="127"/>
      <c r="Q103" s="127"/>
      <c r="T103" s="75"/>
      <c r="U103" s="75"/>
      <c r="V103" s="75"/>
      <c r="W103" s="75"/>
      <c r="X103" s="75"/>
      <c r="Y103" s="75"/>
      <c r="Z103" s="75"/>
      <c r="AA103" s="75"/>
      <c r="AB103" s="75"/>
      <c r="AC103" s="75"/>
      <c r="AD103" s="75"/>
      <c r="AE103" s="75"/>
      <c r="AF103" s="75"/>
      <c r="AG103" s="75"/>
      <c r="AH103" s="75"/>
      <c r="AI103" s="75"/>
      <c r="AJ103" s="75"/>
    </row>
    <row r="104">
      <c r="A104" s="52" t="s">
        <v>308</v>
      </c>
      <c r="B104" s="15" t="s">
        <v>314</v>
      </c>
      <c r="C104" s="15" t="s">
        <v>315</v>
      </c>
      <c r="D104" s="28" t="s">
        <v>467</v>
      </c>
      <c r="E104" s="28" t="s">
        <v>370</v>
      </c>
      <c r="F104" s="15" t="s">
        <v>346</v>
      </c>
      <c r="G104" s="142">
        <v>0.19791666666666666</v>
      </c>
      <c r="H104" s="125">
        <v>0.0</v>
      </c>
      <c r="I104" s="15" t="s">
        <v>346</v>
      </c>
      <c r="J104" s="75"/>
      <c r="K104" s="15">
        <v>5.0</v>
      </c>
      <c r="L104" s="15">
        <v>8.0</v>
      </c>
      <c r="M104" s="15">
        <f t="shared" si="1"/>
        <v>13</v>
      </c>
      <c r="N104" s="126">
        <f t="shared" si="2"/>
        <v>0.8666666667</v>
      </c>
      <c r="O104" s="75"/>
      <c r="P104" s="127"/>
      <c r="Q104" s="127"/>
      <c r="T104" s="75"/>
      <c r="U104" s="75"/>
      <c r="V104" s="75"/>
      <c r="W104" s="75"/>
      <c r="X104" s="75"/>
      <c r="Y104" s="75"/>
      <c r="Z104" s="75"/>
      <c r="AA104" s="75"/>
      <c r="AB104" s="75"/>
      <c r="AC104" s="75"/>
      <c r="AD104" s="75"/>
      <c r="AE104" s="75"/>
      <c r="AF104" s="75"/>
      <c r="AG104" s="75"/>
      <c r="AH104" s="75"/>
      <c r="AI104" s="75"/>
      <c r="AJ104" s="75"/>
    </row>
    <row r="105">
      <c r="A105" s="52" t="s">
        <v>308</v>
      </c>
      <c r="B105" s="15" t="s">
        <v>26</v>
      </c>
      <c r="C105" s="15" t="s">
        <v>27</v>
      </c>
      <c r="D105" s="28" t="s">
        <v>468</v>
      </c>
      <c r="E105" s="28" t="s">
        <v>370</v>
      </c>
      <c r="F105" s="15" t="s">
        <v>346</v>
      </c>
      <c r="G105" s="138">
        <v>0.19791666666666666</v>
      </c>
      <c r="H105" s="125">
        <v>0.0</v>
      </c>
      <c r="I105" s="15" t="s">
        <v>346</v>
      </c>
      <c r="J105" s="75"/>
      <c r="K105" s="15">
        <v>5.0</v>
      </c>
      <c r="L105" s="15">
        <v>10.0</v>
      </c>
      <c r="M105" s="15">
        <f t="shared" si="1"/>
        <v>15</v>
      </c>
      <c r="N105" s="126">
        <f t="shared" si="2"/>
        <v>1</v>
      </c>
      <c r="O105" s="15" t="s">
        <v>28</v>
      </c>
      <c r="P105" s="127"/>
      <c r="Q105" s="127"/>
      <c r="T105" s="75"/>
      <c r="U105" s="75"/>
      <c r="V105" s="75"/>
      <c r="W105" s="75"/>
      <c r="X105" s="75"/>
      <c r="Y105" s="75"/>
      <c r="Z105" s="75"/>
      <c r="AA105" s="75"/>
      <c r="AB105" s="75"/>
      <c r="AC105" s="75"/>
      <c r="AD105" s="75"/>
      <c r="AE105" s="75"/>
      <c r="AF105" s="75"/>
      <c r="AG105" s="75"/>
      <c r="AH105" s="75"/>
      <c r="AI105" s="75"/>
      <c r="AJ105" s="75"/>
    </row>
  </sheetData>
  <customSheetViews>
    <customSheetView guid="{D88E65ED-FBFE-41BE-8BBC-AB320CB24FC6}" filter="1" showAutoFilter="1">
      <autoFilter ref="$A$4:$O$105"/>
    </customSheetView>
    <customSheetView guid="{D88E65ED-FBFE-41BE-8BBC-AB320CB24FC6}" filter="1" showAutoFilter="1">
      <autoFilter ref="$A$4:$P$105">
        <sortState ref="A4:P105">
          <sortCondition ref="A4:A105"/>
          <sortCondition ref="B4:B105"/>
          <sortCondition ref="E4:E105"/>
        </sortState>
      </autoFilter>
    </customSheetView>
  </customSheetViews>
  <mergeCells count="1">
    <mergeCell ref="A1:B3"/>
  </mergeCells>
  <conditionalFormatting sqref="F5:F105 I5:I105 J5:J43 J45:J105">
    <cfRule type="containsBlanks" dxfId="5" priority="1">
      <formula>LEN(TRIM(F5))=0</formula>
    </cfRule>
  </conditionalFormatting>
  <conditionalFormatting sqref="F5:F105 I5:I105 J5:J43 J45:J105">
    <cfRule type="containsText" dxfId="0" priority="2" operator="containsText" text="Yes">
      <formula>NOT(ISERROR(SEARCH(("Yes"),(F5))))</formula>
    </cfRule>
  </conditionalFormatting>
  <conditionalFormatting sqref="F5:F105 I5:I105 J5:J43 J45:J105">
    <cfRule type="containsText" dxfId="2" priority="3" operator="containsText" text="No">
      <formula>NOT(ISERROR(SEARCH(("No"),(F5))))</formula>
    </cfRule>
  </conditionalFormatting>
  <conditionalFormatting sqref="H5:H105">
    <cfRule type="containsBlanks" dxfId="5" priority="4">
      <formula>LEN(TRIM(H5))=0</formula>
    </cfRule>
  </conditionalFormatting>
  <conditionalFormatting sqref="H5:H105">
    <cfRule type="cellIs" dxfId="11" priority="5" operator="between">
      <formula>5</formula>
      <formula>15</formula>
    </cfRule>
  </conditionalFormatting>
  <conditionalFormatting sqref="H5:H105">
    <cfRule type="cellIs" dxfId="2" priority="6" operator="greaterThan">
      <formula>15</formula>
    </cfRule>
  </conditionalFormatting>
  <conditionalFormatting sqref="H5:H105">
    <cfRule type="cellIs" dxfId="0" priority="7" operator="between">
      <formula>0</formula>
      <formula>4</formula>
    </cfRule>
  </conditionalFormatting>
  <conditionalFormatting sqref="G5:G105">
    <cfRule type="notContainsBlanks" dxfId="12" priority="8">
      <formula>LEN(TRIM(G5))&gt;0</formula>
    </cfRule>
  </conditionalFormatting>
  <conditionalFormatting sqref="J5:J43 K5:K105 L5:L19 M5:N105 L21:L49 J45:J105 L51:L105">
    <cfRule type="cellIs" dxfId="12" priority="9" operator="greaterThan">
      <formula>0</formula>
    </cfRule>
  </conditionalFormatting>
  <dataValidations>
    <dataValidation type="list" allowBlank="1" sqref="I5:J43 I44 F5:F105 I45:J105">
      <formula1>"Yes,No"</formula1>
    </dataValidation>
  </dataValidations>
  <drawing r:id="rId2"/>
  <legacyDrawing r:id="rId3"/>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4.86"/>
    <col customWidth="1" min="2" max="2" width="33.14"/>
    <col customWidth="1" min="3" max="3" width="33.86"/>
    <col customWidth="1" min="4" max="4" width="24.71"/>
    <col customWidth="1" min="5" max="5" width="10.71"/>
    <col customWidth="1" min="6" max="6" width="11.43"/>
    <col customWidth="1" min="7" max="8" width="10.43"/>
    <col customWidth="1" min="9" max="9" width="11.57"/>
    <col customWidth="1" min="10" max="10" width="10.0"/>
    <col customWidth="1" min="11" max="11" width="14.14"/>
    <col customWidth="1" min="12" max="12" width="77.0"/>
    <col customWidth="1" min="13" max="14" width="35.86"/>
    <col customWidth="1" min="15" max="15" width="15.29"/>
  </cols>
  <sheetData>
    <row r="1" ht="27.0" customHeight="1">
      <c r="A1" s="70" t="s">
        <v>606</v>
      </c>
      <c r="C1" s="74" t="str">
        <f>HYPERLINK("https://docs.google.com/spreadsheets/d/1udmJ76oYXqStYYknCuzyDOcGVljyfB_XPIL54tdN3wc/edit?usp=sharing","Group Assignments, for reference")</f>
        <v>Group Assignments, for reference</v>
      </c>
      <c r="D1" s="76"/>
      <c r="E1" s="76"/>
      <c r="F1" s="78"/>
      <c r="G1" s="78"/>
      <c r="H1" s="76"/>
      <c r="I1" s="76"/>
      <c r="J1" s="76"/>
      <c r="K1" s="76"/>
      <c r="L1" s="76"/>
      <c r="M1" s="147"/>
      <c r="N1" s="148"/>
      <c r="O1" s="60"/>
      <c r="Q1" s="15"/>
      <c r="R1" s="15"/>
      <c r="S1" s="75"/>
      <c r="T1" s="75"/>
      <c r="U1" s="75"/>
      <c r="V1" s="75"/>
      <c r="W1" s="75"/>
      <c r="X1" s="75"/>
      <c r="Y1" s="75"/>
      <c r="Z1" s="75"/>
      <c r="AA1" s="75"/>
      <c r="AB1" s="75"/>
      <c r="AC1" s="75"/>
      <c r="AD1" s="75"/>
      <c r="AE1" s="75"/>
      <c r="AF1" s="75"/>
      <c r="AG1" s="75"/>
    </row>
    <row r="2" ht="27.0" customHeight="1">
      <c r="C2" s="74" t="str">
        <f>HYPERLINK("http://sss-data.minerva.community/Webview/","Accessing Submission Times")</f>
        <v>Accessing Submission Times</v>
      </c>
      <c r="D2" s="76"/>
      <c r="E2" s="76"/>
      <c r="F2" s="78"/>
      <c r="G2" s="78"/>
      <c r="H2" s="76"/>
      <c r="I2" s="76"/>
      <c r="J2" s="76"/>
      <c r="K2" s="76"/>
      <c r="L2" s="76"/>
      <c r="M2" s="76"/>
      <c r="N2" s="76"/>
      <c r="O2" s="60"/>
      <c r="Q2" s="15"/>
      <c r="R2" s="15"/>
      <c r="S2" s="75"/>
      <c r="T2" s="75"/>
      <c r="U2" s="75"/>
      <c r="V2" s="75"/>
      <c r="W2" s="75"/>
      <c r="X2" s="75"/>
      <c r="Y2" s="75"/>
      <c r="Z2" s="75"/>
      <c r="AA2" s="75"/>
      <c r="AB2" s="75"/>
      <c r="AC2" s="75"/>
      <c r="AD2" s="75"/>
      <c r="AE2" s="75"/>
      <c r="AF2" s="75"/>
      <c r="AG2" s="75"/>
    </row>
    <row r="3" ht="27.0" customHeight="1">
      <c r="A3" s="36"/>
      <c r="B3" s="36"/>
      <c r="C3" s="84" t="str">
        <f>HYPERLINK("https://docs.google.com/document/d/1x1R1A0fkEQm53KxnBqPHTKKhHJp7W0ZG_87UvccdFEw/edit?usp=sharing","PT Guide")</f>
        <v>PT Guide</v>
      </c>
      <c r="D3" s="85"/>
      <c r="E3" s="85"/>
      <c r="F3" s="86">
        <f>COUNTIF(F5:F105,"No")</f>
        <v>6</v>
      </c>
      <c r="G3" s="158">
        <v>43738.99885752315</v>
      </c>
      <c r="H3" s="85"/>
      <c r="I3" s="85"/>
      <c r="J3" s="85"/>
      <c r="K3" s="76">
        <v>10.0</v>
      </c>
      <c r="L3" s="76"/>
      <c r="M3" s="76"/>
      <c r="N3" s="76"/>
      <c r="O3" s="60"/>
      <c r="Q3" s="30"/>
      <c r="R3" s="30"/>
      <c r="S3" s="61"/>
      <c r="T3" s="61"/>
      <c r="U3" s="61"/>
      <c r="V3" s="61"/>
      <c r="W3" s="61"/>
      <c r="X3" s="61"/>
      <c r="Y3" s="61"/>
      <c r="Z3" s="61"/>
      <c r="AA3" s="61"/>
      <c r="AB3" s="61"/>
      <c r="AC3" s="61"/>
      <c r="AD3" s="61"/>
      <c r="AE3" s="61"/>
      <c r="AF3" s="61"/>
      <c r="AG3" s="61"/>
    </row>
    <row r="4">
      <c r="A4" s="63" t="s">
        <v>83</v>
      </c>
      <c r="B4" s="64" t="s">
        <v>15</v>
      </c>
      <c r="C4" s="64" t="s">
        <v>16</v>
      </c>
      <c r="D4" s="64" t="s">
        <v>319</v>
      </c>
      <c r="E4" s="64" t="s">
        <v>320</v>
      </c>
      <c r="F4" s="64" t="s">
        <v>631</v>
      </c>
      <c r="G4" s="63" t="s">
        <v>633</v>
      </c>
      <c r="H4" s="64" t="s">
        <v>323</v>
      </c>
      <c r="I4" s="64" t="s">
        <v>635</v>
      </c>
      <c r="J4" s="64" t="s">
        <v>636</v>
      </c>
      <c r="K4" s="63" t="s">
        <v>329</v>
      </c>
      <c r="L4" s="64" t="s">
        <v>330</v>
      </c>
      <c r="M4" s="64"/>
      <c r="N4" s="64"/>
      <c r="O4" s="123"/>
      <c r="P4" s="123"/>
      <c r="Q4" s="71"/>
      <c r="R4" s="71"/>
      <c r="S4" s="71"/>
      <c r="T4" s="71"/>
      <c r="U4" s="71"/>
      <c r="V4" s="71"/>
      <c r="W4" s="71"/>
      <c r="X4" s="71"/>
      <c r="Y4" s="71"/>
      <c r="Z4" s="71"/>
      <c r="AA4" s="71"/>
      <c r="AB4" s="71"/>
      <c r="AC4" s="71"/>
      <c r="AD4" s="71"/>
      <c r="AE4" s="71"/>
      <c r="AF4" s="71"/>
      <c r="AG4" s="71"/>
    </row>
    <row r="5">
      <c r="A5" s="15" t="s">
        <v>282</v>
      </c>
      <c r="B5" s="15" t="s">
        <v>279</v>
      </c>
      <c r="C5" s="15" t="s">
        <v>280</v>
      </c>
      <c r="D5" s="28" t="s">
        <v>439</v>
      </c>
      <c r="E5" s="28" t="s">
        <v>440</v>
      </c>
      <c r="F5" s="15" t="s">
        <v>346</v>
      </c>
      <c r="G5" s="124">
        <v>0.5625</v>
      </c>
      <c r="H5" s="125"/>
      <c r="I5" s="15" t="s">
        <v>346</v>
      </c>
      <c r="J5" s="15">
        <v>9.0</v>
      </c>
      <c r="K5" s="126">
        <f t="shared" ref="K5:K105" si="1">IF(J5="-","No submission", MULTIPLY(1, DIVIDE(J5,$K$3)))</f>
        <v>0.9</v>
      </c>
      <c r="L5" s="75"/>
      <c r="M5" s="127"/>
      <c r="N5" s="127"/>
      <c r="O5" s="59"/>
      <c r="P5" s="59"/>
      <c r="Q5" s="75"/>
      <c r="R5" s="75"/>
      <c r="S5" s="75"/>
      <c r="T5" s="75"/>
      <c r="U5" s="75"/>
      <c r="V5" s="75"/>
      <c r="W5" s="75"/>
      <c r="X5" s="75"/>
      <c r="Y5" s="75"/>
      <c r="Z5" s="75"/>
      <c r="AA5" s="75"/>
      <c r="AB5" s="75"/>
      <c r="AC5" s="75"/>
      <c r="AD5" s="75"/>
      <c r="AE5" s="75"/>
      <c r="AF5" s="75"/>
      <c r="AG5" s="75"/>
    </row>
    <row r="6">
      <c r="A6" s="15" t="s">
        <v>282</v>
      </c>
      <c r="B6" s="15" t="s">
        <v>216</v>
      </c>
      <c r="C6" s="15" t="s">
        <v>217</v>
      </c>
      <c r="D6" s="28" t="s">
        <v>441</v>
      </c>
      <c r="E6" s="28" t="s">
        <v>440</v>
      </c>
      <c r="F6" s="15" t="s">
        <v>346</v>
      </c>
      <c r="G6" s="124">
        <v>0.5625</v>
      </c>
      <c r="H6" s="125"/>
      <c r="I6" s="15" t="s">
        <v>346</v>
      </c>
      <c r="J6" s="15">
        <v>7.0</v>
      </c>
      <c r="K6" s="126">
        <f t="shared" si="1"/>
        <v>0.7</v>
      </c>
      <c r="L6" s="75"/>
      <c r="M6" s="127"/>
      <c r="N6" s="127"/>
      <c r="O6" s="59"/>
      <c r="P6" s="59"/>
      <c r="Q6" s="75"/>
      <c r="R6" s="75"/>
      <c r="S6" s="75"/>
      <c r="T6" s="75"/>
      <c r="U6" s="75"/>
      <c r="V6" s="75"/>
      <c r="W6" s="75"/>
      <c r="X6" s="75"/>
      <c r="Y6" s="75"/>
      <c r="Z6" s="75"/>
      <c r="AA6" s="75"/>
      <c r="AB6" s="75"/>
      <c r="AC6" s="75"/>
      <c r="AD6" s="75"/>
      <c r="AE6" s="75"/>
      <c r="AF6" s="75"/>
      <c r="AG6" s="75"/>
    </row>
    <row r="7">
      <c r="A7" s="15" t="s">
        <v>282</v>
      </c>
      <c r="B7" s="15" t="s">
        <v>265</v>
      </c>
      <c r="C7" s="15" t="s">
        <v>266</v>
      </c>
      <c r="D7" s="28" t="s">
        <v>442</v>
      </c>
      <c r="E7" s="28" t="s">
        <v>440</v>
      </c>
      <c r="F7" s="15" t="s">
        <v>346</v>
      </c>
      <c r="G7" s="124">
        <v>0.5625</v>
      </c>
      <c r="H7" s="125"/>
      <c r="I7" s="15" t="s">
        <v>346</v>
      </c>
      <c r="J7" s="15">
        <v>7.0</v>
      </c>
      <c r="K7" s="126">
        <f t="shared" si="1"/>
        <v>0.7</v>
      </c>
      <c r="L7" s="75"/>
      <c r="M7" s="127"/>
      <c r="N7" s="127"/>
      <c r="O7" s="59"/>
      <c r="P7" s="59"/>
      <c r="Q7" s="75"/>
      <c r="R7" s="75"/>
      <c r="S7" s="75"/>
      <c r="T7" s="75"/>
      <c r="U7" s="75"/>
      <c r="V7" s="75"/>
      <c r="W7" s="75"/>
      <c r="X7" s="75"/>
      <c r="Y7" s="75"/>
      <c r="Z7" s="75"/>
      <c r="AA7" s="75"/>
      <c r="AB7" s="75"/>
      <c r="AC7" s="75"/>
      <c r="AD7" s="75"/>
      <c r="AE7" s="75"/>
      <c r="AF7" s="75"/>
      <c r="AG7" s="75"/>
    </row>
    <row r="8">
      <c r="A8" s="15" t="s">
        <v>282</v>
      </c>
      <c r="B8" s="15" t="s">
        <v>246</v>
      </c>
      <c r="C8" s="15" t="s">
        <v>247</v>
      </c>
      <c r="D8" s="28" t="s">
        <v>443</v>
      </c>
      <c r="E8" s="28" t="s">
        <v>440</v>
      </c>
      <c r="F8" s="15" t="s">
        <v>346</v>
      </c>
      <c r="G8" s="138">
        <v>0.5625</v>
      </c>
      <c r="H8" s="125"/>
      <c r="I8" s="15" t="s">
        <v>346</v>
      </c>
      <c r="J8" s="15">
        <v>6.0</v>
      </c>
      <c r="K8" s="126">
        <f t="shared" si="1"/>
        <v>0.6</v>
      </c>
      <c r="L8" s="75"/>
      <c r="M8" s="127"/>
      <c r="N8" s="127"/>
      <c r="O8" s="59"/>
      <c r="P8" s="59"/>
      <c r="Q8" s="75"/>
      <c r="R8" s="75"/>
      <c r="S8" s="75"/>
      <c r="T8" s="75"/>
      <c r="U8" s="75"/>
      <c r="V8" s="75"/>
      <c r="W8" s="75"/>
      <c r="X8" s="75"/>
      <c r="Y8" s="75"/>
      <c r="Z8" s="75"/>
      <c r="AA8" s="75"/>
      <c r="AB8" s="75"/>
      <c r="AC8" s="75"/>
      <c r="AD8" s="75"/>
      <c r="AE8" s="75"/>
      <c r="AF8" s="75"/>
      <c r="AG8" s="75"/>
    </row>
    <row r="9">
      <c r="A9" s="15" t="s">
        <v>293</v>
      </c>
      <c r="B9" s="15" t="s">
        <v>294</v>
      </c>
      <c r="C9" s="15" t="s">
        <v>295</v>
      </c>
      <c r="D9" s="28" t="s">
        <v>449</v>
      </c>
      <c r="E9" s="28" t="s">
        <v>440</v>
      </c>
      <c r="F9" s="15" t="s">
        <v>346</v>
      </c>
      <c r="G9" s="124">
        <v>0.5625</v>
      </c>
      <c r="H9" s="125"/>
      <c r="I9" s="15" t="s">
        <v>346</v>
      </c>
      <c r="J9" s="15">
        <v>8.0</v>
      </c>
      <c r="K9" s="126">
        <f t="shared" si="1"/>
        <v>0.8</v>
      </c>
      <c r="L9" s="75"/>
      <c r="M9" s="127"/>
      <c r="N9" s="127"/>
      <c r="O9" s="59"/>
      <c r="P9" s="59"/>
      <c r="Q9" s="75"/>
      <c r="R9" s="75"/>
      <c r="S9" s="75"/>
      <c r="T9" s="75"/>
      <c r="U9" s="75"/>
      <c r="V9" s="75"/>
      <c r="W9" s="75"/>
      <c r="X9" s="75"/>
      <c r="Y9" s="75"/>
      <c r="Z9" s="75"/>
      <c r="AA9" s="75"/>
      <c r="AB9" s="75"/>
      <c r="AC9" s="75"/>
      <c r="AD9" s="75"/>
      <c r="AE9" s="75"/>
      <c r="AF9" s="75"/>
      <c r="AG9" s="75"/>
    </row>
    <row r="10">
      <c r="A10" s="15" t="s">
        <v>293</v>
      </c>
      <c r="B10" s="15" t="s">
        <v>241</v>
      </c>
      <c r="C10" s="15" t="s">
        <v>242</v>
      </c>
      <c r="D10" s="28" t="s">
        <v>450</v>
      </c>
      <c r="E10" s="28" t="s">
        <v>440</v>
      </c>
      <c r="F10" s="15" t="s">
        <v>346</v>
      </c>
      <c r="G10" s="124">
        <v>0.5625</v>
      </c>
      <c r="H10" s="125"/>
      <c r="I10" s="15" t="s">
        <v>346</v>
      </c>
      <c r="J10" s="15">
        <v>6.0</v>
      </c>
      <c r="K10" s="126">
        <f t="shared" si="1"/>
        <v>0.6</v>
      </c>
      <c r="L10" s="75"/>
      <c r="M10" s="127"/>
      <c r="N10" s="127"/>
      <c r="O10" s="59"/>
      <c r="P10" s="59"/>
      <c r="Q10" s="75"/>
      <c r="R10" s="75"/>
      <c r="S10" s="75"/>
      <c r="T10" s="75"/>
      <c r="U10" s="75"/>
      <c r="V10" s="75"/>
      <c r="W10" s="75"/>
      <c r="X10" s="75"/>
      <c r="Y10" s="75"/>
      <c r="Z10" s="75"/>
      <c r="AA10" s="75"/>
      <c r="AB10" s="75"/>
      <c r="AC10" s="75"/>
      <c r="AD10" s="75"/>
      <c r="AE10" s="75"/>
      <c r="AF10" s="75"/>
      <c r="AG10" s="75"/>
    </row>
    <row r="11">
      <c r="A11" s="15" t="s">
        <v>293</v>
      </c>
      <c r="B11" s="15" t="s">
        <v>297</v>
      </c>
      <c r="C11" s="15" t="s">
        <v>298</v>
      </c>
      <c r="D11" s="28" t="s">
        <v>452</v>
      </c>
      <c r="E11" s="28" t="s">
        <v>440</v>
      </c>
      <c r="F11" s="15" t="s">
        <v>346</v>
      </c>
      <c r="G11" s="124">
        <v>0.5625</v>
      </c>
      <c r="H11" s="125"/>
      <c r="I11" s="15" t="s">
        <v>346</v>
      </c>
      <c r="J11" s="15">
        <v>8.0</v>
      </c>
      <c r="K11" s="126">
        <f t="shared" si="1"/>
        <v>0.8</v>
      </c>
      <c r="L11" s="75"/>
      <c r="M11" s="127"/>
      <c r="N11" s="127"/>
      <c r="O11" s="59"/>
      <c r="P11" s="59"/>
      <c r="Q11" s="75"/>
      <c r="R11" s="75"/>
      <c r="S11" s="75"/>
      <c r="T11" s="75"/>
      <c r="U11" s="75"/>
      <c r="V11" s="75"/>
      <c r="W11" s="75"/>
      <c r="X11" s="75"/>
      <c r="Y11" s="75"/>
      <c r="Z11" s="75"/>
      <c r="AA11" s="75"/>
      <c r="AB11" s="75"/>
      <c r="AC11" s="75"/>
      <c r="AD11" s="75"/>
      <c r="AE11" s="75"/>
      <c r="AF11" s="75"/>
      <c r="AG11" s="75"/>
    </row>
    <row r="12">
      <c r="A12" s="15" t="s">
        <v>293</v>
      </c>
      <c r="B12" s="15" t="s">
        <v>290</v>
      </c>
      <c r="C12" s="15" t="s">
        <v>291</v>
      </c>
      <c r="D12" s="28" t="s">
        <v>453</v>
      </c>
      <c r="E12" s="28" t="s">
        <v>440</v>
      </c>
      <c r="F12" s="15" t="s">
        <v>346</v>
      </c>
      <c r="G12" s="124">
        <v>0.5625</v>
      </c>
      <c r="H12" s="125"/>
      <c r="I12" s="15" t="s">
        <v>346</v>
      </c>
      <c r="J12" s="15">
        <v>5.0</v>
      </c>
      <c r="K12" s="126">
        <f t="shared" si="1"/>
        <v>0.5</v>
      </c>
      <c r="L12" s="75"/>
      <c r="M12" s="127"/>
      <c r="N12" s="127"/>
      <c r="Q12" s="75"/>
      <c r="R12" s="75"/>
      <c r="S12" s="75"/>
      <c r="T12" s="75"/>
      <c r="U12" s="75"/>
      <c r="V12" s="75"/>
      <c r="W12" s="75"/>
      <c r="X12" s="75"/>
      <c r="Y12" s="75"/>
      <c r="Z12" s="75"/>
      <c r="AA12" s="75"/>
      <c r="AB12" s="75"/>
      <c r="AC12" s="75"/>
      <c r="AD12" s="75"/>
      <c r="AE12" s="75"/>
      <c r="AF12" s="75"/>
      <c r="AG12" s="75"/>
    </row>
    <row r="13">
      <c r="A13" s="15" t="s">
        <v>137</v>
      </c>
      <c r="B13" s="15" t="s">
        <v>138</v>
      </c>
      <c r="C13" s="15" t="s">
        <v>139</v>
      </c>
      <c r="D13" s="28" t="s">
        <v>373</v>
      </c>
      <c r="E13" s="28" t="s">
        <v>374</v>
      </c>
      <c r="F13" s="15" t="s">
        <v>346</v>
      </c>
      <c r="G13" s="124">
        <v>0.5625</v>
      </c>
      <c r="H13" s="125"/>
      <c r="I13" s="125" t="s">
        <v>346</v>
      </c>
      <c r="J13" s="15">
        <v>4.0</v>
      </c>
      <c r="K13" s="126">
        <f t="shared" si="1"/>
        <v>0.4</v>
      </c>
      <c r="L13" s="75"/>
      <c r="M13" s="127"/>
      <c r="N13" s="127"/>
      <c r="Q13" s="75"/>
      <c r="R13" s="75"/>
      <c r="S13" s="75"/>
      <c r="T13" s="75"/>
      <c r="U13" s="75"/>
      <c r="V13" s="75"/>
      <c r="W13" s="75"/>
      <c r="X13" s="75"/>
      <c r="Y13" s="75"/>
      <c r="Z13" s="75"/>
      <c r="AA13" s="75"/>
      <c r="AB13" s="75"/>
      <c r="AC13" s="75"/>
      <c r="AD13" s="75"/>
      <c r="AE13" s="75"/>
      <c r="AF13" s="75"/>
      <c r="AG13" s="75"/>
    </row>
    <row r="14">
      <c r="A14" s="15" t="s">
        <v>137</v>
      </c>
      <c r="B14" s="15" t="s">
        <v>140</v>
      </c>
      <c r="C14" s="15" t="s">
        <v>141</v>
      </c>
      <c r="D14" s="28" t="s">
        <v>375</v>
      </c>
      <c r="E14" s="28" t="s">
        <v>374</v>
      </c>
      <c r="F14" s="15" t="s">
        <v>346</v>
      </c>
      <c r="G14" s="124">
        <v>0.5625</v>
      </c>
      <c r="H14" s="125"/>
      <c r="I14" s="75"/>
      <c r="J14" s="15" t="s">
        <v>96</v>
      </c>
      <c r="K14" s="126" t="str">
        <f t="shared" si="1"/>
        <v>#VALUE!</v>
      </c>
      <c r="L14" s="75"/>
      <c r="M14" s="127"/>
      <c r="N14" s="127"/>
      <c r="Q14" s="75"/>
      <c r="R14" s="75"/>
      <c r="S14" s="75"/>
      <c r="T14" s="75"/>
      <c r="U14" s="75"/>
      <c r="V14" s="75"/>
      <c r="W14" s="75"/>
      <c r="X14" s="75"/>
      <c r="Y14" s="75"/>
      <c r="Z14" s="75"/>
      <c r="AA14" s="75"/>
      <c r="AB14" s="75"/>
      <c r="AC14" s="75"/>
      <c r="AD14" s="75"/>
      <c r="AE14" s="75"/>
      <c r="AF14" s="75"/>
      <c r="AG14" s="75"/>
    </row>
    <row r="15">
      <c r="A15" s="15" t="s">
        <v>137</v>
      </c>
      <c r="B15" s="15" t="s">
        <v>143</v>
      </c>
      <c r="C15" s="15" t="s">
        <v>144</v>
      </c>
      <c r="D15" s="28" t="s">
        <v>376</v>
      </c>
      <c r="E15" s="28" t="s">
        <v>374</v>
      </c>
      <c r="F15" s="15" t="s">
        <v>346</v>
      </c>
      <c r="G15" s="124">
        <v>0.5625</v>
      </c>
      <c r="H15" s="125"/>
      <c r="I15" s="75"/>
      <c r="J15" s="15">
        <v>5.0</v>
      </c>
      <c r="K15" s="126">
        <f t="shared" si="1"/>
        <v>0.5</v>
      </c>
      <c r="L15" s="75"/>
      <c r="M15" s="127"/>
      <c r="N15" s="127"/>
      <c r="Q15" s="75"/>
      <c r="R15" s="75"/>
      <c r="S15" s="75"/>
      <c r="T15" s="75"/>
      <c r="U15" s="75"/>
      <c r="V15" s="75"/>
      <c r="W15" s="75"/>
      <c r="X15" s="75"/>
      <c r="Y15" s="75"/>
      <c r="Z15" s="75"/>
      <c r="AA15" s="75"/>
      <c r="AB15" s="75"/>
      <c r="AC15" s="75"/>
      <c r="AD15" s="75"/>
      <c r="AE15" s="75"/>
      <c r="AF15" s="75"/>
      <c r="AG15" s="75"/>
    </row>
    <row r="16">
      <c r="A16" s="15" t="s">
        <v>137</v>
      </c>
      <c r="B16" s="15" t="s">
        <v>146</v>
      </c>
      <c r="C16" s="15" t="s">
        <v>147</v>
      </c>
      <c r="D16" s="28" t="s">
        <v>377</v>
      </c>
      <c r="E16" s="28" t="s">
        <v>374</v>
      </c>
      <c r="F16" s="15" t="s">
        <v>346</v>
      </c>
      <c r="G16" s="124">
        <v>0.5625</v>
      </c>
      <c r="H16" s="125"/>
      <c r="I16" s="75"/>
      <c r="J16" s="15">
        <v>9.0</v>
      </c>
      <c r="K16" s="126">
        <f t="shared" si="1"/>
        <v>0.9</v>
      </c>
      <c r="L16" s="75"/>
      <c r="M16" s="127"/>
      <c r="N16" s="127"/>
      <c r="Q16" s="75"/>
      <c r="R16" s="75"/>
      <c r="S16" s="75"/>
      <c r="T16" s="75"/>
      <c r="U16" s="75"/>
      <c r="V16" s="75"/>
      <c r="W16" s="75"/>
      <c r="X16" s="75"/>
      <c r="Y16" s="75"/>
      <c r="Z16" s="75"/>
      <c r="AA16" s="75"/>
      <c r="AB16" s="75"/>
      <c r="AC16" s="75"/>
      <c r="AD16" s="75"/>
      <c r="AE16" s="75"/>
      <c r="AF16" s="75"/>
      <c r="AG16" s="75"/>
    </row>
    <row r="17">
      <c r="A17" s="15" t="s">
        <v>243</v>
      </c>
      <c r="B17" s="15" t="s">
        <v>194</v>
      </c>
      <c r="C17" s="15" t="s">
        <v>195</v>
      </c>
      <c r="D17" s="28" t="s">
        <v>397</v>
      </c>
      <c r="E17" s="28" t="s">
        <v>374</v>
      </c>
      <c r="F17" s="15" t="s">
        <v>346</v>
      </c>
      <c r="G17" s="124">
        <v>0.5625</v>
      </c>
      <c r="H17" s="125"/>
      <c r="I17" s="15" t="s">
        <v>346</v>
      </c>
      <c r="J17" s="15">
        <v>9.0</v>
      </c>
      <c r="K17" s="126">
        <f t="shared" si="1"/>
        <v>0.9</v>
      </c>
      <c r="L17" s="75"/>
      <c r="M17" s="127"/>
      <c r="N17" s="127"/>
      <c r="Q17" s="75"/>
      <c r="R17" s="75"/>
      <c r="S17" s="75"/>
      <c r="T17" s="75"/>
      <c r="U17" s="75"/>
      <c r="V17" s="75"/>
      <c r="W17" s="75"/>
      <c r="X17" s="75"/>
      <c r="Y17" s="75"/>
      <c r="Z17" s="75"/>
      <c r="AA17" s="75"/>
      <c r="AB17" s="75"/>
      <c r="AC17" s="75"/>
      <c r="AD17" s="75"/>
      <c r="AE17" s="75"/>
      <c r="AF17" s="75"/>
      <c r="AG17" s="75"/>
    </row>
    <row r="18">
      <c r="A18" s="15" t="s">
        <v>243</v>
      </c>
      <c r="B18" s="15" t="s">
        <v>154</v>
      </c>
      <c r="C18" s="15" t="s">
        <v>155</v>
      </c>
      <c r="D18" s="28" t="s">
        <v>423</v>
      </c>
      <c r="E18" s="28" t="s">
        <v>374</v>
      </c>
      <c r="F18" s="15" t="s">
        <v>346</v>
      </c>
      <c r="G18" s="124">
        <v>0.5625</v>
      </c>
      <c r="H18" s="125"/>
      <c r="I18" s="75"/>
      <c r="J18" s="15" t="s">
        <v>96</v>
      </c>
      <c r="K18" s="126" t="str">
        <f t="shared" si="1"/>
        <v>#VALUE!</v>
      </c>
      <c r="L18" s="75"/>
      <c r="M18" s="127"/>
      <c r="N18" s="127"/>
      <c r="Q18" s="75"/>
      <c r="R18" s="75"/>
      <c r="S18" s="75"/>
      <c r="T18" s="75"/>
      <c r="U18" s="75"/>
      <c r="V18" s="75"/>
      <c r="W18" s="75"/>
      <c r="X18" s="75"/>
      <c r="Y18" s="75"/>
      <c r="Z18" s="75"/>
      <c r="AA18" s="75"/>
      <c r="AB18" s="75"/>
      <c r="AC18" s="75"/>
      <c r="AD18" s="75"/>
      <c r="AE18" s="75"/>
      <c r="AF18" s="75"/>
      <c r="AG18" s="75"/>
    </row>
    <row r="19">
      <c r="A19" s="15" t="s">
        <v>243</v>
      </c>
      <c r="B19" s="15" t="s">
        <v>249</v>
      </c>
      <c r="C19" s="15" t="s">
        <v>250</v>
      </c>
      <c r="D19" s="28" t="s">
        <v>424</v>
      </c>
      <c r="E19" s="28" t="s">
        <v>374</v>
      </c>
      <c r="F19" s="15" t="s">
        <v>346</v>
      </c>
      <c r="G19" s="124">
        <v>0.5625</v>
      </c>
      <c r="H19" s="125"/>
      <c r="I19" s="75"/>
      <c r="J19" s="15">
        <v>2.0</v>
      </c>
      <c r="K19" s="126">
        <f t="shared" si="1"/>
        <v>0.2</v>
      </c>
      <c r="L19" s="75"/>
      <c r="M19" s="127"/>
      <c r="N19" s="127"/>
      <c r="Q19" s="75"/>
      <c r="R19" s="75"/>
      <c r="S19" s="75"/>
      <c r="T19" s="75"/>
      <c r="U19" s="75"/>
      <c r="V19" s="75"/>
      <c r="W19" s="75"/>
      <c r="X19" s="75"/>
      <c r="Y19" s="75"/>
      <c r="Z19" s="75"/>
      <c r="AA19" s="75"/>
      <c r="AB19" s="75"/>
      <c r="AC19" s="75"/>
      <c r="AD19" s="75"/>
      <c r="AE19" s="75"/>
      <c r="AF19" s="75"/>
      <c r="AG19" s="75"/>
    </row>
    <row r="20">
      <c r="A20" s="15" t="s">
        <v>243</v>
      </c>
      <c r="B20" s="15" t="s">
        <v>251</v>
      </c>
      <c r="C20" s="15" t="s">
        <v>252</v>
      </c>
      <c r="D20" s="28" t="s">
        <v>425</v>
      </c>
      <c r="E20" s="28" t="s">
        <v>374</v>
      </c>
      <c r="F20" s="15" t="s">
        <v>346</v>
      </c>
      <c r="G20" s="124">
        <v>0.5625</v>
      </c>
      <c r="H20" s="125"/>
      <c r="I20" s="15" t="s">
        <v>346</v>
      </c>
      <c r="J20" s="15">
        <v>10.0</v>
      </c>
      <c r="K20" s="126">
        <f t="shared" si="1"/>
        <v>1</v>
      </c>
      <c r="L20" s="75"/>
      <c r="M20" s="127"/>
      <c r="N20" s="127"/>
      <c r="Q20" s="75"/>
      <c r="R20" s="75"/>
      <c r="S20" s="75"/>
      <c r="T20" s="75"/>
      <c r="U20" s="75"/>
      <c r="V20" s="75"/>
      <c r="W20" s="75"/>
      <c r="X20" s="75"/>
      <c r="Y20" s="75"/>
      <c r="Z20" s="75"/>
      <c r="AA20" s="75"/>
      <c r="AB20" s="75"/>
      <c r="AC20" s="75"/>
      <c r="AD20" s="75"/>
      <c r="AE20" s="75"/>
      <c r="AF20" s="75"/>
      <c r="AG20" s="75"/>
    </row>
    <row r="21">
      <c r="A21" s="15" t="s">
        <v>221</v>
      </c>
      <c r="B21" s="15" t="s">
        <v>33</v>
      </c>
      <c r="C21" s="15" t="s">
        <v>34</v>
      </c>
      <c r="D21" s="28" t="s">
        <v>413</v>
      </c>
      <c r="E21" s="28" t="s">
        <v>344</v>
      </c>
      <c r="F21" s="15" t="s">
        <v>37</v>
      </c>
      <c r="G21" s="125" t="s">
        <v>281</v>
      </c>
      <c r="H21" s="124"/>
      <c r="I21" s="15" t="s">
        <v>37</v>
      </c>
      <c r="J21" s="15">
        <v>4.0</v>
      </c>
      <c r="K21" s="126">
        <f t="shared" si="1"/>
        <v>0.4</v>
      </c>
      <c r="L21" s="15" t="s">
        <v>659</v>
      </c>
      <c r="M21" s="127"/>
      <c r="N21" s="127"/>
      <c r="Q21" s="75"/>
      <c r="R21" s="75"/>
      <c r="S21" s="75"/>
      <c r="T21" s="75"/>
      <c r="U21" s="75"/>
      <c r="V21" s="75"/>
      <c r="W21" s="75"/>
      <c r="X21" s="75"/>
      <c r="Y21" s="75"/>
      <c r="Z21" s="75"/>
      <c r="AA21" s="75"/>
      <c r="AB21" s="75"/>
      <c r="AC21" s="75"/>
      <c r="AD21" s="75"/>
      <c r="AE21" s="75"/>
      <c r="AF21" s="75"/>
      <c r="AG21" s="75"/>
    </row>
    <row r="22">
      <c r="A22" s="15" t="s">
        <v>221</v>
      </c>
      <c r="B22" s="15" t="s">
        <v>22</v>
      </c>
      <c r="C22" s="15" t="s">
        <v>23</v>
      </c>
      <c r="D22" s="28" t="s">
        <v>414</v>
      </c>
      <c r="E22" s="28" t="s">
        <v>344</v>
      </c>
      <c r="F22" s="15" t="s">
        <v>37</v>
      </c>
      <c r="G22" s="125" t="s">
        <v>281</v>
      </c>
      <c r="H22" s="131"/>
      <c r="I22" s="75"/>
      <c r="J22" s="15" t="s">
        <v>660</v>
      </c>
      <c r="K22" s="126" t="str">
        <f t="shared" si="1"/>
        <v>No submission</v>
      </c>
      <c r="L22" s="15" t="s">
        <v>661</v>
      </c>
      <c r="M22" s="127"/>
      <c r="N22" s="127"/>
      <c r="Q22" s="75"/>
      <c r="R22" s="75"/>
      <c r="S22" s="75"/>
      <c r="T22" s="75"/>
      <c r="U22" s="75"/>
      <c r="V22" s="75"/>
      <c r="W22" s="75"/>
      <c r="X22" s="75"/>
      <c r="Y22" s="75"/>
      <c r="Z22" s="75"/>
      <c r="AA22" s="75"/>
      <c r="AB22" s="75"/>
      <c r="AC22" s="75"/>
      <c r="AD22" s="75"/>
      <c r="AE22" s="75"/>
      <c r="AF22" s="75"/>
      <c r="AG22" s="75"/>
    </row>
    <row r="23">
      <c r="A23" s="15" t="s">
        <v>221</v>
      </c>
      <c r="B23" s="15" t="s">
        <v>81</v>
      </c>
      <c r="C23" s="15" t="s">
        <v>82</v>
      </c>
      <c r="D23" s="28" t="s">
        <v>415</v>
      </c>
      <c r="E23" s="28" t="s">
        <v>344</v>
      </c>
      <c r="F23" s="15" t="s">
        <v>346</v>
      </c>
      <c r="G23" s="124">
        <v>0.5590277777777778</v>
      </c>
      <c r="H23" s="131"/>
      <c r="I23" s="15" t="s">
        <v>346</v>
      </c>
      <c r="J23" s="15" t="s">
        <v>660</v>
      </c>
      <c r="K23" s="126" t="str">
        <f t="shared" si="1"/>
        <v>No submission</v>
      </c>
      <c r="L23" s="75"/>
      <c r="M23" s="127"/>
      <c r="N23" s="127"/>
      <c r="Q23" s="75"/>
      <c r="R23" s="75"/>
      <c r="S23" s="75"/>
      <c r="T23" s="75"/>
      <c r="U23" s="75"/>
      <c r="V23" s="75"/>
      <c r="W23" s="75"/>
      <c r="X23" s="75"/>
      <c r="Y23" s="75"/>
      <c r="Z23" s="75"/>
      <c r="AA23" s="75"/>
      <c r="AB23" s="75"/>
      <c r="AC23" s="75"/>
      <c r="AD23" s="75"/>
      <c r="AE23" s="75"/>
      <c r="AF23" s="75"/>
      <c r="AG23" s="75"/>
    </row>
    <row r="24">
      <c r="A24" s="15" t="s">
        <v>221</v>
      </c>
      <c r="B24" s="15" t="s">
        <v>225</v>
      </c>
      <c r="C24" s="15" t="s">
        <v>226</v>
      </c>
      <c r="D24" s="28" t="s">
        <v>416</v>
      </c>
      <c r="E24" s="28" t="s">
        <v>344</v>
      </c>
      <c r="F24" s="15" t="s">
        <v>346</v>
      </c>
      <c r="G24" s="124">
        <v>0.5597222222222222</v>
      </c>
      <c r="H24" s="131"/>
      <c r="I24" s="15" t="s">
        <v>346</v>
      </c>
      <c r="J24" s="15">
        <v>10.0</v>
      </c>
      <c r="K24" s="126">
        <f t="shared" si="1"/>
        <v>1</v>
      </c>
      <c r="L24" s="75"/>
      <c r="M24" s="127"/>
      <c r="N24" s="127"/>
      <c r="Q24" s="75"/>
      <c r="R24" s="75"/>
      <c r="S24" s="75"/>
      <c r="T24" s="75"/>
      <c r="U24" s="75"/>
      <c r="V24" s="75"/>
      <c r="W24" s="75"/>
      <c r="X24" s="75"/>
      <c r="Y24" s="75"/>
      <c r="Z24" s="75"/>
      <c r="AA24" s="75"/>
      <c r="AB24" s="75"/>
      <c r="AC24" s="75"/>
      <c r="AD24" s="75"/>
      <c r="AE24" s="75"/>
      <c r="AF24" s="75"/>
      <c r="AG24" s="75"/>
    </row>
    <row r="25">
      <c r="A25" s="15" t="s">
        <v>167</v>
      </c>
      <c r="B25" s="15" t="s">
        <v>168</v>
      </c>
      <c r="C25" s="15" t="s">
        <v>169</v>
      </c>
      <c r="D25" s="28" t="s">
        <v>386</v>
      </c>
      <c r="E25" s="28" t="s">
        <v>344</v>
      </c>
      <c r="F25" s="15" t="s">
        <v>346</v>
      </c>
      <c r="G25" s="125" t="s">
        <v>664</v>
      </c>
      <c r="H25" s="131"/>
      <c r="I25" s="15" t="s">
        <v>346</v>
      </c>
      <c r="J25" s="15">
        <v>10.0</v>
      </c>
      <c r="K25" s="126">
        <f t="shared" si="1"/>
        <v>1</v>
      </c>
      <c r="L25" s="75"/>
      <c r="M25" s="127"/>
      <c r="N25" s="127"/>
      <c r="Q25" s="75"/>
      <c r="R25" s="75"/>
      <c r="S25" s="75"/>
      <c r="T25" s="75"/>
      <c r="U25" s="75"/>
      <c r="V25" s="75"/>
      <c r="W25" s="75"/>
      <c r="X25" s="75"/>
      <c r="Y25" s="75"/>
      <c r="Z25" s="75"/>
      <c r="AA25" s="75"/>
      <c r="AB25" s="75"/>
      <c r="AC25" s="75"/>
      <c r="AD25" s="75"/>
      <c r="AE25" s="75"/>
      <c r="AF25" s="75"/>
      <c r="AG25" s="75"/>
    </row>
    <row r="26">
      <c r="A26" s="15" t="s">
        <v>167</v>
      </c>
      <c r="B26" s="15" t="s">
        <v>173</v>
      </c>
      <c r="C26" s="15" t="s">
        <v>174</v>
      </c>
      <c r="D26" s="28" t="s">
        <v>387</v>
      </c>
      <c r="E26" s="28" t="s">
        <v>344</v>
      </c>
      <c r="F26" s="15" t="s">
        <v>346</v>
      </c>
      <c r="G26" s="125" t="s">
        <v>664</v>
      </c>
      <c r="H26" s="131"/>
      <c r="I26" s="15" t="s">
        <v>346</v>
      </c>
      <c r="J26" s="15">
        <v>5.0</v>
      </c>
      <c r="K26" s="126">
        <f t="shared" si="1"/>
        <v>0.5</v>
      </c>
      <c r="L26" s="75"/>
      <c r="M26" s="127"/>
      <c r="N26" s="127"/>
      <c r="Q26" s="75"/>
      <c r="R26" s="75"/>
      <c r="S26" s="75"/>
      <c r="T26" s="75"/>
      <c r="U26" s="75"/>
      <c r="V26" s="75"/>
      <c r="W26" s="75"/>
      <c r="X26" s="75"/>
      <c r="Y26" s="75"/>
      <c r="Z26" s="75"/>
      <c r="AA26" s="75"/>
      <c r="AB26" s="75"/>
      <c r="AC26" s="75"/>
      <c r="AD26" s="75"/>
      <c r="AE26" s="75"/>
      <c r="AF26" s="75"/>
      <c r="AG26" s="75"/>
    </row>
    <row r="27">
      <c r="A27" s="15" t="s">
        <v>167</v>
      </c>
      <c r="B27" s="15" t="s">
        <v>29</v>
      </c>
      <c r="C27" s="15" t="s">
        <v>30</v>
      </c>
      <c r="D27" s="28" t="s">
        <v>388</v>
      </c>
      <c r="E27" s="28" t="s">
        <v>344</v>
      </c>
      <c r="F27" s="15" t="s">
        <v>346</v>
      </c>
      <c r="G27" s="125" t="s">
        <v>668</v>
      </c>
      <c r="H27" s="125">
        <v>40.0</v>
      </c>
      <c r="I27" s="15" t="s">
        <v>346</v>
      </c>
      <c r="J27" s="15" t="s">
        <v>660</v>
      </c>
      <c r="K27" s="126" t="str">
        <f t="shared" si="1"/>
        <v>No submission</v>
      </c>
      <c r="L27" s="168" t="s">
        <v>669</v>
      </c>
      <c r="M27" s="127"/>
      <c r="N27" s="127"/>
      <c r="Q27" s="75"/>
      <c r="R27" s="75"/>
      <c r="S27" s="75"/>
      <c r="T27" s="75"/>
      <c r="U27" s="75"/>
      <c r="V27" s="75"/>
      <c r="W27" s="75"/>
      <c r="X27" s="75"/>
      <c r="Y27" s="75"/>
      <c r="Z27" s="75"/>
      <c r="AA27" s="75"/>
      <c r="AB27" s="75"/>
      <c r="AC27" s="75"/>
      <c r="AD27" s="75"/>
      <c r="AE27" s="75"/>
      <c r="AF27" s="75"/>
      <c r="AG27" s="75"/>
    </row>
    <row r="28">
      <c r="A28" s="15" t="s">
        <v>167</v>
      </c>
      <c r="B28" s="15" t="s">
        <v>177</v>
      </c>
      <c r="C28" s="15" t="s">
        <v>178</v>
      </c>
      <c r="D28" s="28" t="s">
        <v>389</v>
      </c>
      <c r="E28" s="28" t="s">
        <v>344</v>
      </c>
      <c r="F28" s="15" t="s">
        <v>346</v>
      </c>
      <c r="G28" s="124">
        <v>0.5625</v>
      </c>
      <c r="H28" s="131"/>
      <c r="I28" s="15" t="s">
        <v>346</v>
      </c>
      <c r="J28" s="15">
        <v>7.0</v>
      </c>
      <c r="K28" s="126">
        <f t="shared" si="1"/>
        <v>0.7</v>
      </c>
      <c r="L28" s="15"/>
      <c r="M28" s="127"/>
      <c r="N28" s="127"/>
      <c r="Q28" s="75"/>
      <c r="R28" s="75"/>
      <c r="S28" s="75"/>
      <c r="T28" s="75"/>
      <c r="U28" s="75"/>
      <c r="V28" s="75"/>
      <c r="W28" s="75"/>
      <c r="X28" s="75"/>
      <c r="Y28" s="75"/>
      <c r="Z28" s="75"/>
      <c r="AA28" s="75"/>
      <c r="AB28" s="75"/>
      <c r="AC28" s="75"/>
      <c r="AD28" s="75"/>
      <c r="AE28" s="75"/>
      <c r="AF28" s="75"/>
      <c r="AG28" s="75"/>
    </row>
    <row r="29">
      <c r="A29" s="15" t="s">
        <v>93</v>
      </c>
      <c r="B29" s="15" t="s">
        <v>94</v>
      </c>
      <c r="C29" s="15" t="s">
        <v>95</v>
      </c>
      <c r="D29" s="28" t="s">
        <v>343</v>
      </c>
      <c r="E29" s="28" t="s">
        <v>344</v>
      </c>
      <c r="F29" s="15" t="s">
        <v>346</v>
      </c>
      <c r="G29" s="124">
        <v>0.5625</v>
      </c>
      <c r="H29" s="131"/>
      <c r="I29" s="15" t="s">
        <v>346</v>
      </c>
      <c r="J29" s="15">
        <v>8.0</v>
      </c>
      <c r="K29" s="126">
        <f t="shared" si="1"/>
        <v>0.8</v>
      </c>
      <c r="L29" s="75"/>
      <c r="M29" s="127"/>
      <c r="N29" s="127"/>
      <c r="Q29" s="75"/>
      <c r="R29" s="75"/>
      <c r="S29" s="75"/>
      <c r="T29" s="75"/>
      <c r="U29" s="75"/>
      <c r="V29" s="75"/>
      <c r="W29" s="75"/>
      <c r="X29" s="75"/>
      <c r="Y29" s="75"/>
      <c r="Z29" s="75"/>
      <c r="AA29" s="75"/>
      <c r="AB29" s="75"/>
      <c r="AC29" s="75"/>
      <c r="AD29" s="75"/>
      <c r="AE29" s="75"/>
      <c r="AF29" s="75"/>
      <c r="AG29" s="75"/>
    </row>
    <row r="30">
      <c r="A30" s="15" t="s">
        <v>93</v>
      </c>
      <c r="B30" s="15" t="s">
        <v>97</v>
      </c>
      <c r="C30" s="15" t="s">
        <v>98</v>
      </c>
      <c r="D30" s="28" t="s">
        <v>345</v>
      </c>
      <c r="E30" s="28" t="s">
        <v>344</v>
      </c>
      <c r="F30" s="15" t="s">
        <v>346</v>
      </c>
      <c r="G30" s="124">
        <v>0.5625</v>
      </c>
      <c r="H30" s="131"/>
      <c r="I30" s="15" t="s">
        <v>346</v>
      </c>
      <c r="J30" s="15">
        <v>10.0</v>
      </c>
      <c r="K30" s="126">
        <f t="shared" si="1"/>
        <v>1</v>
      </c>
      <c r="L30" s="75"/>
      <c r="M30" s="127"/>
      <c r="N30" s="127"/>
      <c r="Q30" s="75"/>
      <c r="R30" s="75"/>
      <c r="S30" s="75"/>
      <c r="T30" s="75"/>
      <c r="U30" s="75"/>
      <c r="V30" s="75"/>
      <c r="W30" s="75"/>
      <c r="X30" s="75"/>
      <c r="Y30" s="75"/>
      <c r="Z30" s="75"/>
      <c r="AA30" s="75"/>
      <c r="AB30" s="75"/>
      <c r="AC30" s="75"/>
      <c r="AD30" s="75"/>
      <c r="AE30" s="75"/>
      <c r="AF30" s="75"/>
      <c r="AG30" s="75"/>
    </row>
    <row r="31">
      <c r="A31" s="15" t="s">
        <v>93</v>
      </c>
      <c r="B31" s="15" t="s">
        <v>99</v>
      </c>
      <c r="C31" s="15" t="s">
        <v>100</v>
      </c>
      <c r="D31" s="28" t="s">
        <v>347</v>
      </c>
      <c r="E31" s="28" t="s">
        <v>344</v>
      </c>
      <c r="F31" s="15" t="s">
        <v>346</v>
      </c>
      <c r="G31" s="124">
        <v>0.5625</v>
      </c>
      <c r="H31" s="131"/>
      <c r="I31" s="15" t="s">
        <v>346</v>
      </c>
      <c r="J31" s="15">
        <v>7.0</v>
      </c>
      <c r="K31" s="126">
        <f t="shared" si="1"/>
        <v>0.7</v>
      </c>
      <c r="L31" s="15"/>
      <c r="M31" s="127"/>
      <c r="N31" s="127"/>
      <c r="Q31" s="75"/>
      <c r="R31" s="75"/>
      <c r="S31" s="75"/>
      <c r="T31" s="75"/>
      <c r="U31" s="75"/>
      <c r="V31" s="75"/>
      <c r="W31" s="75"/>
      <c r="X31" s="75"/>
      <c r="Y31" s="75"/>
      <c r="Z31" s="75"/>
      <c r="AA31" s="75"/>
      <c r="AB31" s="75"/>
      <c r="AC31" s="75"/>
      <c r="AD31" s="75"/>
      <c r="AE31" s="75"/>
      <c r="AF31" s="75"/>
      <c r="AG31" s="75"/>
    </row>
    <row r="32">
      <c r="A32" s="15" t="s">
        <v>93</v>
      </c>
      <c r="B32" s="15" t="s">
        <v>101</v>
      </c>
      <c r="C32" s="15" t="s">
        <v>102</v>
      </c>
      <c r="D32" s="28" t="s">
        <v>348</v>
      </c>
      <c r="E32" s="28" t="s">
        <v>344</v>
      </c>
      <c r="F32" s="15" t="s">
        <v>346</v>
      </c>
      <c r="G32" s="124">
        <v>0.5625</v>
      </c>
      <c r="H32" s="131"/>
      <c r="I32" s="15" t="s">
        <v>346</v>
      </c>
      <c r="J32" s="15">
        <v>5.0</v>
      </c>
      <c r="K32" s="126">
        <f t="shared" si="1"/>
        <v>0.5</v>
      </c>
      <c r="L32" s="75"/>
      <c r="M32" s="127"/>
      <c r="N32" s="127"/>
      <c r="Q32" s="75"/>
      <c r="R32" s="75"/>
      <c r="S32" s="75"/>
      <c r="T32" s="75"/>
      <c r="U32" s="75"/>
      <c r="V32" s="75"/>
      <c r="W32" s="75"/>
      <c r="X32" s="75"/>
      <c r="Y32" s="75"/>
      <c r="Z32" s="75"/>
      <c r="AA32" s="75"/>
      <c r="AB32" s="75"/>
      <c r="AC32" s="75"/>
      <c r="AD32" s="75"/>
      <c r="AE32" s="75"/>
      <c r="AF32" s="75"/>
      <c r="AG32" s="75"/>
    </row>
    <row r="33">
      <c r="A33" s="15" t="s">
        <v>243</v>
      </c>
      <c r="B33" s="15" t="s">
        <v>253</v>
      </c>
      <c r="C33" s="15" t="s">
        <v>254</v>
      </c>
      <c r="D33" s="28" t="s">
        <v>426</v>
      </c>
      <c r="E33" s="28" t="s">
        <v>350</v>
      </c>
      <c r="F33" s="15" t="s">
        <v>346</v>
      </c>
      <c r="G33" s="124">
        <v>0.6041666666666666</v>
      </c>
      <c r="H33" s="131"/>
      <c r="I33" s="15" t="s">
        <v>346</v>
      </c>
      <c r="J33" s="15">
        <v>6.0</v>
      </c>
      <c r="K33" s="126">
        <f t="shared" si="1"/>
        <v>0.6</v>
      </c>
      <c r="L33" s="75"/>
      <c r="M33" s="127"/>
      <c r="N33" s="127"/>
      <c r="Q33" s="75"/>
      <c r="R33" s="75"/>
      <c r="S33" s="75"/>
      <c r="T33" s="75"/>
      <c r="U33" s="75"/>
      <c r="V33" s="75"/>
      <c r="W33" s="75"/>
      <c r="X33" s="75"/>
      <c r="Y33" s="75"/>
      <c r="Z33" s="75"/>
      <c r="AA33" s="75"/>
      <c r="AB33" s="75"/>
      <c r="AC33" s="75"/>
      <c r="AD33" s="75"/>
      <c r="AE33" s="75"/>
      <c r="AF33" s="75"/>
      <c r="AG33" s="75"/>
    </row>
    <row r="34">
      <c r="A34" s="15" t="s">
        <v>243</v>
      </c>
      <c r="B34" s="15" t="s">
        <v>695</v>
      </c>
      <c r="C34" s="15" t="s">
        <v>256</v>
      </c>
      <c r="D34" s="28" t="s">
        <v>427</v>
      </c>
      <c r="E34" s="28" t="s">
        <v>350</v>
      </c>
      <c r="F34" s="15" t="s">
        <v>346</v>
      </c>
      <c r="G34" s="124">
        <v>0.6041666666666666</v>
      </c>
      <c r="H34" s="131"/>
      <c r="I34" s="15" t="s">
        <v>346</v>
      </c>
      <c r="J34" s="15">
        <v>5.0</v>
      </c>
      <c r="K34" s="126">
        <f t="shared" si="1"/>
        <v>0.5</v>
      </c>
      <c r="L34" s="75"/>
      <c r="M34" s="127"/>
      <c r="N34" s="127"/>
      <c r="Q34" s="75"/>
      <c r="R34" s="75"/>
      <c r="S34" s="75"/>
      <c r="T34" s="75"/>
      <c r="U34" s="75"/>
      <c r="V34" s="75"/>
      <c r="W34" s="75"/>
      <c r="X34" s="75"/>
      <c r="Y34" s="75"/>
      <c r="Z34" s="75"/>
      <c r="AA34" s="75"/>
      <c r="AB34" s="75"/>
      <c r="AC34" s="75"/>
      <c r="AD34" s="75"/>
      <c r="AE34" s="75"/>
      <c r="AF34" s="75"/>
      <c r="AG34" s="75"/>
    </row>
    <row r="35">
      <c r="A35" s="15" t="s">
        <v>243</v>
      </c>
      <c r="B35" s="15" t="s">
        <v>257</v>
      </c>
      <c r="C35" s="15" t="s">
        <v>258</v>
      </c>
      <c r="D35" s="28" t="s">
        <v>428</v>
      </c>
      <c r="E35" s="28" t="s">
        <v>350</v>
      </c>
      <c r="F35" s="15" t="s">
        <v>346</v>
      </c>
      <c r="G35" s="124">
        <v>0.6041666666666666</v>
      </c>
      <c r="H35" s="131"/>
      <c r="I35" s="15" t="s">
        <v>346</v>
      </c>
      <c r="J35" s="15" t="s">
        <v>660</v>
      </c>
      <c r="K35" s="126" t="str">
        <f t="shared" si="1"/>
        <v>No submission</v>
      </c>
      <c r="L35" s="75"/>
      <c r="M35" s="127"/>
      <c r="N35" s="127"/>
      <c r="Q35" s="75"/>
      <c r="R35" s="75"/>
      <c r="S35" s="75"/>
      <c r="T35" s="75"/>
      <c r="U35" s="75"/>
      <c r="V35" s="75"/>
      <c r="W35" s="75"/>
      <c r="X35" s="75"/>
      <c r="Y35" s="75"/>
      <c r="Z35" s="75"/>
      <c r="AA35" s="75"/>
      <c r="AB35" s="75"/>
      <c r="AC35" s="75"/>
      <c r="AD35" s="75"/>
      <c r="AE35" s="75"/>
      <c r="AF35" s="75"/>
      <c r="AG35" s="75"/>
    </row>
    <row r="36">
      <c r="A36" s="15" t="s">
        <v>243</v>
      </c>
      <c r="B36" s="15" t="s">
        <v>259</v>
      </c>
      <c r="C36" s="15" t="s">
        <v>260</v>
      </c>
      <c r="D36" s="28" t="s">
        <v>429</v>
      </c>
      <c r="E36" s="28" t="s">
        <v>350</v>
      </c>
      <c r="F36" s="15" t="s">
        <v>346</v>
      </c>
      <c r="G36" s="124">
        <v>0.6041666666666666</v>
      </c>
      <c r="H36" s="131"/>
      <c r="I36" s="15" t="s">
        <v>346</v>
      </c>
      <c r="J36" s="15" t="s">
        <v>660</v>
      </c>
      <c r="K36" s="126" t="str">
        <f t="shared" si="1"/>
        <v>No submission</v>
      </c>
      <c r="L36" s="75"/>
      <c r="M36" s="127"/>
      <c r="N36" s="127"/>
      <c r="Q36" s="75"/>
      <c r="R36" s="75"/>
      <c r="S36" s="75"/>
      <c r="T36" s="75"/>
      <c r="U36" s="75"/>
      <c r="V36" s="75"/>
      <c r="W36" s="75"/>
      <c r="X36" s="75"/>
      <c r="Y36" s="75"/>
      <c r="Z36" s="75"/>
      <c r="AA36" s="75"/>
      <c r="AB36" s="75"/>
      <c r="AC36" s="75"/>
      <c r="AD36" s="75"/>
      <c r="AE36" s="75"/>
      <c r="AF36" s="75"/>
      <c r="AG36" s="75"/>
    </row>
    <row r="37">
      <c r="A37" s="15" t="s">
        <v>93</v>
      </c>
      <c r="B37" s="15" t="s">
        <v>590</v>
      </c>
      <c r="C37" s="15" t="s">
        <v>104</v>
      </c>
      <c r="D37" s="28" t="s">
        <v>349</v>
      </c>
      <c r="E37" s="28" t="s">
        <v>350</v>
      </c>
      <c r="F37" s="15" t="s">
        <v>346</v>
      </c>
      <c r="G37" s="124">
        <v>43721.028999965274</v>
      </c>
      <c r="H37" s="131"/>
      <c r="I37" s="15" t="s">
        <v>346</v>
      </c>
      <c r="J37" s="15">
        <v>3.0</v>
      </c>
      <c r="K37" s="126">
        <f t="shared" si="1"/>
        <v>0.3</v>
      </c>
      <c r="L37" s="75"/>
      <c r="M37" s="127"/>
      <c r="N37" s="127"/>
      <c r="Q37" s="75"/>
      <c r="R37" s="75"/>
      <c r="S37" s="75"/>
      <c r="T37" s="75"/>
      <c r="U37" s="75"/>
      <c r="V37" s="75"/>
      <c r="W37" s="75"/>
      <c r="X37" s="75"/>
      <c r="Y37" s="75"/>
      <c r="Z37" s="75"/>
      <c r="AA37" s="75"/>
      <c r="AB37" s="75"/>
      <c r="AC37" s="75"/>
      <c r="AD37" s="75"/>
      <c r="AE37" s="75"/>
      <c r="AF37" s="75"/>
      <c r="AG37" s="75"/>
    </row>
    <row r="38">
      <c r="A38" s="15" t="s">
        <v>93</v>
      </c>
      <c r="B38" s="15" t="s">
        <v>105</v>
      </c>
      <c r="C38" s="15" t="s">
        <v>106</v>
      </c>
      <c r="D38" s="28" t="s">
        <v>351</v>
      </c>
      <c r="E38" s="28" t="s">
        <v>350</v>
      </c>
      <c r="F38" s="15" t="s">
        <v>346</v>
      </c>
      <c r="G38" s="124">
        <v>43721.028999965274</v>
      </c>
      <c r="H38" s="131"/>
      <c r="I38" s="15" t="s">
        <v>346</v>
      </c>
      <c r="J38" s="15" t="s">
        <v>660</v>
      </c>
      <c r="K38" s="126" t="str">
        <f t="shared" si="1"/>
        <v>No submission</v>
      </c>
      <c r="L38" s="75"/>
      <c r="M38" s="127"/>
      <c r="N38" s="127"/>
      <c r="Q38" s="75"/>
      <c r="R38" s="75"/>
      <c r="S38" s="75"/>
      <c r="T38" s="75"/>
      <c r="U38" s="75"/>
      <c r="V38" s="75"/>
      <c r="W38" s="75"/>
      <c r="X38" s="75"/>
      <c r="Y38" s="75"/>
      <c r="Z38" s="75"/>
      <c r="AA38" s="75"/>
      <c r="AB38" s="75"/>
      <c r="AC38" s="75"/>
      <c r="AD38" s="75"/>
      <c r="AE38" s="75"/>
      <c r="AF38" s="75"/>
      <c r="AG38" s="75"/>
    </row>
    <row r="39">
      <c r="A39" s="15" t="s">
        <v>93</v>
      </c>
      <c r="B39" s="15" t="s">
        <v>109</v>
      </c>
      <c r="C39" s="15" t="s">
        <v>110</v>
      </c>
      <c r="D39" s="28" t="s">
        <v>352</v>
      </c>
      <c r="E39" s="28" t="s">
        <v>350</v>
      </c>
      <c r="F39" s="15" t="s">
        <v>346</v>
      </c>
      <c r="G39" s="124">
        <v>43721.028999965274</v>
      </c>
      <c r="H39" s="131"/>
      <c r="I39" s="15" t="s">
        <v>346</v>
      </c>
      <c r="J39" s="15">
        <v>9.0</v>
      </c>
      <c r="K39" s="126">
        <f t="shared" si="1"/>
        <v>0.9</v>
      </c>
      <c r="L39" s="75"/>
      <c r="M39" s="127"/>
      <c r="N39" s="127"/>
      <c r="Q39" s="75"/>
      <c r="R39" s="75"/>
      <c r="S39" s="75"/>
      <c r="T39" s="75"/>
      <c r="U39" s="75"/>
      <c r="V39" s="75"/>
      <c r="W39" s="75"/>
      <c r="X39" s="75"/>
      <c r="Y39" s="75"/>
      <c r="Z39" s="75"/>
      <c r="AA39" s="75"/>
      <c r="AB39" s="75"/>
      <c r="AC39" s="75"/>
      <c r="AD39" s="75"/>
      <c r="AE39" s="75"/>
      <c r="AF39" s="75"/>
      <c r="AG39" s="75"/>
    </row>
    <row r="40">
      <c r="A40" s="100" t="s">
        <v>282</v>
      </c>
      <c r="B40" s="15" t="s">
        <v>285</v>
      </c>
      <c r="C40" s="15" t="s">
        <v>286</v>
      </c>
      <c r="D40" s="28" t="s">
        <v>445</v>
      </c>
      <c r="E40" s="28" t="s">
        <v>418</v>
      </c>
      <c r="F40" s="15" t="s">
        <v>346</v>
      </c>
      <c r="G40" s="124">
        <v>0.6041666666666666</v>
      </c>
      <c r="H40" s="131"/>
      <c r="I40" s="15" t="s">
        <v>346</v>
      </c>
      <c r="J40" s="15">
        <v>8.0</v>
      </c>
      <c r="K40" s="126">
        <f t="shared" si="1"/>
        <v>0.8</v>
      </c>
      <c r="L40" s="75"/>
      <c r="M40" s="127"/>
      <c r="N40" s="127"/>
      <c r="Q40" s="75"/>
      <c r="R40" s="75"/>
      <c r="S40" s="75"/>
      <c r="T40" s="75"/>
      <c r="U40" s="75"/>
      <c r="V40" s="75"/>
      <c r="W40" s="75"/>
      <c r="X40" s="75"/>
      <c r="Y40" s="75"/>
      <c r="Z40" s="75"/>
      <c r="AA40" s="75"/>
      <c r="AB40" s="75"/>
      <c r="AC40" s="75"/>
      <c r="AD40" s="75"/>
      <c r="AE40" s="75"/>
      <c r="AF40" s="75"/>
      <c r="AG40" s="75"/>
    </row>
    <row r="41">
      <c r="A41" s="100" t="s">
        <v>282</v>
      </c>
      <c r="B41" s="15" t="s">
        <v>270</v>
      </c>
      <c r="C41" s="15" t="s">
        <v>271</v>
      </c>
      <c r="D41" s="28" t="s">
        <v>446</v>
      </c>
      <c r="E41" s="28" t="s">
        <v>418</v>
      </c>
      <c r="F41" s="15" t="s">
        <v>346</v>
      </c>
      <c r="G41" s="124">
        <v>0.6041666666666666</v>
      </c>
      <c r="H41" s="131"/>
      <c r="I41" s="15" t="s">
        <v>346</v>
      </c>
      <c r="J41" s="15" t="s">
        <v>660</v>
      </c>
      <c r="K41" s="126" t="str">
        <f t="shared" si="1"/>
        <v>No submission</v>
      </c>
      <c r="L41" s="75"/>
      <c r="M41" s="127"/>
      <c r="N41" s="127"/>
      <c r="Q41" s="75"/>
      <c r="R41" s="75"/>
      <c r="S41" s="75"/>
      <c r="T41" s="75"/>
      <c r="U41" s="75"/>
      <c r="V41" s="75"/>
      <c r="W41" s="75"/>
      <c r="X41" s="75"/>
      <c r="Y41" s="75"/>
      <c r="Z41" s="75"/>
      <c r="AA41" s="75"/>
      <c r="AB41" s="75"/>
      <c r="AC41" s="75"/>
      <c r="AD41" s="75"/>
      <c r="AE41" s="75"/>
      <c r="AF41" s="75"/>
      <c r="AG41" s="75"/>
    </row>
    <row r="42">
      <c r="A42" s="100" t="s">
        <v>282</v>
      </c>
      <c r="B42" s="15" t="s">
        <v>287</v>
      </c>
      <c r="C42" s="15" t="s">
        <v>288</v>
      </c>
      <c r="D42" s="28" t="s">
        <v>447</v>
      </c>
      <c r="E42" s="28" t="s">
        <v>418</v>
      </c>
      <c r="F42" s="15" t="s">
        <v>346</v>
      </c>
      <c r="G42" s="124">
        <v>0.6041666666666666</v>
      </c>
      <c r="H42" s="131"/>
      <c r="I42" s="15" t="s">
        <v>346</v>
      </c>
      <c r="J42" s="15" t="s">
        <v>660</v>
      </c>
      <c r="K42" s="126" t="str">
        <f t="shared" si="1"/>
        <v>No submission</v>
      </c>
      <c r="L42" s="75"/>
      <c r="M42" s="127"/>
      <c r="N42" s="127"/>
      <c r="Q42" s="75"/>
      <c r="R42" s="75"/>
      <c r="S42" s="75"/>
      <c r="T42" s="75"/>
      <c r="U42" s="75"/>
      <c r="V42" s="75"/>
      <c r="W42" s="75"/>
      <c r="X42" s="75"/>
      <c r="Y42" s="75"/>
      <c r="Z42" s="75"/>
      <c r="AA42" s="75"/>
      <c r="AB42" s="75"/>
      <c r="AC42" s="75"/>
      <c r="AD42" s="75"/>
      <c r="AE42" s="75"/>
      <c r="AF42" s="75"/>
      <c r="AG42" s="75"/>
    </row>
    <row r="43">
      <c r="A43" s="100" t="s">
        <v>282</v>
      </c>
      <c r="B43" s="15" t="s">
        <v>232</v>
      </c>
      <c r="C43" s="15" t="s">
        <v>233</v>
      </c>
      <c r="D43" s="28" t="s">
        <v>448</v>
      </c>
      <c r="E43" s="28" t="s">
        <v>418</v>
      </c>
      <c r="F43" s="15" t="s">
        <v>346</v>
      </c>
      <c r="G43" s="124">
        <v>0.6041666666666666</v>
      </c>
      <c r="H43" s="131"/>
      <c r="I43" s="15" t="s">
        <v>346</v>
      </c>
      <c r="J43" s="15" t="s">
        <v>660</v>
      </c>
      <c r="K43" s="126" t="str">
        <f t="shared" si="1"/>
        <v>No submission</v>
      </c>
      <c r="L43" s="75"/>
      <c r="M43" s="127"/>
      <c r="N43" s="127"/>
      <c r="Q43" s="75"/>
      <c r="R43" s="75"/>
      <c r="S43" s="75"/>
      <c r="T43" s="75"/>
      <c r="U43" s="75"/>
      <c r="V43" s="75"/>
      <c r="W43" s="75"/>
      <c r="X43" s="75"/>
      <c r="Y43" s="75"/>
      <c r="Z43" s="75"/>
      <c r="AA43" s="75"/>
      <c r="AB43" s="75"/>
      <c r="AC43" s="75"/>
      <c r="AD43" s="75"/>
      <c r="AE43" s="75"/>
      <c r="AF43" s="75"/>
      <c r="AG43" s="75"/>
    </row>
    <row r="44">
      <c r="A44" s="100" t="s">
        <v>221</v>
      </c>
      <c r="B44" s="15" t="s">
        <v>228</v>
      </c>
      <c r="C44" s="15" t="s">
        <v>229</v>
      </c>
      <c r="D44" s="28" t="s">
        <v>417</v>
      </c>
      <c r="E44" s="28" t="s">
        <v>418</v>
      </c>
      <c r="F44" s="15" t="s">
        <v>346</v>
      </c>
      <c r="G44" s="124">
        <v>0.6041666666666666</v>
      </c>
      <c r="H44" s="131"/>
      <c r="I44" s="15" t="s">
        <v>346</v>
      </c>
      <c r="J44" s="15" t="s">
        <v>660</v>
      </c>
      <c r="K44" s="126" t="str">
        <f t="shared" si="1"/>
        <v>No submission</v>
      </c>
      <c r="L44" s="75"/>
      <c r="M44" s="127"/>
      <c r="N44" s="127"/>
      <c r="Q44" s="75"/>
      <c r="R44" s="75"/>
      <c r="S44" s="75"/>
      <c r="T44" s="75"/>
      <c r="U44" s="75"/>
      <c r="V44" s="75"/>
      <c r="W44" s="75"/>
      <c r="X44" s="75"/>
      <c r="Y44" s="75"/>
      <c r="Z44" s="75"/>
      <c r="AA44" s="75"/>
      <c r="AB44" s="75"/>
      <c r="AC44" s="75"/>
      <c r="AD44" s="75"/>
      <c r="AE44" s="75"/>
      <c r="AF44" s="75"/>
      <c r="AG44" s="75"/>
    </row>
    <row r="45">
      <c r="A45" s="100" t="s">
        <v>221</v>
      </c>
      <c r="B45" s="15" t="s">
        <v>230</v>
      </c>
      <c r="C45" s="15" t="s">
        <v>231</v>
      </c>
      <c r="D45" s="28" t="s">
        <v>419</v>
      </c>
      <c r="E45" s="28" t="s">
        <v>418</v>
      </c>
      <c r="F45" s="15" t="s">
        <v>346</v>
      </c>
      <c r="G45" s="124">
        <v>0.6020833333333333</v>
      </c>
      <c r="H45" s="131"/>
      <c r="I45" s="15" t="s">
        <v>346</v>
      </c>
      <c r="J45" s="15" t="s">
        <v>660</v>
      </c>
      <c r="K45" s="126" t="str">
        <f t="shared" si="1"/>
        <v>No submission</v>
      </c>
      <c r="L45" s="75"/>
      <c r="M45" s="127"/>
      <c r="N45" s="127"/>
      <c r="Q45" s="75"/>
      <c r="R45" s="75"/>
      <c r="S45" s="75"/>
      <c r="T45" s="75"/>
      <c r="U45" s="75"/>
      <c r="V45" s="75"/>
      <c r="W45" s="75"/>
      <c r="X45" s="75"/>
      <c r="Y45" s="75"/>
      <c r="Z45" s="75"/>
      <c r="AA45" s="75"/>
      <c r="AB45" s="75"/>
      <c r="AC45" s="75"/>
      <c r="AD45" s="75"/>
      <c r="AE45" s="75"/>
      <c r="AF45" s="75"/>
      <c r="AG45" s="75"/>
    </row>
    <row r="46">
      <c r="A46" s="100" t="s">
        <v>221</v>
      </c>
      <c r="B46" s="15" t="s">
        <v>234</v>
      </c>
      <c r="C46" s="15" t="s">
        <v>235</v>
      </c>
      <c r="D46" s="28" t="s">
        <v>420</v>
      </c>
      <c r="E46" s="28" t="s">
        <v>418</v>
      </c>
      <c r="F46" s="15" t="s">
        <v>346</v>
      </c>
      <c r="G46" s="124">
        <v>0.6034722222222222</v>
      </c>
      <c r="H46" s="131"/>
      <c r="I46" s="15" t="s">
        <v>346</v>
      </c>
      <c r="J46" s="15">
        <v>8.0</v>
      </c>
      <c r="K46" s="126">
        <f t="shared" si="1"/>
        <v>0.8</v>
      </c>
      <c r="L46" s="75"/>
      <c r="M46" s="127"/>
      <c r="N46" s="127"/>
      <c r="Q46" s="75"/>
      <c r="R46" s="75"/>
      <c r="S46" s="75"/>
      <c r="T46" s="75"/>
      <c r="U46" s="75"/>
      <c r="V46" s="75"/>
      <c r="W46" s="75"/>
      <c r="X46" s="75"/>
      <c r="Y46" s="75"/>
      <c r="Z46" s="75"/>
      <c r="AA46" s="75"/>
      <c r="AB46" s="75"/>
      <c r="AC46" s="75"/>
      <c r="AD46" s="75"/>
      <c r="AE46" s="75"/>
      <c r="AF46" s="75"/>
      <c r="AG46" s="75"/>
    </row>
    <row r="47">
      <c r="A47" s="100" t="s">
        <v>221</v>
      </c>
      <c r="B47" s="15" t="s">
        <v>238</v>
      </c>
      <c r="C47" s="15" t="s">
        <v>239</v>
      </c>
      <c r="D47" s="28" t="s">
        <v>421</v>
      </c>
      <c r="E47" s="28" t="s">
        <v>418</v>
      </c>
      <c r="F47" s="15" t="s">
        <v>346</v>
      </c>
      <c r="G47" s="124">
        <v>0.6041666666666666</v>
      </c>
      <c r="H47" s="131"/>
      <c r="I47" s="15" t="s">
        <v>346</v>
      </c>
      <c r="J47" s="15">
        <v>7.0</v>
      </c>
      <c r="K47" s="126">
        <f t="shared" si="1"/>
        <v>0.7</v>
      </c>
      <c r="L47" s="75"/>
      <c r="M47" s="127"/>
      <c r="N47" s="127"/>
      <c r="Q47" s="75"/>
      <c r="R47" s="75"/>
      <c r="S47" s="75"/>
      <c r="T47" s="75"/>
      <c r="U47" s="75"/>
      <c r="V47" s="75"/>
      <c r="W47" s="75"/>
      <c r="X47" s="75"/>
      <c r="Y47" s="75"/>
      <c r="Z47" s="75"/>
      <c r="AA47" s="75"/>
      <c r="AB47" s="75"/>
      <c r="AC47" s="75"/>
      <c r="AD47" s="75"/>
      <c r="AE47" s="75"/>
      <c r="AF47" s="75"/>
      <c r="AG47" s="75"/>
    </row>
    <row r="48">
      <c r="A48" s="15" t="s">
        <v>293</v>
      </c>
      <c r="B48" s="15" t="s">
        <v>209</v>
      </c>
      <c r="C48" s="15" t="s">
        <v>210</v>
      </c>
      <c r="D48" s="28" t="s">
        <v>454</v>
      </c>
      <c r="E48" s="28" t="s">
        <v>380</v>
      </c>
      <c r="F48" s="15" t="s">
        <v>346</v>
      </c>
      <c r="G48" s="124">
        <v>43721.034051967596</v>
      </c>
      <c r="H48" s="131"/>
      <c r="I48" s="15" t="s">
        <v>346</v>
      </c>
      <c r="J48" s="15">
        <v>2.0</v>
      </c>
      <c r="K48" s="126">
        <f t="shared" si="1"/>
        <v>0.2</v>
      </c>
      <c r="L48" s="75"/>
      <c r="M48" s="127"/>
      <c r="N48" s="127"/>
      <c r="Q48" s="75"/>
      <c r="R48" s="75"/>
      <c r="S48" s="75"/>
      <c r="T48" s="75"/>
      <c r="U48" s="75"/>
      <c r="V48" s="75"/>
      <c r="W48" s="75"/>
      <c r="X48" s="75"/>
      <c r="Y48" s="75"/>
      <c r="Z48" s="75"/>
      <c r="AA48" s="75"/>
      <c r="AB48" s="75"/>
      <c r="AC48" s="75"/>
      <c r="AD48" s="75"/>
      <c r="AE48" s="75"/>
      <c r="AF48" s="75"/>
      <c r="AG48" s="75"/>
    </row>
    <row r="49">
      <c r="A49" s="15" t="s">
        <v>293</v>
      </c>
      <c r="B49" s="15" t="s">
        <v>302</v>
      </c>
      <c r="C49" s="15" t="s">
        <v>303</v>
      </c>
      <c r="D49" s="28" t="s">
        <v>455</v>
      </c>
      <c r="E49" s="28" t="s">
        <v>380</v>
      </c>
      <c r="F49" s="15" t="s">
        <v>346</v>
      </c>
      <c r="G49" s="124">
        <v>43721.03409159722</v>
      </c>
      <c r="H49" s="131"/>
      <c r="I49" s="15" t="s">
        <v>346</v>
      </c>
      <c r="J49" s="15">
        <v>5.0</v>
      </c>
      <c r="K49" s="126">
        <f t="shared" si="1"/>
        <v>0.5</v>
      </c>
      <c r="L49" s="75"/>
      <c r="M49" s="127"/>
      <c r="N49" s="127"/>
      <c r="Q49" s="75"/>
      <c r="R49" s="75"/>
      <c r="S49" s="75"/>
      <c r="T49" s="75"/>
      <c r="U49" s="75"/>
      <c r="V49" s="75"/>
      <c r="W49" s="75"/>
      <c r="X49" s="75"/>
      <c r="Y49" s="75"/>
      <c r="Z49" s="75"/>
      <c r="AA49" s="75"/>
      <c r="AB49" s="75"/>
      <c r="AC49" s="75"/>
      <c r="AD49" s="75"/>
      <c r="AE49" s="75"/>
      <c r="AF49" s="75"/>
      <c r="AG49" s="75"/>
    </row>
    <row r="50">
      <c r="A50" s="15" t="s">
        <v>293</v>
      </c>
      <c r="B50" s="15" t="s">
        <v>212</v>
      </c>
      <c r="C50" s="15" t="s">
        <v>213</v>
      </c>
      <c r="D50" s="28" t="s">
        <v>457</v>
      </c>
      <c r="E50" s="28" t="s">
        <v>380</v>
      </c>
      <c r="F50" s="15" t="s">
        <v>346</v>
      </c>
      <c r="G50" s="124">
        <v>43721.034126087965</v>
      </c>
      <c r="H50" s="131"/>
      <c r="I50" s="15" t="s">
        <v>346</v>
      </c>
      <c r="J50" s="15" t="s">
        <v>660</v>
      </c>
      <c r="K50" s="126" t="str">
        <f t="shared" si="1"/>
        <v>No submission</v>
      </c>
      <c r="L50" s="75"/>
      <c r="M50" s="127"/>
      <c r="N50" s="127"/>
      <c r="Q50" s="75"/>
      <c r="R50" s="75"/>
      <c r="S50" s="75"/>
      <c r="T50" s="75"/>
      <c r="U50" s="75"/>
      <c r="V50" s="75"/>
      <c r="W50" s="75"/>
      <c r="X50" s="75"/>
      <c r="Y50" s="75"/>
      <c r="Z50" s="75"/>
      <c r="AA50" s="75"/>
      <c r="AB50" s="75"/>
      <c r="AC50" s="75"/>
      <c r="AD50" s="75"/>
      <c r="AE50" s="75"/>
      <c r="AF50" s="75"/>
      <c r="AG50" s="75"/>
    </row>
    <row r="51">
      <c r="A51" s="15" t="s">
        <v>293</v>
      </c>
      <c r="B51" s="15" t="s">
        <v>305</v>
      </c>
      <c r="C51" s="15" t="s">
        <v>306</v>
      </c>
      <c r="D51" s="28" t="s">
        <v>458</v>
      </c>
      <c r="E51" s="28" t="s">
        <v>380</v>
      </c>
      <c r="F51" s="15" t="s">
        <v>346</v>
      </c>
      <c r="G51" s="124">
        <v>43721.03415564814</v>
      </c>
      <c r="H51" s="131"/>
      <c r="I51" s="15" t="s">
        <v>346</v>
      </c>
      <c r="J51" s="15">
        <v>7.0</v>
      </c>
      <c r="K51" s="126">
        <f t="shared" si="1"/>
        <v>0.7</v>
      </c>
      <c r="L51" s="75"/>
      <c r="M51" s="127"/>
      <c r="N51" s="127"/>
      <c r="Q51" s="75"/>
      <c r="R51" s="75"/>
      <c r="S51" s="75"/>
      <c r="T51" s="75"/>
      <c r="U51" s="75"/>
      <c r="V51" s="75"/>
      <c r="W51" s="75"/>
      <c r="X51" s="75"/>
      <c r="Y51" s="75"/>
      <c r="Z51" s="75"/>
      <c r="AA51" s="75"/>
      <c r="AB51" s="75"/>
      <c r="AC51" s="75"/>
      <c r="AD51" s="75"/>
      <c r="AE51" s="75"/>
      <c r="AF51" s="75"/>
      <c r="AG51" s="75"/>
    </row>
    <row r="52">
      <c r="A52" s="15" t="s">
        <v>137</v>
      </c>
      <c r="B52" s="15" t="s">
        <v>150</v>
      </c>
      <c r="C52" s="15" t="s">
        <v>151</v>
      </c>
      <c r="D52" s="28" t="s">
        <v>379</v>
      </c>
      <c r="E52" s="28" t="s">
        <v>380</v>
      </c>
      <c r="F52" s="15" t="s">
        <v>346</v>
      </c>
      <c r="G52" s="124">
        <v>43721.03419288194</v>
      </c>
      <c r="H52" s="131"/>
      <c r="I52" s="75"/>
      <c r="J52" s="15">
        <v>4.0</v>
      </c>
      <c r="K52" s="126">
        <f t="shared" si="1"/>
        <v>0.4</v>
      </c>
      <c r="L52" s="75"/>
      <c r="M52" s="127"/>
      <c r="N52" s="127"/>
      <c r="Q52" s="75"/>
      <c r="R52" s="75"/>
      <c r="S52" s="75"/>
      <c r="T52" s="75"/>
      <c r="U52" s="75"/>
      <c r="V52" s="75"/>
      <c r="W52" s="75"/>
      <c r="X52" s="75"/>
      <c r="Y52" s="75"/>
      <c r="Z52" s="75"/>
      <c r="AA52" s="75"/>
      <c r="AB52" s="75"/>
      <c r="AC52" s="75"/>
      <c r="AD52" s="75"/>
      <c r="AE52" s="75"/>
      <c r="AF52" s="75"/>
      <c r="AG52" s="75"/>
    </row>
    <row r="53">
      <c r="A53" s="15" t="s">
        <v>137</v>
      </c>
      <c r="B53" s="15" t="s">
        <v>152</v>
      </c>
      <c r="C53" s="15" t="s">
        <v>153</v>
      </c>
      <c r="D53" s="28" t="s">
        <v>381</v>
      </c>
      <c r="E53" s="28" t="s">
        <v>380</v>
      </c>
      <c r="F53" s="15" t="s">
        <v>346</v>
      </c>
      <c r="G53" s="124">
        <v>43721.034240277775</v>
      </c>
      <c r="H53" s="131"/>
      <c r="I53" s="75"/>
      <c r="J53" s="15">
        <v>10.0</v>
      </c>
      <c r="K53" s="126">
        <f t="shared" si="1"/>
        <v>1</v>
      </c>
      <c r="L53" s="75"/>
      <c r="M53" s="127"/>
      <c r="N53" s="127"/>
      <c r="Q53" s="75"/>
      <c r="R53" s="75"/>
      <c r="S53" s="75"/>
      <c r="T53" s="75"/>
      <c r="U53" s="75"/>
      <c r="V53" s="75"/>
      <c r="W53" s="75"/>
      <c r="X53" s="75"/>
      <c r="Y53" s="75"/>
      <c r="Z53" s="75"/>
      <c r="AA53" s="75"/>
      <c r="AB53" s="75"/>
      <c r="AC53" s="75"/>
      <c r="AD53" s="75"/>
      <c r="AE53" s="75"/>
      <c r="AF53" s="75"/>
      <c r="AG53" s="75"/>
    </row>
    <row r="54">
      <c r="A54" s="15" t="s">
        <v>137</v>
      </c>
      <c r="B54" s="15" t="s">
        <v>156</v>
      </c>
      <c r="C54" s="15" t="s">
        <v>157</v>
      </c>
      <c r="D54" s="28" t="s">
        <v>382</v>
      </c>
      <c r="E54" s="28" t="s">
        <v>380</v>
      </c>
      <c r="F54" s="15" t="s">
        <v>346</v>
      </c>
      <c r="G54" s="124">
        <v>43721.03428111111</v>
      </c>
      <c r="H54" s="131"/>
      <c r="I54" s="75"/>
      <c r="J54" s="15" t="s">
        <v>660</v>
      </c>
      <c r="K54" s="126" t="str">
        <f t="shared" si="1"/>
        <v>No submission</v>
      </c>
      <c r="L54" s="75"/>
      <c r="M54" s="127"/>
      <c r="N54" s="127"/>
      <c r="Q54" s="75"/>
      <c r="R54" s="75"/>
      <c r="S54" s="75"/>
      <c r="T54" s="75"/>
      <c r="U54" s="75"/>
      <c r="V54" s="75"/>
      <c r="W54" s="75"/>
      <c r="X54" s="75"/>
      <c r="Y54" s="75"/>
      <c r="Z54" s="75"/>
      <c r="AA54" s="75"/>
      <c r="AB54" s="75"/>
      <c r="AC54" s="75"/>
      <c r="AD54" s="75"/>
      <c r="AE54" s="75"/>
      <c r="AF54" s="75"/>
      <c r="AG54" s="75"/>
    </row>
    <row r="55">
      <c r="A55" s="15" t="s">
        <v>137</v>
      </c>
      <c r="B55" s="15" t="s">
        <v>160</v>
      </c>
      <c r="C55" s="15" t="s">
        <v>161</v>
      </c>
      <c r="D55" s="28" t="s">
        <v>383</v>
      </c>
      <c r="E55" s="28" t="s">
        <v>380</v>
      </c>
      <c r="F55" s="15" t="s">
        <v>346</v>
      </c>
      <c r="G55" s="124">
        <v>43721.03432392361</v>
      </c>
      <c r="H55" s="131"/>
      <c r="I55" s="75"/>
      <c r="J55" s="15">
        <v>4.0</v>
      </c>
      <c r="K55" s="126">
        <f t="shared" si="1"/>
        <v>0.4</v>
      </c>
      <c r="L55" s="75"/>
      <c r="M55" s="127"/>
      <c r="N55" s="127"/>
      <c r="Q55" s="75"/>
      <c r="R55" s="75"/>
      <c r="S55" s="75"/>
      <c r="T55" s="75"/>
      <c r="U55" s="75"/>
      <c r="V55" s="75"/>
      <c r="W55" s="75"/>
      <c r="X55" s="75"/>
      <c r="Y55" s="75"/>
      <c r="Z55" s="75"/>
      <c r="AA55" s="75"/>
      <c r="AB55" s="75"/>
      <c r="AC55" s="75"/>
      <c r="AD55" s="75"/>
      <c r="AE55" s="75"/>
      <c r="AF55" s="75"/>
      <c r="AG55" s="75"/>
    </row>
    <row r="56">
      <c r="A56" s="15" t="s">
        <v>167</v>
      </c>
      <c r="B56" s="15" t="s">
        <v>54</v>
      </c>
      <c r="C56" s="15" t="s">
        <v>55</v>
      </c>
      <c r="D56" s="28" t="s">
        <v>390</v>
      </c>
      <c r="E56" s="28" t="s">
        <v>380</v>
      </c>
      <c r="F56" s="15" t="s">
        <v>346</v>
      </c>
      <c r="G56" s="124">
        <v>43721.03449521991</v>
      </c>
      <c r="H56" s="131"/>
      <c r="I56" s="15" t="s">
        <v>346</v>
      </c>
      <c r="J56" s="15" t="s">
        <v>660</v>
      </c>
      <c r="K56" s="126" t="str">
        <f t="shared" si="1"/>
        <v>No submission</v>
      </c>
      <c r="L56" s="75"/>
      <c r="M56" s="127"/>
      <c r="N56" s="127"/>
      <c r="Q56" s="75"/>
      <c r="R56" s="75"/>
      <c r="S56" s="75"/>
      <c r="T56" s="75"/>
      <c r="U56" s="75"/>
      <c r="V56" s="75"/>
      <c r="W56" s="75"/>
      <c r="X56" s="75"/>
      <c r="Y56" s="75"/>
      <c r="Z56" s="75"/>
      <c r="AA56" s="75"/>
      <c r="AB56" s="75"/>
      <c r="AC56" s="75"/>
      <c r="AD56" s="75"/>
      <c r="AE56" s="75"/>
      <c r="AF56" s="75"/>
      <c r="AG56" s="75"/>
    </row>
    <row r="57">
      <c r="A57" s="15" t="s">
        <v>167</v>
      </c>
      <c r="B57" s="15" t="s">
        <v>181</v>
      </c>
      <c r="C57" s="15" t="s">
        <v>182</v>
      </c>
      <c r="D57" s="28" t="s">
        <v>391</v>
      </c>
      <c r="E57" s="28" t="s">
        <v>380</v>
      </c>
      <c r="F57" s="15" t="s">
        <v>346</v>
      </c>
      <c r="G57" s="124">
        <v>43721.034472025465</v>
      </c>
      <c r="H57" s="131"/>
      <c r="I57" s="15" t="s">
        <v>346</v>
      </c>
      <c r="J57" s="15">
        <v>4.0</v>
      </c>
      <c r="K57" s="126">
        <f t="shared" si="1"/>
        <v>0.4</v>
      </c>
      <c r="L57" s="75"/>
      <c r="M57" s="127"/>
      <c r="N57" s="127"/>
      <c r="Q57" s="75"/>
      <c r="R57" s="75"/>
      <c r="S57" s="75"/>
      <c r="T57" s="75"/>
      <c r="U57" s="75"/>
      <c r="V57" s="75"/>
      <c r="W57" s="75"/>
      <c r="X57" s="75"/>
      <c r="Y57" s="75"/>
      <c r="Z57" s="75"/>
      <c r="AA57" s="75"/>
      <c r="AB57" s="75"/>
      <c r="AC57" s="75"/>
      <c r="AD57" s="75"/>
      <c r="AE57" s="75"/>
      <c r="AF57" s="75"/>
      <c r="AG57" s="75"/>
    </row>
    <row r="58">
      <c r="A58" s="15" t="s">
        <v>167</v>
      </c>
      <c r="B58" s="15" t="s">
        <v>183</v>
      </c>
      <c r="C58" s="15" t="s">
        <v>184</v>
      </c>
      <c r="D58" s="28" t="s">
        <v>392</v>
      </c>
      <c r="E58" s="28" t="s">
        <v>380</v>
      </c>
      <c r="F58" s="15" t="s">
        <v>346</v>
      </c>
      <c r="G58" s="124">
        <v>43721.034411342596</v>
      </c>
      <c r="H58" s="131"/>
      <c r="I58" s="15" t="s">
        <v>346</v>
      </c>
      <c r="J58" s="15">
        <v>9.0</v>
      </c>
      <c r="K58" s="126">
        <f t="shared" si="1"/>
        <v>0.9</v>
      </c>
      <c r="L58" s="75"/>
      <c r="M58" s="127"/>
      <c r="N58" s="127"/>
      <c r="Q58" s="75"/>
      <c r="R58" s="75"/>
      <c r="S58" s="75"/>
      <c r="T58" s="75"/>
      <c r="U58" s="75"/>
      <c r="V58" s="75"/>
      <c r="W58" s="75"/>
      <c r="X58" s="75"/>
      <c r="Y58" s="75"/>
      <c r="Z58" s="75"/>
      <c r="AA58" s="75"/>
      <c r="AB58" s="75"/>
      <c r="AC58" s="75"/>
      <c r="AD58" s="75"/>
      <c r="AE58" s="75"/>
      <c r="AF58" s="75"/>
      <c r="AG58" s="75"/>
    </row>
    <row r="59">
      <c r="A59" s="15" t="s">
        <v>167</v>
      </c>
      <c r="B59" s="15" t="s">
        <v>186</v>
      </c>
      <c r="C59" s="15" t="s">
        <v>187</v>
      </c>
      <c r="D59" s="28" t="s">
        <v>393</v>
      </c>
      <c r="E59" s="28" t="s">
        <v>380</v>
      </c>
      <c r="F59" s="15" t="s">
        <v>346</v>
      </c>
      <c r="G59" s="124">
        <v>43721.03437974537</v>
      </c>
      <c r="H59" s="131"/>
      <c r="I59" s="15" t="s">
        <v>346</v>
      </c>
      <c r="J59" s="15" t="s">
        <v>660</v>
      </c>
      <c r="K59" s="126" t="str">
        <f t="shared" si="1"/>
        <v>No submission</v>
      </c>
      <c r="L59" s="75"/>
      <c r="M59" s="127"/>
      <c r="N59" s="127"/>
      <c r="Q59" s="75"/>
      <c r="R59" s="75"/>
      <c r="S59" s="75"/>
      <c r="T59" s="75"/>
      <c r="U59" s="75"/>
      <c r="V59" s="75"/>
      <c r="W59" s="75"/>
      <c r="X59" s="75"/>
      <c r="Y59" s="75"/>
      <c r="Z59" s="75"/>
      <c r="AA59" s="75"/>
      <c r="AB59" s="75"/>
      <c r="AC59" s="75"/>
      <c r="AD59" s="75"/>
      <c r="AE59" s="75"/>
      <c r="AF59" s="75"/>
      <c r="AG59" s="75"/>
    </row>
    <row r="60">
      <c r="A60" s="15" t="s">
        <v>188</v>
      </c>
      <c r="B60" s="15" t="s">
        <v>165</v>
      </c>
      <c r="C60" s="15" t="s">
        <v>166</v>
      </c>
      <c r="D60" s="28" t="s">
        <v>394</v>
      </c>
      <c r="E60" s="28" t="s">
        <v>395</v>
      </c>
      <c r="F60" s="15" t="s">
        <v>346</v>
      </c>
      <c r="G60" s="124">
        <v>0.1527777777777778</v>
      </c>
      <c r="H60" s="131"/>
      <c r="I60" s="15" t="s">
        <v>346</v>
      </c>
      <c r="J60" s="15">
        <v>9.0</v>
      </c>
      <c r="K60" s="126">
        <f t="shared" si="1"/>
        <v>0.9</v>
      </c>
      <c r="L60" s="75"/>
      <c r="M60" s="127"/>
      <c r="N60" s="127"/>
      <c r="Q60" s="75"/>
      <c r="R60" s="75"/>
      <c r="S60" s="75"/>
      <c r="T60" s="75"/>
      <c r="U60" s="75"/>
      <c r="V60" s="75"/>
      <c r="W60" s="75"/>
      <c r="X60" s="75"/>
      <c r="Y60" s="75"/>
      <c r="Z60" s="75"/>
      <c r="AA60" s="75"/>
      <c r="AB60" s="75"/>
      <c r="AC60" s="75"/>
      <c r="AD60" s="75"/>
      <c r="AE60" s="75"/>
      <c r="AF60" s="75"/>
      <c r="AG60" s="75"/>
    </row>
    <row r="61">
      <c r="A61" s="15" t="s">
        <v>188</v>
      </c>
      <c r="B61" s="15" t="s">
        <v>190</v>
      </c>
      <c r="C61" s="15" t="s">
        <v>191</v>
      </c>
      <c r="D61" s="28" t="s">
        <v>396</v>
      </c>
      <c r="E61" s="28" t="s">
        <v>395</v>
      </c>
      <c r="F61" s="15" t="s">
        <v>346</v>
      </c>
      <c r="G61" s="151">
        <v>0.6527777777777778</v>
      </c>
      <c r="H61" s="131"/>
      <c r="I61" s="15" t="s">
        <v>346</v>
      </c>
      <c r="J61" s="15">
        <v>5.0</v>
      </c>
      <c r="K61" s="126">
        <f t="shared" si="1"/>
        <v>0.5</v>
      </c>
      <c r="L61" s="75"/>
      <c r="M61" s="127"/>
      <c r="N61" s="127"/>
      <c r="Q61" s="75"/>
      <c r="R61" s="75"/>
      <c r="S61" s="75"/>
      <c r="T61" s="75"/>
      <c r="U61" s="75"/>
      <c r="V61" s="75"/>
      <c r="W61" s="75"/>
      <c r="X61" s="75"/>
      <c r="Y61" s="75"/>
      <c r="Z61" s="75"/>
      <c r="AA61" s="75"/>
      <c r="AB61" s="75"/>
      <c r="AC61" s="75"/>
      <c r="AD61" s="75"/>
      <c r="AE61" s="75"/>
      <c r="AF61" s="75"/>
      <c r="AG61" s="75"/>
    </row>
    <row r="62">
      <c r="A62" s="15" t="s">
        <v>188</v>
      </c>
      <c r="B62" s="15" t="s">
        <v>244</v>
      </c>
      <c r="C62" s="15" t="s">
        <v>245</v>
      </c>
      <c r="D62" s="28" t="s">
        <v>422</v>
      </c>
      <c r="E62" s="28" t="s">
        <v>395</v>
      </c>
      <c r="F62" s="15" t="s">
        <v>346</v>
      </c>
      <c r="G62" s="124">
        <v>0.6527777777777778</v>
      </c>
      <c r="H62" s="131"/>
      <c r="I62" s="15" t="s">
        <v>346</v>
      </c>
      <c r="J62" s="15">
        <v>2.0</v>
      </c>
      <c r="K62" s="126">
        <f t="shared" si="1"/>
        <v>0.2</v>
      </c>
      <c r="L62" s="75"/>
      <c r="M62" s="127"/>
      <c r="N62" s="127"/>
      <c r="Q62" s="75"/>
      <c r="R62" s="75"/>
      <c r="S62" s="75"/>
      <c r="T62" s="75"/>
      <c r="U62" s="75"/>
      <c r="V62" s="75"/>
      <c r="W62" s="75"/>
      <c r="X62" s="75"/>
      <c r="Y62" s="75"/>
      <c r="Z62" s="75"/>
      <c r="AA62" s="75"/>
      <c r="AB62" s="75"/>
      <c r="AC62" s="75"/>
      <c r="AD62" s="75"/>
      <c r="AE62" s="75"/>
      <c r="AF62" s="75"/>
      <c r="AG62" s="75"/>
    </row>
    <row r="63">
      <c r="A63" s="15" t="s">
        <v>188</v>
      </c>
      <c r="B63" s="15" t="s">
        <v>196</v>
      </c>
      <c r="C63" s="15" t="s">
        <v>197</v>
      </c>
      <c r="D63" s="28" t="s">
        <v>399</v>
      </c>
      <c r="E63" s="28" t="s">
        <v>395</v>
      </c>
      <c r="F63" s="15" t="s">
        <v>346</v>
      </c>
      <c r="G63" s="138">
        <v>0.6527777777777778</v>
      </c>
      <c r="H63" s="131"/>
      <c r="I63" s="15" t="s">
        <v>346</v>
      </c>
      <c r="J63" s="15">
        <v>6.0</v>
      </c>
      <c r="K63" s="126">
        <f t="shared" si="1"/>
        <v>0.6</v>
      </c>
      <c r="L63" s="75"/>
      <c r="M63" s="127"/>
      <c r="N63" s="127"/>
      <c r="Q63" s="75"/>
      <c r="R63" s="75"/>
      <c r="S63" s="75"/>
      <c r="T63" s="75"/>
      <c r="U63" s="75"/>
      <c r="V63" s="75"/>
      <c r="W63" s="75"/>
      <c r="X63" s="75"/>
      <c r="Y63" s="75"/>
      <c r="Z63" s="75"/>
      <c r="AA63" s="75"/>
      <c r="AB63" s="75"/>
      <c r="AC63" s="75"/>
      <c r="AD63" s="75"/>
      <c r="AE63" s="75"/>
      <c r="AF63" s="75"/>
      <c r="AG63" s="75"/>
    </row>
    <row r="64">
      <c r="A64" s="52" t="s">
        <v>308</v>
      </c>
      <c r="B64" s="15" t="s">
        <v>309</v>
      </c>
      <c r="C64" s="15" t="s">
        <v>310</v>
      </c>
      <c r="D64" s="28" t="s">
        <v>459</v>
      </c>
      <c r="E64" s="28" t="s">
        <v>395</v>
      </c>
      <c r="F64" s="15" t="s">
        <v>346</v>
      </c>
      <c r="G64" s="141">
        <v>0.6527777777777778</v>
      </c>
      <c r="H64" s="131"/>
      <c r="I64" s="15" t="s">
        <v>346</v>
      </c>
      <c r="J64" s="15" t="s">
        <v>660</v>
      </c>
      <c r="K64" s="126" t="str">
        <f t="shared" si="1"/>
        <v>No submission</v>
      </c>
      <c r="L64" s="75"/>
      <c r="M64" s="127"/>
      <c r="N64" s="127"/>
      <c r="Q64" s="75"/>
      <c r="R64" s="75"/>
      <c r="S64" s="75"/>
      <c r="T64" s="75"/>
      <c r="U64" s="75"/>
      <c r="V64" s="75"/>
      <c r="W64" s="75"/>
      <c r="X64" s="75"/>
      <c r="Y64" s="75"/>
      <c r="Z64" s="75"/>
      <c r="AA64" s="75"/>
      <c r="AB64" s="75"/>
      <c r="AC64" s="75"/>
      <c r="AD64" s="75"/>
      <c r="AE64" s="75"/>
      <c r="AF64" s="75"/>
      <c r="AG64" s="75"/>
    </row>
    <row r="65">
      <c r="A65" s="52" t="s">
        <v>308</v>
      </c>
      <c r="B65" s="15" t="s">
        <v>222</v>
      </c>
      <c r="C65" s="15" t="s">
        <v>223</v>
      </c>
      <c r="D65" s="28" t="s">
        <v>460</v>
      </c>
      <c r="E65" s="28" t="s">
        <v>395</v>
      </c>
      <c r="F65" s="15" t="s">
        <v>346</v>
      </c>
      <c r="G65" s="141">
        <v>0.6548611111111111</v>
      </c>
      <c r="H65" s="131"/>
      <c r="I65" s="15" t="s">
        <v>346</v>
      </c>
      <c r="J65" s="15">
        <v>4.0</v>
      </c>
      <c r="K65" s="126">
        <f t="shared" si="1"/>
        <v>0.4</v>
      </c>
      <c r="L65" s="75"/>
      <c r="M65" s="127"/>
      <c r="N65" s="127"/>
      <c r="Q65" s="75"/>
      <c r="R65" s="75"/>
      <c r="S65" s="75"/>
      <c r="T65" s="75"/>
      <c r="U65" s="75"/>
      <c r="V65" s="75"/>
      <c r="W65" s="75"/>
      <c r="X65" s="75"/>
      <c r="Y65" s="75"/>
      <c r="Z65" s="75"/>
      <c r="AA65" s="75"/>
      <c r="AB65" s="75"/>
      <c r="AC65" s="75"/>
      <c r="AD65" s="75"/>
      <c r="AE65" s="75"/>
      <c r="AF65" s="75"/>
      <c r="AG65" s="75"/>
    </row>
    <row r="66">
      <c r="A66" s="52" t="s">
        <v>308</v>
      </c>
      <c r="B66" s="15" t="s">
        <v>43</v>
      </c>
      <c r="C66" s="15" t="s">
        <v>44</v>
      </c>
      <c r="D66" s="28" t="s">
        <v>461</v>
      </c>
      <c r="E66" s="28" t="s">
        <v>395</v>
      </c>
      <c r="F66" s="15" t="s">
        <v>37</v>
      </c>
      <c r="G66" s="124">
        <v>43721.817274155095</v>
      </c>
      <c r="H66" s="131"/>
      <c r="I66" s="15" t="s">
        <v>346</v>
      </c>
      <c r="J66" s="15" t="s">
        <v>660</v>
      </c>
      <c r="K66" s="126" t="str">
        <f t="shared" si="1"/>
        <v>No submission</v>
      </c>
      <c r="L66" s="75"/>
      <c r="M66" s="127"/>
      <c r="N66" s="127"/>
      <c r="Q66" s="75"/>
      <c r="R66" s="75"/>
      <c r="S66" s="75"/>
      <c r="T66" s="75"/>
      <c r="U66" s="75"/>
      <c r="V66" s="75"/>
      <c r="W66" s="75"/>
      <c r="X66" s="75"/>
      <c r="Y66" s="75"/>
      <c r="Z66" s="75"/>
      <c r="AA66" s="75"/>
      <c r="AB66" s="75"/>
      <c r="AC66" s="75"/>
      <c r="AD66" s="75"/>
      <c r="AE66" s="75"/>
      <c r="AF66" s="75"/>
      <c r="AG66" s="75"/>
    </row>
    <row r="67">
      <c r="A67" s="52" t="s">
        <v>308</v>
      </c>
      <c r="B67" s="15" t="s">
        <v>63</v>
      </c>
      <c r="C67" s="15" t="s">
        <v>64</v>
      </c>
      <c r="D67" s="28" t="s">
        <v>464</v>
      </c>
      <c r="E67" s="28" t="s">
        <v>395</v>
      </c>
      <c r="F67" s="15" t="s">
        <v>346</v>
      </c>
      <c r="G67" s="124">
        <v>0.6527777777777778</v>
      </c>
      <c r="H67" s="131"/>
      <c r="I67" s="15" t="s">
        <v>346</v>
      </c>
      <c r="J67" s="15">
        <v>3.0</v>
      </c>
      <c r="K67" s="126">
        <f t="shared" si="1"/>
        <v>0.3</v>
      </c>
      <c r="L67" s="75"/>
      <c r="M67" s="127"/>
      <c r="N67" s="127"/>
      <c r="Q67" s="75"/>
      <c r="R67" s="75"/>
      <c r="S67" s="75"/>
      <c r="T67" s="75"/>
      <c r="U67" s="75"/>
      <c r="V67" s="75"/>
      <c r="W67" s="75"/>
      <c r="X67" s="75"/>
      <c r="Y67" s="75"/>
      <c r="Z67" s="75"/>
      <c r="AA67" s="75"/>
      <c r="AB67" s="75"/>
      <c r="AC67" s="75"/>
      <c r="AD67" s="75"/>
      <c r="AE67" s="75"/>
      <c r="AF67" s="75"/>
      <c r="AG67" s="75"/>
    </row>
    <row r="68">
      <c r="A68" s="52" t="s">
        <v>200</v>
      </c>
      <c r="B68" s="15" t="s">
        <v>201</v>
      </c>
      <c r="C68" s="15" t="s">
        <v>202</v>
      </c>
      <c r="D68" s="28" t="s">
        <v>403</v>
      </c>
      <c r="E68" s="28" t="s">
        <v>355</v>
      </c>
      <c r="F68" s="15" t="s">
        <v>346</v>
      </c>
      <c r="G68" s="124">
        <v>43721.07177070602</v>
      </c>
      <c r="H68" s="131"/>
      <c r="I68" s="15" t="s">
        <v>346</v>
      </c>
      <c r="J68" s="15">
        <v>8.0</v>
      </c>
      <c r="K68" s="126">
        <f t="shared" si="1"/>
        <v>0.8</v>
      </c>
      <c r="L68" s="75"/>
      <c r="M68" s="127"/>
      <c r="N68" s="127"/>
      <c r="Q68" s="75"/>
      <c r="R68" s="75"/>
      <c r="S68" s="75"/>
      <c r="T68" s="75"/>
      <c r="U68" s="75"/>
      <c r="V68" s="75"/>
      <c r="W68" s="75"/>
      <c r="X68" s="75"/>
      <c r="Y68" s="75"/>
      <c r="Z68" s="75"/>
      <c r="AA68" s="75"/>
      <c r="AB68" s="75"/>
      <c r="AC68" s="75"/>
      <c r="AD68" s="75"/>
      <c r="AE68" s="75"/>
      <c r="AF68" s="75"/>
      <c r="AG68" s="75"/>
    </row>
    <row r="69">
      <c r="A69" s="52" t="s">
        <v>200</v>
      </c>
      <c r="B69" s="15" t="s">
        <v>74</v>
      </c>
      <c r="C69" s="15" t="s">
        <v>75</v>
      </c>
      <c r="D69" s="28" t="s">
        <v>404</v>
      </c>
      <c r="E69" s="28" t="s">
        <v>355</v>
      </c>
      <c r="F69" s="15" t="s">
        <v>346</v>
      </c>
      <c r="G69" s="124">
        <v>43721.07177709491</v>
      </c>
      <c r="H69" s="131"/>
      <c r="I69" s="15" t="s">
        <v>346</v>
      </c>
      <c r="J69" s="15">
        <v>5.0</v>
      </c>
      <c r="K69" s="126">
        <f t="shared" si="1"/>
        <v>0.5</v>
      </c>
      <c r="L69" s="75"/>
      <c r="M69" s="127"/>
      <c r="N69" s="127"/>
      <c r="Q69" s="75"/>
      <c r="R69" s="75"/>
      <c r="S69" s="75"/>
      <c r="T69" s="75"/>
      <c r="U69" s="75"/>
      <c r="V69" s="75"/>
      <c r="W69" s="75"/>
      <c r="X69" s="75"/>
      <c r="Y69" s="75"/>
      <c r="Z69" s="75"/>
      <c r="AA69" s="75"/>
      <c r="AB69" s="75"/>
      <c r="AC69" s="75"/>
      <c r="AD69" s="75"/>
      <c r="AE69" s="75"/>
      <c r="AF69" s="75"/>
      <c r="AG69" s="75"/>
    </row>
    <row r="70">
      <c r="A70" s="52" t="s">
        <v>200</v>
      </c>
      <c r="B70" s="15" t="s">
        <v>578</v>
      </c>
      <c r="C70" s="15" t="s">
        <v>208</v>
      </c>
      <c r="D70" s="28" t="s">
        <v>405</v>
      </c>
      <c r="E70" s="28" t="s">
        <v>355</v>
      </c>
      <c r="F70" s="15" t="s">
        <v>346</v>
      </c>
      <c r="G70" s="124">
        <v>0.6527777777777778</v>
      </c>
      <c r="H70" s="131"/>
      <c r="I70" s="15" t="s">
        <v>346</v>
      </c>
      <c r="J70" s="15">
        <v>8.0</v>
      </c>
      <c r="K70" s="126">
        <f t="shared" si="1"/>
        <v>0.8</v>
      </c>
      <c r="L70" s="75"/>
      <c r="M70" s="127"/>
      <c r="N70" s="127"/>
      <c r="Q70" s="75"/>
      <c r="R70" s="75"/>
      <c r="S70" s="75"/>
      <c r="T70" s="75"/>
      <c r="U70" s="75"/>
      <c r="V70" s="75"/>
      <c r="W70" s="75"/>
      <c r="X70" s="75"/>
      <c r="Y70" s="75"/>
      <c r="Z70" s="75"/>
      <c r="AA70" s="75"/>
      <c r="AB70" s="75"/>
      <c r="AC70" s="75"/>
      <c r="AD70" s="75"/>
      <c r="AE70" s="75"/>
      <c r="AF70" s="75"/>
      <c r="AG70" s="75"/>
    </row>
    <row r="71">
      <c r="A71" s="52" t="s">
        <v>200</v>
      </c>
      <c r="B71" s="15" t="s">
        <v>162</v>
      </c>
      <c r="C71" s="15" t="s">
        <v>163</v>
      </c>
      <c r="D71" s="28" t="s">
        <v>384</v>
      </c>
      <c r="E71" s="28" t="s">
        <v>355</v>
      </c>
      <c r="F71" s="15" t="s">
        <v>346</v>
      </c>
      <c r="G71" s="124">
        <v>0.6527777777777778</v>
      </c>
      <c r="H71" s="131"/>
      <c r="I71" s="15" t="s">
        <v>346</v>
      </c>
      <c r="J71" s="15">
        <v>9.0</v>
      </c>
      <c r="K71" s="126">
        <f t="shared" si="1"/>
        <v>0.9</v>
      </c>
      <c r="L71" s="75"/>
      <c r="M71" s="127"/>
      <c r="N71" s="127"/>
      <c r="Q71" s="75"/>
      <c r="R71" s="75"/>
      <c r="S71" s="75"/>
      <c r="T71" s="75"/>
      <c r="U71" s="75"/>
      <c r="V71" s="75"/>
      <c r="W71" s="75"/>
      <c r="X71" s="75"/>
      <c r="Y71" s="75"/>
      <c r="Z71" s="75"/>
      <c r="AA71" s="75"/>
      <c r="AB71" s="75"/>
      <c r="AC71" s="75"/>
      <c r="AD71" s="75"/>
      <c r="AE71" s="75"/>
      <c r="AF71" s="75"/>
      <c r="AG71" s="75"/>
    </row>
    <row r="72">
      <c r="A72" s="52" t="s">
        <v>111</v>
      </c>
      <c r="B72" s="15" t="s">
        <v>49</v>
      </c>
      <c r="C72" s="15" t="s">
        <v>50</v>
      </c>
      <c r="D72" s="28" t="s">
        <v>354</v>
      </c>
      <c r="E72" s="28" t="s">
        <v>355</v>
      </c>
      <c r="F72" s="15" t="s">
        <v>346</v>
      </c>
      <c r="G72" s="124">
        <v>0.6527777777777778</v>
      </c>
      <c r="H72" s="131"/>
      <c r="I72" s="15" t="s">
        <v>346</v>
      </c>
      <c r="J72" s="15">
        <v>5.0</v>
      </c>
      <c r="K72" s="126">
        <f t="shared" si="1"/>
        <v>0.5</v>
      </c>
      <c r="L72" s="75"/>
      <c r="M72" s="127"/>
      <c r="N72" s="127"/>
      <c r="Q72" s="75"/>
      <c r="R72" s="75"/>
      <c r="S72" s="75"/>
      <c r="T72" s="75"/>
      <c r="U72" s="75"/>
      <c r="V72" s="75"/>
      <c r="W72" s="75"/>
      <c r="X72" s="75"/>
      <c r="Y72" s="75"/>
      <c r="Z72" s="75"/>
      <c r="AA72" s="75"/>
      <c r="AB72" s="75"/>
      <c r="AC72" s="75"/>
      <c r="AD72" s="75"/>
      <c r="AE72" s="75"/>
      <c r="AF72" s="75"/>
      <c r="AG72" s="75"/>
    </row>
    <row r="73">
      <c r="A73" s="52" t="s">
        <v>111</v>
      </c>
      <c r="B73" s="15" t="s">
        <v>112</v>
      </c>
      <c r="C73" s="15" t="s">
        <v>113</v>
      </c>
      <c r="D73" s="28" t="s">
        <v>356</v>
      </c>
      <c r="E73" s="28" t="s">
        <v>355</v>
      </c>
      <c r="F73" s="15" t="s">
        <v>346</v>
      </c>
      <c r="G73" s="124">
        <v>43721.07192501157</v>
      </c>
      <c r="H73" s="131"/>
      <c r="I73" s="15" t="s">
        <v>346</v>
      </c>
      <c r="J73" s="15">
        <v>8.0</v>
      </c>
      <c r="K73" s="126">
        <f t="shared" si="1"/>
        <v>0.8</v>
      </c>
      <c r="L73" s="75"/>
      <c r="M73" s="127"/>
      <c r="N73" s="127"/>
      <c r="Q73" s="75"/>
      <c r="R73" s="75"/>
      <c r="S73" s="75"/>
      <c r="T73" s="75"/>
      <c r="U73" s="75"/>
      <c r="V73" s="75"/>
      <c r="W73" s="75"/>
      <c r="X73" s="75"/>
      <c r="Y73" s="75"/>
      <c r="Z73" s="75"/>
      <c r="AA73" s="75"/>
      <c r="AB73" s="75"/>
      <c r="AC73" s="75"/>
      <c r="AD73" s="75"/>
      <c r="AE73" s="75"/>
      <c r="AF73" s="75"/>
      <c r="AG73" s="75"/>
    </row>
    <row r="74">
      <c r="A74" s="52" t="s">
        <v>111</v>
      </c>
      <c r="B74" s="15" t="s">
        <v>114</v>
      </c>
      <c r="C74" s="15" t="s">
        <v>115</v>
      </c>
      <c r="D74" s="28" t="s">
        <v>357</v>
      </c>
      <c r="E74" s="28" t="s">
        <v>355</v>
      </c>
      <c r="F74" s="15" t="s">
        <v>346</v>
      </c>
      <c r="G74" s="124">
        <v>43721.07195456019</v>
      </c>
      <c r="H74" s="131"/>
      <c r="I74" s="15" t="s">
        <v>346</v>
      </c>
      <c r="J74" s="15">
        <v>5.0</v>
      </c>
      <c r="K74" s="126">
        <f t="shared" si="1"/>
        <v>0.5</v>
      </c>
      <c r="L74" s="75"/>
      <c r="M74" s="127"/>
      <c r="N74" s="127"/>
      <c r="Q74" s="75"/>
      <c r="R74" s="75"/>
      <c r="S74" s="75"/>
      <c r="T74" s="75"/>
      <c r="U74" s="75"/>
      <c r="V74" s="75"/>
      <c r="W74" s="75"/>
      <c r="X74" s="75"/>
      <c r="Y74" s="75"/>
      <c r="Z74" s="75"/>
      <c r="AA74" s="75"/>
      <c r="AB74" s="75"/>
      <c r="AC74" s="75"/>
      <c r="AD74" s="75"/>
      <c r="AE74" s="75"/>
      <c r="AF74" s="75"/>
      <c r="AG74" s="75"/>
    </row>
    <row r="75">
      <c r="A75" s="52" t="s">
        <v>111</v>
      </c>
      <c r="B75" s="15" t="s">
        <v>116</v>
      </c>
      <c r="C75" s="15" t="s">
        <v>117</v>
      </c>
      <c r="D75" s="28" t="s">
        <v>359</v>
      </c>
      <c r="E75" s="28" t="s">
        <v>355</v>
      </c>
      <c r="F75" s="15" t="s">
        <v>346</v>
      </c>
      <c r="G75" s="124">
        <v>43721.07183085648</v>
      </c>
      <c r="H75" s="131"/>
      <c r="I75" s="15" t="s">
        <v>346</v>
      </c>
      <c r="J75" s="15">
        <v>5.0</v>
      </c>
      <c r="K75" s="126">
        <f t="shared" si="1"/>
        <v>0.5</v>
      </c>
      <c r="L75" s="75"/>
      <c r="M75" s="127"/>
      <c r="N75" s="127"/>
      <c r="Q75" s="75"/>
      <c r="R75" s="75"/>
      <c r="S75" s="75"/>
      <c r="T75" s="75"/>
      <c r="U75" s="75"/>
      <c r="V75" s="75"/>
      <c r="W75" s="75"/>
      <c r="X75" s="75"/>
      <c r="Y75" s="75"/>
      <c r="Z75" s="75"/>
      <c r="AA75" s="75"/>
      <c r="AB75" s="75"/>
      <c r="AC75" s="75"/>
      <c r="AD75" s="75"/>
      <c r="AE75" s="75"/>
      <c r="AF75" s="75"/>
      <c r="AG75" s="75"/>
    </row>
    <row r="76">
      <c r="A76" s="15" t="s">
        <v>261</v>
      </c>
      <c r="B76" s="15" t="s">
        <v>262</v>
      </c>
      <c r="C76" s="15" t="s">
        <v>263</v>
      </c>
      <c r="D76" s="28" t="s">
        <v>430</v>
      </c>
      <c r="E76" s="28" t="s">
        <v>365</v>
      </c>
      <c r="F76" s="15" t="s">
        <v>346</v>
      </c>
      <c r="G76" s="124">
        <v>0.6520833333333333</v>
      </c>
      <c r="H76" s="131"/>
      <c r="I76" s="75"/>
      <c r="J76" s="15">
        <v>8.0</v>
      </c>
      <c r="K76" s="126">
        <f t="shared" si="1"/>
        <v>0.8</v>
      </c>
      <c r="L76" s="75"/>
      <c r="M76" s="127"/>
      <c r="N76" s="127"/>
      <c r="Q76" s="75"/>
      <c r="R76" s="75"/>
      <c r="S76" s="75"/>
      <c r="T76" s="75"/>
      <c r="U76" s="75"/>
      <c r="V76" s="75"/>
      <c r="W76" s="75"/>
      <c r="X76" s="75"/>
      <c r="Y76" s="75"/>
      <c r="Z76" s="75"/>
      <c r="AA76" s="75"/>
      <c r="AB76" s="75"/>
      <c r="AC76" s="75"/>
      <c r="AD76" s="75"/>
      <c r="AE76" s="75"/>
      <c r="AF76" s="75"/>
      <c r="AG76" s="75"/>
    </row>
    <row r="77">
      <c r="A77" s="15" t="s">
        <v>261</v>
      </c>
      <c r="B77" s="15" t="s">
        <v>47</v>
      </c>
      <c r="C77" s="15" t="s">
        <v>48</v>
      </c>
      <c r="D77" s="28" t="s">
        <v>431</v>
      </c>
      <c r="E77" s="28" t="s">
        <v>365</v>
      </c>
      <c r="F77" s="15" t="s">
        <v>346</v>
      </c>
      <c r="G77" s="124">
        <v>0.6506944444444445</v>
      </c>
      <c r="H77" s="131"/>
      <c r="I77" s="75"/>
      <c r="J77" s="15">
        <v>5.0</v>
      </c>
      <c r="K77" s="126">
        <f t="shared" si="1"/>
        <v>0.5</v>
      </c>
      <c r="L77" s="75"/>
      <c r="M77" s="127"/>
      <c r="N77" s="127"/>
      <c r="Q77" s="75"/>
      <c r="R77" s="75"/>
      <c r="S77" s="75"/>
      <c r="T77" s="75"/>
      <c r="U77" s="75"/>
      <c r="V77" s="75"/>
      <c r="W77" s="75"/>
      <c r="X77" s="75"/>
      <c r="Y77" s="75"/>
      <c r="Z77" s="75"/>
      <c r="AA77" s="75"/>
      <c r="AB77" s="75"/>
      <c r="AC77" s="75"/>
      <c r="AD77" s="75"/>
      <c r="AE77" s="75"/>
      <c r="AF77" s="75"/>
      <c r="AG77" s="75"/>
    </row>
    <row r="78">
      <c r="A78" s="15" t="s">
        <v>261</v>
      </c>
      <c r="B78" s="15" t="s">
        <v>57</v>
      </c>
      <c r="C78" s="15" t="s">
        <v>58</v>
      </c>
      <c r="D78" s="28" t="s">
        <v>432</v>
      </c>
      <c r="E78" s="28" t="s">
        <v>365</v>
      </c>
      <c r="F78" s="15" t="s">
        <v>346</v>
      </c>
      <c r="G78" s="124">
        <v>0.6493055555555556</v>
      </c>
      <c r="H78" s="131"/>
      <c r="I78" s="75"/>
      <c r="J78" s="15">
        <v>2.0</v>
      </c>
      <c r="K78" s="126">
        <f t="shared" si="1"/>
        <v>0.2</v>
      </c>
      <c r="L78" s="75"/>
      <c r="M78" s="127"/>
      <c r="N78" s="127"/>
      <c r="Q78" s="75"/>
      <c r="R78" s="75"/>
      <c r="S78" s="75"/>
      <c r="T78" s="75"/>
      <c r="U78" s="75"/>
      <c r="V78" s="75"/>
      <c r="W78" s="75"/>
      <c r="X78" s="75"/>
      <c r="Y78" s="75"/>
      <c r="Z78" s="75"/>
      <c r="AA78" s="75"/>
      <c r="AB78" s="75"/>
      <c r="AC78" s="75"/>
      <c r="AD78" s="75"/>
      <c r="AE78" s="75"/>
      <c r="AF78" s="75"/>
      <c r="AG78" s="75"/>
    </row>
    <row r="79">
      <c r="A79" s="15" t="s">
        <v>261</v>
      </c>
      <c r="B79" s="15" t="s">
        <v>267</v>
      </c>
      <c r="C79" s="15" t="s">
        <v>269</v>
      </c>
      <c r="D79" s="28" t="s">
        <v>433</v>
      </c>
      <c r="E79" s="28" t="s">
        <v>365</v>
      </c>
      <c r="F79" s="15" t="s">
        <v>346</v>
      </c>
      <c r="G79" s="124">
        <v>0.6493055555555556</v>
      </c>
      <c r="H79" s="131"/>
      <c r="I79" s="75"/>
      <c r="J79" s="15">
        <v>8.0</v>
      </c>
      <c r="K79" s="126">
        <f t="shared" si="1"/>
        <v>0.8</v>
      </c>
      <c r="L79" s="15" t="s">
        <v>773</v>
      </c>
      <c r="M79" s="127"/>
      <c r="N79" s="127"/>
      <c r="Q79" s="75"/>
      <c r="R79" s="75"/>
      <c r="S79" s="75"/>
      <c r="T79" s="75"/>
      <c r="U79" s="75"/>
      <c r="V79" s="75"/>
      <c r="W79" s="75"/>
      <c r="X79" s="75"/>
      <c r="Y79" s="75"/>
      <c r="Z79" s="75"/>
      <c r="AA79" s="75"/>
      <c r="AB79" s="75"/>
      <c r="AC79" s="75"/>
      <c r="AD79" s="75"/>
      <c r="AE79" s="75"/>
      <c r="AF79" s="75"/>
      <c r="AG79" s="75"/>
    </row>
    <row r="80">
      <c r="A80" s="15" t="s">
        <v>122</v>
      </c>
      <c r="B80" s="15" t="s">
        <v>569</v>
      </c>
      <c r="C80" s="15" t="s">
        <v>124</v>
      </c>
      <c r="D80" s="28" t="s">
        <v>364</v>
      </c>
      <c r="E80" s="28" t="s">
        <v>365</v>
      </c>
      <c r="F80" s="15" t="s">
        <v>346</v>
      </c>
      <c r="G80" s="141">
        <v>0.6472222222222223</v>
      </c>
      <c r="H80" s="131"/>
      <c r="I80" s="15" t="s">
        <v>346</v>
      </c>
      <c r="J80" s="15">
        <v>8.0</v>
      </c>
      <c r="K80" s="126">
        <f t="shared" si="1"/>
        <v>0.8</v>
      </c>
      <c r="L80" s="75"/>
      <c r="M80" s="127"/>
      <c r="N80" s="127"/>
      <c r="Q80" s="75"/>
      <c r="R80" s="75"/>
      <c r="S80" s="75"/>
      <c r="T80" s="75"/>
      <c r="U80" s="75"/>
      <c r="V80" s="75"/>
      <c r="W80" s="75"/>
      <c r="X80" s="75"/>
      <c r="Y80" s="75"/>
      <c r="Z80" s="75"/>
      <c r="AA80" s="75"/>
      <c r="AB80" s="75"/>
      <c r="AC80" s="75"/>
      <c r="AD80" s="75"/>
      <c r="AE80" s="75"/>
      <c r="AF80" s="75"/>
      <c r="AG80" s="75"/>
    </row>
    <row r="81">
      <c r="A81" s="15" t="s">
        <v>122</v>
      </c>
      <c r="B81" s="15" t="s">
        <v>125</v>
      </c>
      <c r="C81" s="15" t="s">
        <v>126</v>
      </c>
      <c r="D81" s="28" t="s">
        <v>366</v>
      </c>
      <c r="E81" s="28" t="s">
        <v>365</v>
      </c>
      <c r="F81" s="15" t="s">
        <v>346</v>
      </c>
      <c r="G81" s="124">
        <v>0.6527777777777778</v>
      </c>
      <c r="H81" s="131"/>
      <c r="I81" s="15" t="s">
        <v>346</v>
      </c>
      <c r="J81" s="15">
        <v>10.0</v>
      </c>
      <c r="K81" s="126">
        <f t="shared" si="1"/>
        <v>1</v>
      </c>
      <c r="L81" s="15"/>
      <c r="M81" s="127"/>
      <c r="N81" s="127"/>
      <c r="Q81" s="75"/>
      <c r="R81" s="75"/>
      <c r="S81" s="75"/>
      <c r="T81" s="75"/>
      <c r="U81" s="75"/>
      <c r="V81" s="75"/>
      <c r="W81" s="75"/>
      <c r="X81" s="75"/>
      <c r="Y81" s="75"/>
      <c r="Z81" s="75"/>
      <c r="AA81" s="75"/>
      <c r="AB81" s="75"/>
      <c r="AC81" s="75"/>
      <c r="AD81" s="75"/>
      <c r="AE81" s="75"/>
      <c r="AF81" s="75"/>
      <c r="AG81" s="75"/>
    </row>
    <row r="82">
      <c r="A82" s="15" t="s">
        <v>122</v>
      </c>
      <c r="B82" s="15" t="s">
        <v>127</v>
      </c>
      <c r="C82" s="15" t="s">
        <v>128</v>
      </c>
      <c r="D82" s="28" t="s">
        <v>367</v>
      </c>
      <c r="E82" s="28" t="s">
        <v>365</v>
      </c>
      <c r="F82" s="15" t="s">
        <v>346</v>
      </c>
      <c r="G82" s="124">
        <v>0.6513888888888889</v>
      </c>
      <c r="H82" s="131"/>
      <c r="I82" s="15" t="s">
        <v>346</v>
      </c>
      <c r="J82" s="15">
        <v>8.0</v>
      </c>
      <c r="K82" s="126">
        <f t="shared" si="1"/>
        <v>0.8</v>
      </c>
      <c r="L82" s="75"/>
      <c r="M82" s="127"/>
      <c r="N82" s="127"/>
      <c r="Q82" s="75"/>
      <c r="R82" s="75"/>
      <c r="S82" s="75"/>
      <c r="T82" s="75"/>
      <c r="U82" s="75"/>
      <c r="V82" s="75"/>
      <c r="W82" s="75"/>
      <c r="X82" s="75"/>
      <c r="Y82" s="75"/>
      <c r="Z82" s="75"/>
      <c r="AA82" s="75"/>
      <c r="AB82" s="75"/>
      <c r="AC82" s="75"/>
      <c r="AD82" s="75"/>
      <c r="AE82" s="75"/>
      <c r="AF82" s="75"/>
      <c r="AG82" s="75"/>
    </row>
    <row r="83">
      <c r="A83" s="15" t="s">
        <v>122</v>
      </c>
      <c r="B83" s="15" t="s">
        <v>129</v>
      </c>
      <c r="C83" s="15" t="s">
        <v>130</v>
      </c>
      <c r="D83" s="28" t="s">
        <v>368</v>
      </c>
      <c r="E83" s="28" t="s">
        <v>365</v>
      </c>
      <c r="F83" s="15" t="s">
        <v>346</v>
      </c>
      <c r="G83" s="141">
        <v>0.6513888888888889</v>
      </c>
      <c r="H83" s="131"/>
      <c r="I83" s="15" t="s">
        <v>346</v>
      </c>
      <c r="J83" s="15" t="s">
        <v>660</v>
      </c>
      <c r="K83" s="126" t="str">
        <f t="shared" si="1"/>
        <v>No submission</v>
      </c>
      <c r="L83" s="75"/>
      <c r="M83" s="127"/>
      <c r="N83" s="127"/>
      <c r="Q83" s="75"/>
      <c r="R83" s="75"/>
      <c r="S83" s="75"/>
      <c r="T83" s="75"/>
      <c r="U83" s="75"/>
      <c r="V83" s="75"/>
      <c r="W83" s="75"/>
      <c r="X83" s="75"/>
      <c r="Y83" s="75"/>
      <c r="Z83" s="75"/>
      <c r="AA83" s="75"/>
      <c r="AB83" s="75"/>
      <c r="AC83" s="75"/>
      <c r="AD83" s="75"/>
      <c r="AE83" s="75"/>
      <c r="AF83" s="75"/>
      <c r="AG83" s="75"/>
    </row>
    <row r="84">
      <c r="A84" s="52" t="s">
        <v>200</v>
      </c>
      <c r="B84" s="15" t="s">
        <v>204</v>
      </c>
      <c r="C84" s="15" t="s">
        <v>205</v>
      </c>
      <c r="D84" s="28" t="s">
        <v>407</v>
      </c>
      <c r="E84" s="28" t="s">
        <v>401</v>
      </c>
      <c r="F84" s="15" t="s">
        <v>346</v>
      </c>
      <c r="G84" s="124">
        <v>43721.12244436343</v>
      </c>
      <c r="H84" s="131"/>
      <c r="I84" s="75"/>
      <c r="J84" s="15">
        <v>8.0</v>
      </c>
      <c r="K84" s="126">
        <f t="shared" si="1"/>
        <v>0.8</v>
      </c>
      <c r="L84" s="75"/>
      <c r="M84" s="127"/>
      <c r="N84" s="127"/>
      <c r="Q84" s="75"/>
      <c r="R84" s="75"/>
      <c r="S84" s="75"/>
      <c r="T84" s="75"/>
      <c r="U84" s="75"/>
      <c r="V84" s="75"/>
      <c r="W84" s="75"/>
      <c r="X84" s="75"/>
      <c r="Y84" s="75"/>
      <c r="Z84" s="75"/>
      <c r="AA84" s="75"/>
      <c r="AB84" s="75"/>
      <c r="AC84" s="75"/>
      <c r="AD84" s="75"/>
      <c r="AE84" s="75"/>
      <c r="AF84" s="75"/>
      <c r="AG84" s="75"/>
    </row>
    <row r="85">
      <c r="A85" s="52" t="s">
        <v>200</v>
      </c>
      <c r="B85" s="15" t="s">
        <v>214</v>
      </c>
      <c r="C85" s="15" t="s">
        <v>215</v>
      </c>
      <c r="D85" s="28" t="s">
        <v>408</v>
      </c>
      <c r="E85" s="28" t="s">
        <v>401</v>
      </c>
      <c r="F85" s="15" t="s">
        <v>346</v>
      </c>
      <c r="G85" s="124">
        <v>43721.12168445602</v>
      </c>
      <c r="H85" s="131"/>
      <c r="I85" s="75"/>
      <c r="J85" s="15">
        <v>6.0</v>
      </c>
      <c r="K85" s="126">
        <f t="shared" si="1"/>
        <v>0.6</v>
      </c>
      <c r="L85" s="75"/>
      <c r="M85" s="127"/>
      <c r="N85" s="127"/>
      <c r="Q85" s="75"/>
      <c r="R85" s="75"/>
      <c r="S85" s="75"/>
      <c r="T85" s="75"/>
      <c r="U85" s="75"/>
      <c r="V85" s="75"/>
      <c r="W85" s="75"/>
      <c r="X85" s="75"/>
      <c r="Y85" s="75"/>
      <c r="Z85" s="75"/>
      <c r="AA85" s="75"/>
      <c r="AB85" s="75"/>
      <c r="AC85" s="75"/>
      <c r="AD85" s="75"/>
      <c r="AE85" s="75"/>
      <c r="AF85" s="75"/>
      <c r="AG85" s="75"/>
    </row>
    <row r="86">
      <c r="A86" s="52" t="s">
        <v>200</v>
      </c>
      <c r="B86" s="15" t="s">
        <v>218</v>
      </c>
      <c r="C86" s="15" t="s">
        <v>219</v>
      </c>
      <c r="D86" s="28" t="s">
        <v>409</v>
      </c>
      <c r="E86" s="28" t="s">
        <v>401</v>
      </c>
      <c r="F86" s="15" t="s">
        <v>346</v>
      </c>
      <c r="G86" s="124">
        <v>43721.12247271991</v>
      </c>
      <c r="H86" s="131"/>
      <c r="I86" s="75"/>
      <c r="J86" s="15">
        <v>8.0</v>
      </c>
      <c r="K86" s="126">
        <f t="shared" si="1"/>
        <v>0.8</v>
      </c>
      <c r="L86" s="75"/>
      <c r="M86" s="127"/>
      <c r="N86" s="127"/>
      <c r="Q86" s="75"/>
      <c r="R86" s="75"/>
      <c r="S86" s="75"/>
      <c r="T86" s="75"/>
      <c r="U86" s="75"/>
      <c r="V86" s="75"/>
      <c r="W86" s="75"/>
      <c r="X86" s="75"/>
      <c r="Y86" s="75"/>
      <c r="Z86" s="75"/>
      <c r="AA86" s="75"/>
      <c r="AB86" s="75"/>
      <c r="AC86" s="75"/>
      <c r="AD86" s="75"/>
      <c r="AE86" s="75"/>
      <c r="AF86" s="75"/>
      <c r="AG86" s="75"/>
    </row>
    <row r="87">
      <c r="A87" s="52" t="s">
        <v>200</v>
      </c>
      <c r="B87" s="15" t="s">
        <v>60</v>
      </c>
      <c r="C87" s="15" t="s">
        <v>61</v>
      </c>
      <c r="D87" s="28" t="s">
        <v>411</v>
      </c>
      <c r="E87" s="28" t="s">
        <v>401</v>
      </c>
      <c r="F87" s="15" t="s">
        <v>346</v>
      </c>
      <c r="G87" s="124">
        <v>43721.1225077662</v>
      </c>
      <c r="H87" s="131"/>
      <c r="I87" s="75"/>
      <c r="J87" s="15">
        <v>4.0</v>
      </c>
      <c r="K87" s="126">
        <f t="shared" si="1"/>
        <v>0.4</v>
      </c>
      <c r="L87" s="75"/>
      <c r="M87" s="127"/>
      <c r="N87" s="127"/>
      <c r="Q87" s="75"/>
      <c r="R87" s="75"/>
      <c r="S87" s="75"/>
      <c r="T87" s="75"/>
      <c r="U87" s="75"/>
      <c r="V87" s="75"/>
      <c r="W87" s="75"/>
      <c r="X87" s="75"/>
      <c r="Y87" s="75"/>
      <c r="Z87" s="75"/>
      <c r="AA87" s="75"/>
      <c r="AB87" s="75"/>
      <c r="AC87" s="75"/>
      <c r="AD87" s="75"/>
      <c r="AE87" s="75"/>
      <c r="AF87" s="75"/>
      <c r="AG87" s="75"/>
    </row>
    <row r="88">
      <c r="A88" s="15" t="s">
        <v>188</v>
      </c>
      <c r="B88" s="15" t="s">
        <v>198</v>
      </c>
      <c r="C88" s="15" t="s">
        <v>199</v>
      </c>
      <c r="D88" s="28" t="s">
        <v>400</v>
      </c>
      <c r="E88" s="28" t="s">
        <v>401</v>
      </c>
      <c r="F88" s="15" t="s">
        <v>346</v>
      </c>
      <c r="G88" s="124">
        <v>43721.12225773148</v>
      </c>
      <c r="H88" s="131"/>
      <c r="I88" s="15" t="s">
        <v>346</v>
      </c>
      <c r="J88" s="15">
        <v>4.0</v>
      </c>
      <c r="K88" s="126">
        <f t="shared" si="1"/>
        <v>0.4</v>
      </c>
      <c r="L88" s="75"/>
      <c r="M88" s="127"/>
      <c r="N88" s="127"/>
      <c r="Q88" s="75"/>
      <c r="R88" s="75"/>
      <c r="S88" s="75"/>
      <c r="T88" s="75"/>
      <c r="U88" s="75"/>
      <c r="V88" s="75"/>
      <c r="W88" s="75"/>
      <c r="X88" s="75"/>
      <c r="Y88" s="75"/>
      <c r="Z88" s="75"/>
      <c r="AA88" s="75"/>
      <c r="AB88" s="75"/>
      <c r="AC88" s="75"/>
      <c r="AD88" s="75"/>
      <c r="AE88" s="75"/>
      <c r="AF88" s="75"/>
      <c r="AG88" s="75"/>
    </row>
    <row r="89">
      <c r="A89" s="15" t="s">
        <v>188</v>
      </c>
      <c r="B89" s="15" t="s">
        <v>76</v>
      </c>
      <c r="C89" s="15" t="s">
        <v>77</v>
      </c>
      <c r="D89" s="28" t="s">
        <v>518</v>
      </c>
      <c r="E89" s="28" t="s">
        <v>401</v>
      </c>
      <c r="F89" s="15" t="s">
        <v>346</v>
      </c>
      <c r="G89" s="124">
        <v>43721.122204074076</v>
      </c>
      <c r="H89" s="131"/>
      <c r="I89" s="15" t="s">
        <v>346</v>
      </c>
      <c r="J89" s="4">
        <v>4.0</v>
      </c>
      <c r="K89" s="126">
        <f t="shared" si="1"/>
        <v>0.4</v>
      </c>
      <c r="L89" s="75"/>
      <c r="M89" s="127"/>
      <c r="N89" s="127"/>
      <c r="Q89" s="75"/>
      <c r="R89" s="75"/>
      <c r="S89" s="75"/>
      <c r="T89" s="75"/>
      <c r="U89" s="75"/>
      <c r="V89" s="75"/>
      <c r="W89" s="75"/>
      <c r="X89" s="75"/>
      <c r="Y89" s="75"/>
      <c r="Z89" s="75"/>
      <c r="AA89" s="75"/>
      <c r="AB89" s="75"/>
      <c r="AC89" s="75"/>
      <c r="AD89" s="75"/>
      <c r="AE89" s="75"/>
      <c r="AF89" s="75"/>
      <c r="AG89" s="75"/>
    </row>
    <row r="90">
      <c r="A90" s="15" t="s">
        <v>188</v>
      </c>
      <c r="B90" s="15" t="s">
        <v>171</v>
      </c>
      <c r="C90" s="15" t="s">
        <v>172</v>
      </c>
      <c r="D90" s="28" t="s">
        <v>402</v>
      </c>
      <c r="E90" s="28" t="s">
        <v>401</v>
      </c>
      <c r="F90" s="15" t="s">
        <v>346</v>
      </c>
      <c r="G90" s="124">
        <v>43721.12256915509</v>
      </c>
      <c r="H90" s="131"/>
      <c r="I90" s="15" t="s">
        <v>346</v>
      </c>
      <c r="J90" s="15" t="s">
        <v>660</v>
      </c>
      <c r="K90" s="126" t="str">
        <f t="shared" si="1"/>
        <v>No submission</v>
      </c>
      <c r="L90" s="75"/>
      <c r="M90" s="127"/>
      <c r="N90" s="127"/>
      <c r="Q90" s="75"/>
      <c r="R90" s="75"/>
      <c r="S90" s="75"/>
      <c r="T90" s="75"/>
      <c r="U90" s="75"/>
      <c r="V90" s="75"/>
      <c r="W90" s="75"/>
      <c r="X90" s="75"/>
      <c r="Y90" s="75"/>
      <c r="Z90" s="75"/>
      <c r="AA90" s="75"/>
      <c r="AB90" s="75"/>
      <c r="AC90" s="75"/>
      <c r="AD90" s="75"/>
      <c r="AE90" s="75"/>
      <c r="AF90" s="75"/>
      <c r="AG90" s="75"/>
    </row>
    <row r="91">
      <c r="A91" s="15" t="s">
        <v>122</v>
      </c>
      <c r="B91" s="15" t="s">
        <v>131</v>
      </c>
      <c r="C91" s="15" t="s">
        <v>132</v>
      </c>
      <c r="D91" s="28" t="s">
        <v>369</v>
      </c>
      <c r="E91" s="28" t="s">
        <v>370</v>
      </c>
      <c r="F91" s="15" t="s">
        <v>346</v>
      </c>
      <c r="G91" s="124">
        <v>0.6958333333333333</v>
      </c>
      <c r="H91" s="131"/>
      <c r="I91" s="75"/>
      <c r="J91" s="15">
        <v>7.0</v>
      </c>
      <c r="K91" s="126">
        <f t="shared" si="1"/>
        <v>0.7</v>
      </c>
      <c r="L91" s="75"/>
      <c r="M91" s="127"/>
      <c r="N91" s="127"/>
      <c r="Q91" s="75"/>
      <c r="R91" s="75"/>
      <c r="S91" s="75"/>
      <c r="T91" s="75"/>
      <c r="U91" s="75"/>
      <c r="V91" s="75"/>
      <c r="W91" s="75"/>
      <c r="X91" s="75"/>
      <c r="Y91" s="75"/>
      <c r="Z91" s="75"/>
      <c r="AA91" s="75"/>
      <c r="AB91" s="75"/>
      <c r="AC91" s="75"/>
      <c r="AD91" s="75"/>
      <c r="AE91" s="75"/>
      <c r="AF91" s="75"/>
      <c r="AG91" s="75"/>
    </row>
    <row r="92">
      <c r="A92" s="15" t="s">
        <v>122</v>
      </c>
      <c r="B92" s="15" t="s">
        <v>133</v>
      </c>
      <c r="C92" s="15" t="s">
        <v>134</v>
      </c>
      <c r="D92" s="28" t="s">
        <v>371</v>
      </c>
      <c r="E92" s="28" t="s">
        <v>370</v>
      </c>
      <c r="F92" s="15" t="s">
        <v>346</v>
      </c>
      <c r="G92" s="124">
        <v>0.6972222222222222</v>
      </c>
      <c r="H92" s="131"/>
      <c r="I92" s="75"/>
      <c r="J92" s="15" t="s">
        <v>660</v>
      </c>
      <c r="K92" s="126" t="str">
        <f t="shared" si="1"/>
        <v>No submission</v>
      </c>
      <c r="L92" s="75"/>
      <c r="M92" s="127"/>
      <c r="N92" s="127"/>
      <c r="Q92" s="75"/>
      <c r="R92" s="75"/>
      <c r="S92" s="75"/>
      <c r="T92" s="75"/>
      <c r="U92" s="75"/>
      <c r="V92" s="75"/>
      <c r="W92" s="75"/>
      <c r="X92" s="75"/>
      <c r="Y92" s="75"/>
      <c r="Z92" s="75"/>
      <c r="AA92" s="75"/>
      <c r="AB92" s="75"/>
      <c r="AC92" s="75"/>
      <c r="AD92" s="75"/>
      <c r="AE92" s="75"/>
      <c r="AF92" s="75"/>
      <c r="AG92" s="75"/>
    </row>
    <row r="93">
      <c r="A93" s="15" t="s">
        <v>122</v>
      </c>
      <c r="B93" s="15" t="s">
        <v>575</v>
      </c>
      <c r="C93" s="15" t="s">
        <v>136</v>
      </c>
      <c r="D93" s="28" t="s">
        <v>372</v>
      </c>
      <c r="E93" s="28" t="s">
        <v>370</v>
      </c>
      <c r="F93" s="15" t="s">
        <v>346</v>
      </c>
      <c r="G93" s="124">
        <v>0.6958333333333333</v>
      </c>
      <c r="H93" s="131"/>
      <c r="I93" s="75"/>
      <c r="J93" s="15">
        <v>6.0</v>
      </c>
      <c r="K93" s="126">
        <f t="shared" si="1"/>
        <v>0.6</v>
      </c>
      <c r="L93" s="75"/>
      <c r="M93" s="127"/>
      <c r="N93" s="127"/>
      <c r="Q93" s="75"/>
      <c r="R93" s="75"/>
      <c r="S93" s="75"/>
      <c r="T93" s="75"/>
      <c r="U93" s="75"/>
      <c r="V93" s="75"/>
      <c r="W93" s="75"/>
      <c r="X93" s="75"/>
      <c r="Y93" s="75"/>
      <c r="Z93" s="75"/>
      <c r="AA93" s="75"/>
      <c r="AB93" s="75"/>
      <c r="AC93" s="75"/>
      <c r="AD93" s="75"/>
      <c r="AE93" s="75"/>
      <c r="AF93" s="75"/>
      <c r="AG93" s="75"/>
    </row>
    <row r="94">
      <c r="A94" s="15" t="s">
        <v>122</v>
      </c>
      <c r="B94" s="15" t="s">
        <v>79</v>
      </c>
      <c r="C94" s="15" t="s">
        <v>80</v>
      </c>
      <c r="D94" s="28" t="s">
        <v>506</v>
      </c>
      <c r="E94" s="28" t="s">
        <v>370</v>
      </c>
      <c r="F94" s="15" t="s">
        <v>346</v>
      </c>
      <c r="G94" s="124">
        <v>0.6979166666666666</v>
      </c>
      <c r="H94" s="131"/>
      <c r="I94" s="75"/>
      <c r="J94" s="15">
        <v>9.0</v>
      </c>
      <c r="K94" s="126">
        <f t="shared" si="1"/>
        <v>0.9</v>
      </c>
      <c r="L94" s="75"/>
      <c r="M94" s="127"/>
      <c r="N94" s="127"/>
      <c r="Q94" s="75"/>
      <c r="R94" s="75"/>
      <c r="S94" s="75"/>
      <c r="T94" s="75"/>
      <c r="U94" s="75"/>
      <c r="V94" s="75"/>
      <c r="W94" s="75"/>
      <c r="X94" s="75"/>
      <c r="Y94" s="75"/>
      <c r="Z94" s="75"/>
      <c r="AA94" s="75"/>
      <c r="AB94" s="75"/>
      <c r="AC94" s="75"/>
      <c r="AD94" s="75"/>
      <c r="AE94" s="75"/>
      <c r="AF94" s="75"/>
      <c r="AG94" s="75"/>
    </row>
    <row r="95">
      <c r="A95" s="52" t="s">
        <v>308</v>
      </c>
      <c r="B95" s="15" t="s">
        <v>158</v>
      </c>
      <c r="C95" s="15" t="s">
        <v>159</v>
      </c>
      <c r="D95" s="28" t="s">
        <v>465</v>
      </c>
      <c r="E95" s="28" t="s">
        <v>370</v>
      </c>
      <c r="F95" s="15" t="s">
        <v>346</v>
      </c>
      <c r="G95" s="124">
        <v>0.6979166666666666</v>
      </c>
      <c r="H95" s="131"/>
      <c r="I95" s="15" t="s">
        <v>346</v>
      </c>
      <c r="J95" s="15">
        <v>6.0</v>
      </c>
      <c r="K95" s="126">
        <f t="shared" si="1"/>
        <v>0.6</v>
      </c>
      <c r="L95" s="75"/>
      <c r="M95" s="127"/>
      <c r="N95" s="127"/>
      <c r="Q95" s="75"/>
      <c r="R95" s="75"/>
      <c r="S95" s="75"/>
      <c r="T95" s="75"/>
      <c r="U95" s="75"/>
      <c r="V95" s="75"/>
      <c r="W95" s="75"/>
      <c r="X95" s="75"/>
      <c r="Y95" s="75"/>
      <c r="Z95" s="75"/>
      <c r="AA95" s="75"/>
      <c r="AB95" s="75"/>
      <c r="AC95" s="75"/>
      <c r="AD95" s="75"/>
      <c r="AE95" s="75"/>
      <c r="AF95" s="75"/>
      <c r="AG95" s="75"/>
    </row>
    <row r="96">
      <c r="A96" s="52" t="s">
        <v>308</v>
      </c>
      <c r="B96" s="15" t="s">
        <v>312</v>
      </c>
      <c r="C96" s="15" t="s">
        <v>313</v>
      </c>
      <c r="D96" s="28" t="s">
        <v>466</v>
      </c>
      <c r="E96" s="28" t="s">
        <v>370</v>
      </c>
      <c r="F96" s="15" t="s">
        <v>346</v>
      </c>
      <c r="G96" s="124">
        <v>0.6951388888888889</v>
      </c>
      <c r="H96" s="131"/>
      <c r="I96" s="15" t="s">
        <v>346</v>
      </c>
      <c r="J96" s="15">
        <v>7.0</v>
      </c>
      <c r="K96" s="126">
        <f t="shared" si="1"/>
        <v>0.7</v>
      </c>
      <c r="L96" s="75"/>
      <c r="M96" s="127"/>
      <c r="N96" s="127"/>
      <c r="Q96" s="75"/>
      <c r="R96" s="75"/>
      <c r="S96" s="75"/>
      <c r="T96" s="75"/>
      <c r="U96" s="75"/>
      <c r="V96" s="75"/>
      <c r="W96" s="75"/>
      <c r="X96" s="75"/>
      <c r="Y96" s="75"/>
      <c r="Z96" s="75"/>
      <c r="AA96" s="75"/>
      <c r="AB96" s="75"/>
      <c r="AC96" s="75"/>
      <c r="AD96" s="75"/>
      <c r="AE96" s="75"/>
      <c r="AF96" s="75"/>
      <c r="AG96" s="75"/>
    </row>
    <row r="97">
      <c r="A97" s="52" t="s">
        <v>308</v>
      </c>
      <c r="B97" s="15" t="s">
        <v>314</v>
      </c>
      <c r="C97" s="15" t="s">
        <v>315</v>
      </c>
      <c r="D97" s="28" t="s">
        <v>467</v>
      </c>
      <c r="E97" s="28" t="s">
        <v>370</v>
      </c>
      <c r="F97" s="15" t="s">
        <v>346</v>
      </c>
      <c r="G97" s="124">
        <v>0.6944444444444444</v>
      </c>
      <c r="H97" s="131"/>
      <c r="I97" s="15" t="s">
        <v>346</v>
      </c>
      <c r="J97" s="15">
        <v>8.0</v>
      </c>
      <c r="K97" s="126">
        <f t="shared" si="1"/>
        <v>0.8</v>
      </c>
      <c r="L97" s="75"/>
      <c r="M97" s="127"/>
      <c r="N97" s="127"/>
      <c r="Q97" s="75"/>
      <c r="R97" s="75"/>
      <c r="S97" s="75"/>
      <c r="T97" s="75"/>
      <c r="U97" s="75"/>
      <c r="V97" s="75"/>
      <c r="W97" s="75"/>
      <c r="X97" s="75"/>
      <c r="Y97" s="75"/>
      <c r="Z97" s="75"/>
      <c r="AA97" s="75"/>
      <c r="AB97" s="75"/>
      <c r="AC97" s="75"/>
      <c r="AD97" s="75"/>
      <c r="AE97" s="75"/>
      <c r="AF97" s="75"/>
      <c r="AG97" s="75"/>
    </row>
    <row r="98">
      <c r="A98" s="52" t="s">
        <v>308</v>
      </c>
      <c r="B98" s="15" t="s">
        <v>26</v>
      </c>
      <c r="C98" s="15" t="s">
        <v>27</v>
      </c>
      <c r="D98" s="28" t="s">
        <v>468</v>
      </c>
      <c r="E98" s="28" t="s">
        <v>370</v>
      </c>
      <c r="F98" s="15" t="s">
        <v>37</v>
      </c>
      <c r="G98" s="125" t="s">
        <v>281</v>
      </c>
      <c r="H98" s="131"/>
      <c r="I98" s="75"/>
      <c r="J98" s="15">
        <v>7.0</v>
      </c>
      <c r="K98" s="126">
        <f t="shared" si="1"/>
        <v>0.7</v>
      </c>
      <c r="L98" s="15" t="s">
        <v>28</v>
      </c>
      <c r="M98" s="127"/>
      <c r="N98" s="127"/>
      <c r="Q98" s="75"/>
      <c r="R98" s="75"/>
      <c r="S98" s="75"/>
      <c r="T98" s="75"/>
      <c r="U98" s="75"/>
      <c r="V98" s="75"/>
      <c r="W98" s="75"/>
      <c r="X98" s="75"/>
      <c r="Y98" s="75"/>
      <c r="Z98" s="75"/>
      <c r="AA98" s="75"/>
      <c r="AB98" s="75"/>
      <c r="AC98" s="75"/>
      <c r="AD98" s="75"/>
      <c r="AE98" s="75"/>
      <c r="AF98" s="75"/>
      <c r="AG98" s="75"/>
    </row>
    <row r="99">
      <c r="A99" s="15" t="s">
        <v>261</v>
      </c>
      <c r="B99" s="15" t="s">
        <v>236</v>
      </c>
      <c r="C99" s="15" t="s">
        <v>237</v>
      </c>
      <c r="D99" s="28" t="s">
        <v>434</v>
      </c>
      <c r="E99" s="28" t="s">
        <v>361</v>
      </c>
      <c r="F99" s="15" t="s">
        <v>346</v>
      </c>
      <c r="G99" s="124">
        <v>43721.12513079861</v>
      </c>
      <c r="H99" s="131"/>
      <c r="I99" s="75"/>
      <c r="J99" s="15">
        <v>6.0</v>
      </c>
      <c r="K99" s="126">
        <f t="shared" si="1"/>
        <v>0.6</v>
      </c>
      <c r="L99" s="75"/>
      <c r="M99" s="127"/>
      <c r="N99" s="127"/>
      <c r="Q99" s="75"/>
      <c r="R99" s="75"/>
      <c r="S99" s="75"/>
      <c r="T99" s="75"/>
      <c r="U99" s="75"/>
      <c r="V99" s="75"/>
      <c r="W99" s="75"/>
      <c r="X99" s="75"/>
      <c r="Y99" s="75"/>
      <c r="Z99" s="75"/>
      <c r="AA99" s="75"/>
      <c r="AB99" s="75"/>
      <c r="AC99" s="75"/>
      <c r="AD99" s="75"/>
      <c r="AE99" s="75"/>
      <c r="AF99" s="75"/>
      <c r="AG99" s="75"/>
    </row>
    <row r="100">
      <c r="A100" s="15" t="s">
        <v>261</v>
      </c>
      <c r="B100" s="15" t="s">
        <v>35</v>
      </c>
      <c r="C100" s="15" t="s">
        <v>36</v>
      </c>
      <c r="D100" s="28" t="s">
        <v>435</v>
      </c>
      <c r="E100" s="28" t="s">
        <v>361</v>
      </c>
      <c r="F100" s="15" t="s">
        <v>37</v>
      </c>
      <c r="G100" s="125" t="s">
        <v>281</v>
      </c>
      <c r="H100" s="131"/>
      <c r="I100" s="75"/>
      <c r="J100" s="15" t="s">
        <v>660</v>
      </c>
      <c r="K100" s="126" t="str">
        <f t="shared" si="1"/>
        <v>No submission</v>
      </c>
      <c r="L100" s="75"/>
      <c r="M100" s="127"/>
      <c r="N100" s="127"/>
      <c r="Q100" s="75"/>
      <c r="R100" s="75"/>
      <c r="S100" s="75"/>
      <c r="T100" s="75"/>
      <c r="U100" s="75"/>
      <c r="V100" s="75"/>
      <c r="W100" s="75"/>
      <c r="X100" s="75"/>
      <c r="Y100" s="75"/>
      <c r="Z100" s="75"/>
      <c r="AA100" s="75"/>
      <c r="AB100" s="75"/>
      <c r="AC100" s="75"/>
      <c r="AD100" s="75"/>
      <c r="AE100" s="75"/>
      <c r="AF100" s="75"/>
      <c r="AG100" s="75"/>
    </row>
    <row r="101">
      <c r="A101" s="15" t="s">
        <v>261</v>
      </c>
      <c r="B101" s="15" t="s">
        <v>276</v>
      </c>
      <c r="C101" s="15" t="s">
        <v>277</v>
      </c>
      <c r="D101" s="28" t="s">
        <v>436</v>
      </c>
      <c r="E101" s="28" t="s">
        <v>361</v>
      </c>
      <c r="F101" s="15" t="s">
        <v>346</v>
      </c>
      <c r="G101" s="124">
        <v>43721.125212326384</v>
      </c>
      <c r="H101" s="131"/>
      <c r="I101" s="75"/>
      <c r="J101" s="15">
        <v>8.0</v>
      </c>
      <c r="K101" s="126">
        <f t="shared" si="1"/>
        <v>0.8</v>
      </c>
      <c r="L101" s="75"/>
      <c r="M101" s="127"/>
      <c r="N101" s="127"/>
      <c r="Q101" s="75"/>
      <c r="R101" s="75"/>
      <c r="S101" s="75"/>
      <c r="T101" s="75"/>
      <c r="U101" s="75"/>
      <c r="V101" s="75"/>
      <c r="W101" s="75"/>
      <c r="X101" s="75"/>
      <c r="Y101" s="75"/>
      <c r="Z101" s="75"/>
      <c r="AA101" s="75"/>
      <c r="AB101" s="75"/>
      <c r="AC101" s="75"/>
      <c r="AD101" s="75"/>
      <c r="AE101" s="75"/>
      <c r="AF101" s="75"/>
      <c r="AG101" s="75"/>
    </row>
    <row r="102">
      <c r="A102" s="15" t="s">
        <v>261</v>
      </c>
      <c r="B102" s="15" t="s">
        <v>273</v>
      </c>
      <c r="C102" s="15" t="s">
        <v>274</v>
      </c>
      <c r="D102" s="28" t="s">
        <v>438</v>
      </c>
      <c r="E102" s="28" t="s">
        <v>361</v>
      </c>
      <c r="F102" s="15" t="s">
        <v>346</v>
      </c>
      <c r="G102" s="124">
        <v>43721.12524059028</v>
      </c>
      <c r="H102" s="131"/>
      <c r="I102" s="75"/>
      <c r="J102" s="15">
        <v>7.0</v>
      </c>
      <c r="K102" s="126">
        <f t="shared" si="1"/>
        <v>0.7</v>
      </c>
      <c r="L102" s="75"/>
      <c r="M102" s="127"/>
      <c r="N102" s="127"/>
      <c r="Q102" s="75"/>
      <c r="R102" s="75"/>
      <c r="S102" s="75"/>
      <c r="T102" s="75"/>
      <c r="U102" s="75"/>
      <c r="V102" s="75"/>
      <c r="W102" s="75"/>
      <c r="X102" s="75"/>
      <c r="Y102" s="75"/>
      <c r="Z102" s="75"/>
      <c r="AA102" s="75"/>
      <c r="AB102" s="75"/>
      <c r="AC102" s="75"/>
      <c r="AD102" s="75"/>
      <c r="AE102" s="75"/>
      <c r="AF102" s="75"/>
      <c r="AG102" s="75"/>
    </row>
    <row r="103">
      <c r="A103" s="52" t="s">
        <v>111</v>
      </c>
      <c r="B103" s="15" t="s">
        <v>41</v>
      </c>
      <c r="C103" s="15" t="s">
        <v>42</v>
      </c>
      <c r="D103" s="28" t="s">
        <v>360</v>
      </c>
      <c r="E103" s="28" t="s">
        <v>361</v>
      </c>
      <c r="F103" s="15" t="s">
        <v>37</v>
      </c>
      <c r="G103" s="125" t="s">
        <v>281</v>
      </c>
      <c r="H103" s="131"/>
      <c r="I103" s="75"/>
      <c r="J103" s="15" t="s">
        <v>660</v>
      </c>
      <c r="K103" s="126" t="str">
        <f t="shared" si="1"/>
        <v>No submission</v>
      </c>
      <c r="L103" s="75"/>
      <c r="M103" s="127"/>
      <c r="N103" s="127"/>
      <c r="Q103" s="75"/>
      <c r="R103" s="75"/>
      <c r="S103" s="75"/>
      <c r="T103" s="75"/>
      <c r="U103" s="75"/>
      <c r="V103" s="75"/>
      <c r="W103" s="75"/>
      <c r="X103" s="75"/>
      <c r="Y103" s="75"/>
      <c r="Z103" s="75"/>
      <c r="AA103" s="75"/>
      <c r="AB103" s="75"/>
      <c r="AC103" s="75"/>
      <c r="AD103" s="75"/>
      <c r="AE103" s="75"/>
      <c r="AF103" s="75"/>
      <c r="AG103" s="75"/>
    </row>
    <row r="104">
      <c r="A104" s="52" t="s">
        <v>111</v>
      </c>
      <c r="B104" s="15" t="s">
        <v>118</v>
      </c>
      <c r="C104" s="15" t="s">
        <v>119</v>
      </c>
      <c r="D104" s="28" t="s">
        <v>362</v>
      </c>
      <c r="E104" s="28" t="s">
        <v>361</v>
      </c>
      <c r="F104" s="15" t="s">
        <v>346</v>
      </c>
      <c r="G104" s="124">
        <v>43721.12493092593</v>
      </c>
      <c r="H104" s="131"/>
      <c r="I104" s="75"/>
      <c r="J104" s="15" t="s">
        <v>660</v>
      </c>
      <c r="K104" s="126" t="str">
        <f t="shared" si="1"/>
        <v>No submission</v>
      </c>
      <c r="L104" s="75"/>
      <c r="M104" s="127"/>
      <c r="N104" s="127"/>
      <c r="Q104" s="75"/>
      <c r="R104" s="75"/>
      <c r="S104" s="75"/>
      <c r="T104" s="75"/>
      <c r="U104" s="75"/>
      <c r="V104" s="75"/>
      <c r="W104" s="75"/>
      <c r="X104" s="75"/>
      <c r="Y104" s="75"/>
      <c r="Z104" s="75"/>
      <c r="AA104" s="75"/>
      <c r="AB104" s="75"/>
      <c r="AC104" s="75"/>
      <c r="AD104" s="75"/>
      <c r="AE104" s="75"/>
      <c r="AF104" s="75"/>
      <c r="AG104" s="75"/>
    </row>
    <row r="105">
      <c r="A105" s="92" t="s">
        <v>111</v>
      </c>
      <c r="B105" s="30" t="s">
        <v>120</v>
      </c>
      <c r="C105" s="30" t="s">
        <v>121</v>
      </c>
      <c r="D105" s="183" t="s">
        <v>363</v>
      </c>
      <c r="E105" s="183" t="s">
        <v>361</v>
      </c>
      <c r="F105" s="30" t="s">
        <v>346</v>
      </c>
      <c r="G105" s="184">
        <v>43721.12498836806</v>
      </c>
      <c r="H105" s="185"/>
      <c r="I105" s="61"/>
      <c r="J105" s="30">
        <v>3.0</v>
      </c>
      <c r="K105" s="186">
        <f t="shared" si="1"/>
        <v>0.3</v>
      </c>
      <c r="L105" s="61"/>
      <c r="M105" s="187"/>
      <c r="N105" s="187"/>
      <c r="O105" s="36"/>
      <c r="P105" s="36"/>
      <c r="Q105" s="61"/>
      <c r="R105" s="61"/>
      <c r="S105" s="61"/>
      <c r="T105" s="61"/>
      <c r="U105" s="61"/>
      <c r="V105" s="61"/>
      <c r="W105" s="61"/>
      <c r="X105" s="61"/>
      <c r="Y105" s="61"/>
      <c r="Z105" s="61"/>
      <c r="AA105" s="61"/>
      <c r="AB105" s="61"/>
      <c r="AC105" s="61"/>
      <c r="AD105" s="61"/>
      <c r="AE105" s="61"/>
      <c r="AF105" s="61"/>
      <c r="AG105" s="61"/>
    </row>
  </sheetData>
  <customSheetViews>
    <customSheetView guid="{D88E65ED-FBFE-41BE-8BBC-AB320CB24FC6}" filter="1" showAutoFilter="1">
      <autoFilter ref="$A$4:$M$105">
        <sortState ref="A4:M105">
          <sortCondition ref="B4:B105"/>
          <sortCondition ref="E4:E105"/>
          <sortCondition ref="A4:A105"/>
        </sortState>
      </autoFilter>
    </customSheetView>
    <customSheetView guid="{D88E65ED-FBFE-41BE-8BBC-AB320CB24FC6}" filter="1" showAutoFilter="1">
      <autoFilter ref="$A$4:$L$105"/>
    </customSheetView>
  </customSheetViews>
  <mergeCells count="1">
    <mergeCell ref="A1:B3"/>
  </mergeCells>
  <conditionalFormatting sqref="F5:F105 I5:I105">
    <cfRule type="containsBlanks" dxfId="5" priority="1">
      <formula>LEN(TRIM(F5))=0</formula>
    </cfRule>
  </conditionalFormatting>
  <conditionalFormatting sqref="F5:F105 I5:I105">
    <cfRule type="containsText" dxfId="0" priority="2" operator="containsText" text="Yes">
      <formula>NOT(ISERROR(SEARCH(("Yes"),(F5))))</formula>
    </cfRule>
  </conditionalFormatting>
  <conditionalFormatting sqref="F5:F105 I5:I105">
    <cfRule type="containsText" dxfId="2" priority="3" operator="containsText" text="No">
      <formula>NOT(ISERROR(SEARCH(("No"),(F5))))</formula>
    </cfRule>
  </conditionalFormatting>
  <conditionalFormatting sqref="H5:H105">
    <cfRule type="containsBlanks" dxfId="5" priority="4">
      <formula>LEN(TRIM(H5))=0</formula>
    </cfRule>
  </conditionalFormatting>
  <conditionalFormatting sqref="H5:H105">
    <cfRule type="cellIs" dxfId="11" priority="5" operator="between">
      <formula>5</formula>
      <formula>15</formula>
    </cfRule>
  </conditionalFormatting>
  <conditionalFormatting sqref="H5:H105">
    <cfRule type="cellIs" dxfId="2" priority="6" operator="greaterThan">
      <formula>15</formula>
    </cfRule>
  </conditionalFormatting>
  <conditionalFormatting sqref="H5:H105">
    <cfRule type="cellIs" dxfId="0" priority="7" operator="between">
      <formula>0</formula>
      <formula>4</formula>
    </cfRule>
  </conditionalFormatting>
  <conditionalFormatting sqref="G5:G105">
    <cfRule type="notContainsBlanks" dxfId="12" priority="8">
      <formula>LEN(TRIM(G5))&gt;0</formula>
    </cfRule>
  </conditionalFormatting>
  <conditionalFormatting sqref="J5:J88 K5:K105 J90:J105">
    <cfRule type="cellIs" dxfId="12" priority="9" operator="greaterThan">
      <formula>0</formula>
    </cfRule>
  </conditionalFormatting>
  <dataValidations>
    <dataValidation type="list" allowBlank="1" sqref="F5:F105 I5:I105">
      <formula1>"Yes,No"</formula1>
    </dataValidation>
  </dataValidations>
  <drawing r:id="rId2"/>
  <legacyDrawing r:id="rId3"/>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sheetViews>
  <sheetFormatPr customHeight="1" defaultColWidth="14.43" defaultRowHeight="15.75"/>
  <cols>
    <col customWidth="1" min="1" max="1" width="32.14"/>
    <col customWidth="1" min="2" max="2" width="28.57"/>
    <col customWidth="1" min="3" max="3" width="40.71"/>
  </cols>
  <sheetData>
    <row r="1">
      <c r="A1" s="155" t="s">
        <v>607</v>
      </c>
      <c r="B1" s="155" t="s">
        <v>608</v>
      </c>
      <c r="C1" s="155" t="s">
        <v>319</v>
      </c>
      <c r="D1" s="155" t="s">
        <v>609</v>
      </c>
      <c r="E1" s="157"/>
      <c r="F1" s="157"/>
      <c r="G1" s="157"/>
      <c r="H1" s="157"/>
      <c r="I1" s="157"/>
      <c r="J1" s="157"/>
      <c r="K1" s="157"/>
      <c r="L1" s="157"/>
      <c r="M1" s="157"/>
      <c r="N1" s="157"/>
      <c r="O1" s="157"/>
      <c r="P1" s="157"/>
      <c r="Q1" s="157"/>
      <c r="R1" s="157"/>
      <c r="S1" s="157"/>
      <c r="T1" s="157"/>
      <c r="U1" s="157"/>
      <c r="V1" s="157"/>
      <c r="W1" s="157"/>
      <c r="X1" s="157"/>
      <c r="Y1" s="157"/>
      <c r="Z1" s="157"/>
    </row>
    <row r="2">
      <c r="A2" s="52" t="s">
        <v>610</v>
      </c>
      <c r="B2" s="52" t="s">
        <v>611</v>
      </c>
      <c r="C2" s="52" t="s">
        <v>612</v>
      </c>
      <c r="D2" s="52" t="s">
        <v>613</v>
      </c>
    </row>
    <row r="3">
      <c r="A3" s="52" t="s">
        <v>293</v>
      </c>
      <c r="B3" s="52" t="s">
        <v>614</v>
      </c>
      <c r="C3" s="52" t="s">
        <v>615</v>
      </c>
      <c r="D3" s="52" t="s">
        <v>616</v>
      </c>
    </row>
    <row r="4">
      <c r="A4" s="52" t="s">
        <v>137</v>
      </c>
      <c r="B4" s="52" t="s">
        <v>617</v>
      </c>
      <c r="C4" s="52" t="s">
        <v>618</v>
      </c>
      <c r="D4" s="52" t="s">
        <v>616</v>
      </c>
    </row>
    <row r="5">
      <c r="A5" s="52" t="s">
        <v>243</v>
      </c>
      <c r="B5" s="52" t="s">
        <v>619</v>
      </c>
      <c r="C5" s="52" t="s">
        <v>620</v>
      </c>
      <c r="D5" s="52" t="s">
        <v>616</v>
      </c>
    </row>
    <row r="6">
      <c r="A6" s="52" t="s">
        <v>221</v>
      </c>
      <c r="B6" s="52" t="s">
        <v>621</v>
      </c>
      <c r="C6" s="52" t="s">
        <v>622</v>
      </c>
      <c r="D6" s="52" t="s">
        <v>616</v>
      </c>
    </row>
    <row r="7">
      <c r="A7" s="52" t="s">
        <v>167</v>
      </c>
      <c r="B7" s="52" t="s">
        <v>623</v>
      </c>
      <c r="C7" s="52" t="s">
        <v>624</v>
      </c>
      <c r="D7" s="52" t="s">
        <v>616</v>
      </c>
    </row>
    <row r="8">
      <c r="A8" s="52" t="s">
        <v>93</v>
      </c>
      <c r="B8" s="52" t="s">
        <v>625</v>
      </c>
      <c r="C8" s="52" t="s">
        <v>626</v>
      </c>
      <c r="D8" s="52" t="s">
        <v>616</v>
      </c>
    </row>
    <row r="9">
      <c r="A9" s="52" t="s">
        <v>261</v>
      </c>
      <c r="B9" s="52" t="s">
        <v>627</v>
      </c>
      <c r="C9" s="52" t="s">
        <v>628</v>
      </c>
      <c r="D9" s="52" t="s">
        <v>616</v>
      </c>
    </row>
    <row r="10">
      <c r="A10" s="52" t="s">
        <v>308</v>
      </c>
      <c r="B10" s="52" t="s">
        <v>629</v>
      </c>
      <c r="C10" s="52" t="s">
        <v>630</v>
      </c>
      <c r="D10" s="52" t="s">
        <v>616</v>
      </c>
    </row>
    <row r="11">
      <c r="A11" s="52" t="s">
        <v>200</v>
      </c>
      <c r="B11" s="52" t="s">
        <v>632</v>
      </c>
      <c r="C11" s="52" t="s">
        <v>634</v>
      </c>
      <c r="D11" s="52" t="s">
        <v>616</v>
      </c>
    </row>
    <row r="12">
      <c r="A12" s="52" t="s">
        <v>111</v>
      </c>
      <c r="B12" s="52" t="s">
        <v>637</v>
      </c>
      <c r="C12" s="52" t="s">
        <v>638</v>
      </c>
      <c r="D12" s="52" t="s">
        <v>616</v>
      </c>
    </row>
    <row r="13">
      <c r="A13" s="52" t="s">
        <v>188</v>
      </c>
      <c r="B13" s="52" t="s">
        <v>639</v>
      </c>
      <c r="C13" s="52" t="s">
        <v>640</v>
      </c>
      <c r="D13" s="52" t="s">
        <v>616</v>
      </c>
    </row>
    <row r="14">
      <c r="A14" s="52" t="s">
        <v>122</v>
      </c>
      <c r="B14" s="52" t="s">
        <v>641</v>
      </c>
      <c r="C14" s="52" t="s">
        <v>642</v>
      </c>
      <c r="D14" s="52" t="s">
        <v>616</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sheetViews>
  <sheetFormatPr customHeight="1" defaultColWidth="14.43" defaultRowHeight="15.75"/>
  <cols>
    <col customWidth="1" min="1" max="1" width="18.57"/>
    <col customWidth="1" min="2" max="2" width="9.14"/>
    <col customWidth="1" min="3" max="3" width="43.29"/>
    <col customWidth="1" min="4" max="4" width="18.29"/>
    <col customWidth="1" min="5" max="5" width="118.86"/>
  </cols>
  <sheetData>
    <row r="1">
      <c r="A1" s="159" t="s">
        <v>607</v>
      </c>
      <c r="B1" s="159" t="s">
        <v>645</v>
      </c>
      <c r="C1" s="160" t="s">
        <v>646</v>
      </c>
      <c r="D1" s="160" t="s">
        <v>647</v>
      </c>
      <c r="E1" s="160" t="s">
        <v>649</v>
      </c>
      <c r="F1" s="161"/>
      <c r="G1" s="161"/>
      <c r="H1" s="161"/>
      <c r="I1" s="161"/>
      <c r="J1" s="161"/>
      <c r="K1" s="161"/>
      <c r="L1" s="161"/>
      <c r="M1" s="161"/>
      <c r="N1" s="161"/>
      <c r="O1" s="161"/>
      <c r="P1" s="161"/>
      <c r="Q1" s="161"/>
      <c r="R1" s="161"/>
      <c r="S1" s="161"/>
      <c r="T1" s="161"/>
      <c r="U1" s="161"/>
      <c r="V1" s="161"/>
      <c r="W1" s="161"/>
      <c r="X1" s="161"/>
      <c r="Y1" s="161"/>
      <c r="Z1" s="161"/>
      <c r="AA1" s="161"/>
    </row>
    <row r="2">
      <c r="A2" s="4" t="s">
        <v>111</v>
      </c>
      <c r="B2" s="4">
        <v>1.0</v>
      </c>
      <c r="C2" s="4">
        <v>50.0</v>
      </c>
      <c r="D2" s="4"/>
      <c r="E2" s="162" t="s">
        <v>651</v>
      </c>
    </row>
    <row r="3">
      <c r="A3" s="4" t="s">
        <v>167</v>
      </c>
      <c r="B3" s="4">
        <v>1.0</v>
      </c>
      <c r="C3" s="4">
        <v>70.0</v>
      </c>
      <c r="E3" s="3" t="s">
        <v>653</v>
      </c>
    </row>
    <row r="4">
      <c r="A4" s="4" t="s">
        <v>282</v>
      </c>
      <c r="B4" s="4">
        <v>1.0</v>
      </c>
      <c r="C4" s="4">
        <v>45.0</v>
      </c>
      <c r="D4" s="4"/>
      <c r="E4" s="163"/>
    </row>
    <row r="5">
      <c r="A5" s="4" t="s">
        <v>293</v>
      </c>
      <c r="B5" s="4">
        <v>1.0</v>
      </c>
      <c r="C5" s="4">
        <v>30.0</v>
      </c>
      <c r="D5" s="4"/>
      <c r="E5" s="163"/>
    </row>
    <row r="6">
      <c r="A6" s="4" t="s">
        <v>655</v>
      </c>
      <c r="B6" s="4">
        <v>1.0</v>
      </c>
      <c r="C6" s="4">
        <v>60.0</v>
      </c>
      <c r="D6" s="4"/>
      <c r="E6" s="163"/>
    </row>
    <row r="7">
      <c r="A7" s="4" t="s">
        <v>221</v>
      </c>
      <c r="B7" s="4">
        <v>5.0</v>
      </c>
      <c r="C7" s="4">
        <v>60.0</v>
      </c>
      <c r="D7" s="4"/>
      <c r="E7" s="163"/>
    </row>
    <row r="8">
      <c r="A8" s="4" t="s">
        <v>137</v>
      </c>
      <c r="B8" s="4">
        <v>1.0</v>
      </c>
      <c r="C8" s="4">
        <v>60.0</v>
      </c>
      <c r="D8" s="4"/>
      <c r="E8" s="163"/>
    </row>
    <row r="9">
      <c r="A9" s="4" t="s">
        <v>137</v>
      </c>
      <c r="B9" s="4">
        <v>2.0</v>
      </c>
      <c r="C9" s="4">
        <v>70.0</v>
      </c>
      <c r="D9" s="4" t="s">
        <v>657</v>
      </c>
      <c r="E9" s="3" t="s">
        <v>658</v>
      </c>
    </row>
    <row r="10">
      <c r="A10" s="4" t="s">
        <v>293</v>
      </c>
      <c r="B10" s="4">
        <v>2.0</v>
      </c>
      <c r="C10" s="4">
        <f> 35 + 25</f>
        <v>60</v>
      </c>
      <c r="D10" s="4" t="s">
        <v>662</v>
      </c>
      <c r="E10" s="3" t="s">
        <v>663</v>
      </c>
    </row>
    <row r="11">
      <c r="A11" s="4" t="s">
        <v>308</v>
      </c>
      <c r="B11" s="4">
        <v>1.0</v>
      </c>
      <c r="D11" s="164"/>
      <c r="E11" s="3" t="s">
        <v>665</v>
      </c>
    </row>
    <row r="12">
      <c r="A12" s="165" t="s">
        <v>666</v>
      </c>
      <c r="B12" s="4">
        <v>5.0</v>
      </c>
      <c r="C12" s="4">
        <v>100.0</v>
      </c>
      <c r="D12" s="4"/>
      <c r="E12" s="166" t="s">
        <v>667</v>
      </c>
    </row>
    <row r="13">
      <c r="A13" s="4" t="s">
        <v>261</v>
      </c>
      <c r="B13" s="4">
        <v>1.0</v>
      </c>
      <c r="C13" s="4">
        <v>75.0</v>
      </c>
      <c r="D13" s="4"/>
      <c r="E13" s="163"/>
      <c r="G13" s="167"/>
    </row>
    <row r="14">
      <c r="A14" s="4" t="s">
        <v>261</v>
      </c>
      <c r="B14" s="4">
        <v>2.0</v>
      </c>
      <c r="C14" s="4">
        <v>100.0</v>
      </c>
      <c r="D14" s="4"/>
      <c r="E14" s="3" t="s">
        <v>670</v>
      </c>
      <c r="G14" s="167"/>
    </row>
    <row r="15">
      <c r="A15" s="4" t="s">
        <v>167</v>
      </c>
      <c r="B15" s="4">
        <v>2.0</v>
      </c>
      <c r="C15" s="4">
        <f>40+30</f>
        <v>70</v>
      </c>
      <c r="D15" s="4" t="s">
        <v>671</v>
      </c>
      <c r="E15" s="3" t="s">
        <v>672</v>
      </c>
    </row>
    <row r="16">
      <c r="A16" s="4" t="s">
        <v>188</v>
      </c>
      <c r="B16" s="4">
        <v>2.0</v>
      </c>
      <c r="C16" s="4">
        <v>60.0</v>
      </c>
      <c r="D16" s="4"/>
      <c r="E16" s="163"/>
    </row>
    <row r="17">
      <c r="A17" s="165" t="s">
        <v>308</v>
      </c>
      <c r="B17" s="4">
        <v>2.0</v>
      </c>
      <c r="C17" s="4">
        <v>60.0</v>
      </c>
      <c r="D17" s="169" t="s">
        <v>674</v>
      </c>
      <c r="E17" s="3" t="s">
        <v>675</v>
      </c>
    </row>
    <row r="18">
      <c r="A18" s="4" t="s">
        <v>200</v>
      </c>
      <c r="B18" s="4">
        <v>2.0</v>
      </c>
      <c r="C18" s="4">
        <v>60.0</v>
      </c>
      <c r="D18" s="4"/>
      <c r="E18" s="3" t="s">
        <v>676</v>
      </c>
    </row>
    <row r="19">
      <c r="A19" s="4" t="s">
        <v>655</v>
      </c>
      <c r="B19" s="4">
        <v>2.0</v>
      </c>
      <c r="C19" s="4">
        <f>40+35</f>
        <v>75</v>
      </c>
      <c r="D19" s="4" t="s">
        <v>677</v>
      </c>
      <c r="E19" s="3" t="s">
        <v>678</v>
      </c>
    </row>
    <row r="20">
      <c r="A20" s="4" t="s">
        <v>282</v>
      </c>
      <c r="B20" s="4">
        <v>2.0</v>
      </c>
      <c r="C20" s="4">
        <f>20+50</f>
        <v>70</v>
      </c>
      <c r="D20" s="4" t="s">
        <v>679</v>
      </c>
      <c r="E20" s="3" t="s">
        <v>680</v>
      </c>
    </row>
    <row r="21">
      <c r="A21" s="165" t="s">
        <v>293</v>
      </c>
      <c r="B21" s="4">
        <v>3.0</v>
      </c>
      <c r="C21" s="4">
        <f>30+25</f>
        <v>55</v>
      </c>
      <c r="D21" s="4" t="s">
        <v>662</v>
      </c>
      <c r="E21" s="3" t="s">
        <v>681</v>
      </c>
    </row>
    <row r="22">
      <c r="A22" s="165" t="s">
        <v>111</v>
      </c>
      <c r="B22" s="4">
        <v>3.0</v>
      </c>
      <c r="C22" s="4">
        <v>75.0</v>
      </c>
      <c r="D22" s="4" t="s">
        <v>682</v>
      </c>
      <c r="E22" s="3" t="s">
        <v>683</v>
      </c>
    </row>
    <row r="23">
      <c r="A23" s="4" t="s">
        <v>282</v>
      </c>
      <c r="B23" s="4">
        <v>3.0</v>
      </c>
      <c r="D23" s="4" t="s">
        <v>684</v>
      </c>
      <c r="E23" s="3" t="s">
        <v>685</v>
      </c>
    </row>
    <row r="24">
      <c r="A24" s="4" t="s">
        <v>167</v>
      </c>
      <c r="B24" s="4">
        <v>3.0</v>
      </c>
      <c r="C24" s="4">
        <v>60.0</v>
      </c>
      <c r="D24" s="4" t="s">
        <v>686</v>
      </c>
      <c r="E24" s="3" t="s">
        <v>687</v>
      </c>
    </row>
    <row r="25">
      <c r="A25" s="4" t="s">
        <v>137</v>
      </c>
      <c r="B25" s="4">
        <v>3.0</v>
      </c>
      <c r="C25" s="165">
        <v>75.0</v>
      </c>
      <c r="D25" s="165" t="s">
        <v>688</v>
      </c>
      <c r="E25" s="163"/>
    </row>
    <row r="26">
      <c r="A26" s="165" t="s">
        <v>261</v>
      </c>
      <c r="B26" s="4">
        <v>3.0</v>
      </c>
      <c r="C26" s="165">
        <v>90.0</v>
      </c>
      <c r="D26" s="165" t="s">
        <v>689</v>
      </c>
      <c r="E26" s="163"/>
    </row>
    <row r="27">
      <c r="A27" s="165" t="s">
        <v>293</v>
      </c>
      <c r="B27" s="4">
        <v>4.0</v>
      </c>
      <c r="C27" s="4">
        <v>70.0</v>
      </c>
      <c r="D27" s="4" t="s">
        <v>671</v>
      </c>
      <c r="E27" s="3" t="s">
        <v>690</v>
      </c>
    </row>
    <row r="28">
      <c r="A28" s="4" t="s">
        <v>111</v>
      </c>
      <c r="B28" s="4">
        <v>4.0</v>
      </c>
      <c r="C28" s="4">
        <v>90.0</v>
      </c>
      <c r="D28" s="4" t="s">
        <v>691</v>
      </c>
      <c r="E28" s="3" t="s">
        <v>692</v>
      </c>
    </row>
    <row r="29" ht="15.0" customHeight="1">
      <c r="A29" s="4" t="s">
        <v>137</v>
      </c>
      <c r="B29" s="4">
        <v>4.0</v>
      </c>
      <c r="C29" s="4">
        <v>90.0</v>
      </c>
      <c r="E29" s="163"/>
    </row>
    <row r="30">
      <c r="A30" s="4" t="s">
        <v>200</v>
      </c>
      <c r="B30" s="4">
        <v>4.0</v>
      </c>
      <c r="C30" s="4">
        <v>50.0</v>
      </c>
      <c r="E30" s="163"/>
    </row>
    <row r="31">
      <c r="A31" s="4" t="s">
        <v>167</v>
      </c>
      <c r="B31" s="4" t="s">
        <v>693</v>
      </c>
      <c r="C31" s="167"/>
      <c r="D31" s="167"/>
      <c r="E31" s="3" t="s">
        <v>694</v>
      </c>
    </row>
    <row r="32">
      <c r="A32" s="165" t="s">
        <v>188</v>
      </c>
      <c r="B32" s="4">
        <v>4.0</v>
      </c>
      <c r="C32" s="165">
        <v>60.0</v>
      </c>
      <c r="D32" s="170"/>
      <c r="E32" s="163"/>
    </row>
    <row r="33">
      <c r="A33" s="165" t="s">
        <v>261</v>
      </c>
      <c r="B33" s="4">
        <v>4.0</v>
      </c>
      <c r="C33" s="4">
        <v>90.0</v>
      </c>
      <c r="E33" s="163"/>
    </row>
    <row r="34">
      <c r="A34" s="4" t="s">
        <v>167</v>
      </c>
      <c r="B34" s="4">
        <v>4.0</v>
      </c>
      <c r="C34" s="4">
        <v>70.0</v>
      </c>
      <c r="E34" s="3" t="s">
        <v>696</v>
      </c>
    </row>
    <row r="35">
      <c r="A35" s="4" t="s">
        <v>111</v>
      </c>
      <c r="B35" s="4">
        <v>5.0</v>
      </c>
      <c r="C35" s="4">
        <v>50.0</v>
      </c>
      <c r="E35" s="3" t="s">
        <v>697</v>
      </c>
    </row>
    <row r="36">
      <c r="A36" s="4" t="s">
        <v>200</v>
      </c>
      <c r="B36" s="4">
        <v>5.0</v>
      </c>
      <c r="C36" s="165">
        <v>60.0</v>
      </c>
      <c r="D36" s="167"/>
      <c r="E36" s="3" t="s">
        <v>698</v>
      </c>
    </row>
    <row r="37">
      <c r="A37" s="4" t="s">
        <v>293</v>
      </c>
      <c r="B37" s="4">
        <v>5.0</v>
      </c>
      <c r="C37" s="4">
        <v>55.0</v>
      </c>
      <c r="E37" s="3" t="s">
        <v>699</v>
      </c>
    </row>
    <row r="38">
      <c r="A38" s="4" t="s">
        <v>261</v>
      </c>
      <c r="B38" s="4">
        <v>5.0</v>
      </c>
      <c r="C38" s="4">
        <v>60.0</v>
      </c>
      <c r="E38" s="163"/>
    </row>
    <row r="39">
      <c r="A39" s="4" t="s">
        <v>137</v>
      </c>
      <c r="B39" s="4">
        <v>5.0</v>
      </c>
      <c r="C39" s="4">
        <v>60.0</v>
      </c>
      <c r="E39" s="163"/>
    </row>
    <row r="40">
      <c r="A40" s="4" t="s">
        <v>111</v>
      </c>
      <c r="B40" s="4">
        <v>6.0</v>
      </c>
      <c r="C40" s="4">
        <v>75.0</v>
      </c>
      <c r="D40" s="4" t="s">
        <v>700</v>
      </c>
      <c r="E40" s="171" t="s">
        <v>701</v>
      </c>
    </row>
    <row r="41">
      <c r="A41" s="4" t="s">
        <v>261</v>
      </c>
      <c r="B41" s="4">
        <v>6.0</v>
      </c>
      <c r="C41" s="4">
        <v>105.0</v>
      </c>
      <c r="D41" s="4" t="s">
        <v>702</v>
      </c>
      <c r="E41" s="3" t="s">
        <v>703</v>
      </c>
    </row>
    <row r="42">
      <c r="A42" s="4" t="s">
        <v>666</v>
      </c>
      <c r="B42" s="4">
        <v>6.0</v>
      </c>
      <c r="C42" s="4">
        <v>100.0</v>
      </c>
      <c r="E42" s="172" t="s">
        <v>704</v>
      </c>
    </row>
    <row r="43">
      <c r="A43" s="4" t="s">
        <v>293</v>
      </c>
      <c r="B43" s="4">
        <v>6.0</v>
      </c>
      <c r="C43" s="4">
        <v>50.0</v>
      </c>
      <c r="D43" s="4" t="s">
        <v>706</v>
      </c>
      <c r="E43" s="172" t="s">
        <v>707</v>
      </c>
    </row>
    <row r="44">
      <c r="A44" s="4" t="s">
        <v>137</v>
      </c>
      <c r="B44" s="4">
        <v>6.0</v>
      </c>
      <c r="C44" s="4">
        <v>100.0</v>
      </c>
      <c r="E44" s="163"/>
    </row>
    <row r="45">
      <c r="A45" s="4" t="s">
        <v>308</v>
      </c>
      <c r="B45" s="4">
        <v>6.0</v>
      </c>
      <c r="C45" s="4">
        <v>50.0</v>
      </c>
      <c r="D45" s="4" t="s">
        <v>709</v>
      </c>
      <c r="E45" s="172" t="s">
        <v>710</v>
      </c>
    </row>
    <row r="46">
      <c r="A46" s="4" t="s">
        <v>293</v>
      </c>
      <c r="B46" s="4">
        <v>7.0</v>
      </c>
      <c r="C46" s="4">
        <v>45.0</v>
      </c>
      <c r="D46" s="4" t="s">
        <v>711</v>
      </c>
      <c r="E46" s="3" t="s">
        <v>712</v>
      </c>
    </row>
    <row r="47">
      <c r="A47" s="4" t="s">
        <v>666</v>
      </c>
      <c r="B47" s="4">
        <v>7.0</v>
      </c>
      <c r="C47" s="4">
        <v>50.0</v>
      </c>
      <c r="D47" s="4" t="s">
        <v>713</v>
      </c>
      <c r="E47" s="3" t="s">
        <v>714</v>
      </c>
    </row>
    <row r="48">
      <c r="A48" s="4" t="s">
        <v>111</v>
      </c>
      <c r="B48" s="4">
        <v>7.0</v>
      </c>
      <c r="C48" s="4">
        <v>50.0</v>
      </c>
      <c r="D48" s="4" t="s">
        <v>715</v>
      </c>
      <c r="E48" s="3" t="s">
        <v>716</v>
      </c>
    </row>
    <row r="49">
      <c r="A49" s="4" t="s">
        <v>261</v>
      </c>
      <c r="B49" s="4">
        <v>7.0</v>
      </c>
      <c r="C49" s="4">
        <v>60.0</v>
      </c>
      <c r="D49" s="4" t="s">
        <v>718</v>
      </c>
      <c r="E49" s="163"/>
    </row>
    <row r="50">
      <c r="A50" s="4" t="s">
        <v>137</v>
      </c>
      <c r="B50" s="4">
        <v>7.0</v>
      </c>
      <c r="C50" s="4">
        <v>60.0</v>
      </c>
      <c r="D50" s="4" t="s">
        <v>718</v>
      </c>
      <c r="E50" s="163"/>
    </row>
    <row r="51">
      <c r="A51" s="4" t="s">
        <v>167</v>
      </c>
      <c r="B51" s="4">
        <v>7.0</v>
      </c>
      <c r="C51" s="4">
        <v>60.0</v>
      </c>
      <c r="D51" s="4" t="s">
        <v>719</v>
      </c>
      <c r="E51" s="3" t="s">
        <v>720</v>
      </c>
    </row>
    <row r="52">
      <c r="A52" s="4" t="s">
        <v>111</v>
      </c>
      <c r="B52" s="4">
        <v>8.0</v>
      </c>
      <c r="C52" s="4">
        <v>60.0</v>
      </c>
      <c r="D52" s="4" t="s">
        <v>721</v>
      </c>
      <c r="E52" s="3" t="s">
        <v>722</v>
      </c>
    </row>
    <row r="53">
      <c r="A53" s="4" t="s">
        <v>293</v>
      </c>
      <c r="B53" s="4">
        <v>8.0</v>
      </c>
      <c r="C53" s="4">
        <v>55.0</v>
      </c>
      <c r="D53" s="4" t="s">
        <v>723</v>
      </c>
      <c r="E53" s="3" t="s">
        <v>724</v>
      </c>
    </row>
    <row r="54">
      <c r="A54" s="4" t="s">
        <v>137</v>
      </c>
      <c r="B54" s="4">
        <v>8.0</v>
      </c>
      <c r="C54" s="4">
        <v>70.0</v>
      </c>
      <c r="D54" s="4" t="s">
        <v>726</v>
      </c>
      <c r="E54" s="3" t="s">
        <v>727</v>
      </c>
    </row>
    <row r="55">
      <c r="A55" s="4" t="s">
        <v>666</v>
      </c>
      <c r="B55" s="4">
        <v>8.0</v>
      </c>
      <c r="C55" s="4">
        <v>80.0</v>
      </c>
      <c r="D55" s="4" t="s">
        <v>728</v>
      </c>
      <c r="E55" s="3" t="s">
        <v>729</v>
      </c>
    </row>
    <row r="56">
      <c r="A56" s="4" t="s">
        <v>167</v>
      </c>
      <c r="B56" s="4">
        <v>8.0</v>
      </c>
      <c r="C56" s="4">
        <v>70.0</v>
      </c>
      <c r="D56" s="4" t="s">
        <v>731</v>
      </c>
      <c r="E56" s="163"/>
    </row>
    <row r="57">
      <c r="A57" s="4" t="s">
        <v>261</v>
      </c>
      <c r="B57" s="4">
        <v>8.0</v>
      </c>
      <c r="C57" s="4">
        <v>80.0</v>
      </c>
      <c r="D57" s="4" t="s">
        <v>732</v>
      </c>
      <c r="E57" s="163"/>
    </row>
    <row r="58">
      <c r="A58" s="4" t="s">
        <v>111</v>
      </c>
      <c r="B58" s="4">
        <v>9.0</v>
      </c>
      <c r="C58" s="4">
        <v>70.0</v>
      </c>
      <c r="D58" s="4" t="s">
        <v>733</v>
      </c>
      <c r="E58" s="3" t="s">
        <v>734</v>
      </c>
    </row>
    <row r="59">
      <c r="A59" s="4" t="s">
        <v>293</v>
      </c>
      <c r="B59" s="4">
        <v>9.0</v>
      </c>
      <c r="C59" s="4">
        <v>140.0</v>
      </c>
      <c r="D59" s="4" t="s">
        <v>735</v>
      </c>
      <c r="E59" s="3" t="s">
        <v>736</v>
      </c>
    </row>
    <row r="60">
      <c r="A60" s="4" t="s">
        <v>666</v>
      </c>
      <c r="B60" s="4">
        <v>8.0</v>
      </c>
      <c r="C60" s="4">
        <v>70.0</v>
      </c>
      <c r="D60" s="4" t="s">
        <v>738</v>
      </c>
      <c r="E60" s="173" t="s">
        <v>739</v>
      </c>
    </row>
    <row r="61">
      <c r="A61" s="4" t="s">
        <v>261</v>
      </c>
      <c r="B61" s="4">
        <v>9.0</v>
      </c>
      <c r="C61" s="4">
        <v>75.0</v>
      </c>
      <c r="D61" s="4" t="s">
        <v>740</v>
      </c>
      <c r="E61" s="174"/>
    </row>
    <row r="62">
      <c r="A62" s="4" t="s">
        <v>137</v>
      </c>
      <c r="B62" s="4">
        <v>9.0</v>
      </c>
      <c r="C62" s="4">
        <v>75.0</v>
      </c>
      <c r="D62" s="4" t="s">
        <v>742</v>
      </c>
      <c r="E62" s="174"/>
    </row>
    <row r="63">
      <c r="A63" s="4" t="s">
        <v>293</v>
      </c>
      <c r="B63" s="4">
        <v>10.0</v>
      </c>
      <c r="C63" s="4">
        <v>75.0</v>
      </c>
      <c r="D63" s="4" t="s">
        <v>743</v>
      </c>
      <c r="E63" s="173" t="s">
        <v>744</v>
      </c>
    </row>
    <row r="64">
      <c r="A64" s="4" t="s">
        <v>137</v>
      </c>
      <c r="B64" s="4">
        <v>10.0</v>
      </c>
      <c r="C64" s="4">
        <v>75.0</v>
      </c>
      <c r="D64" s="4" t="s">
        <v>743</v>
      </c>
      <c r="E64" s="172"/>
    </row>
    <row r="65">
      <c r="A65" s="4" t="s">
        <v>666</v>
      </c>
      <c r="B65" s="4">
        <v>10.0</v>
      </c>
      <c r="C65" s="4">
        <v>70.0</v>
      </c>
      <c r="D65" s="4" t="s">
        <v>745</v>
      </c>
      <c r="E65" s="172" t="s">
        <v>746</v>
      </c>
    </row>
    <row r="66">
      <c r="A66" s="4" t="s">
        <v>111</v>
      </c>
      <c r="B66" s="4">
        <v>10.0</v>
      </c>
      <c r="C66" s="4">
        <v>90.0</v>
      </c>
      <c r="D66" s="4" t="s">
        <v>747</v>
      </c>
      <c r="E66" s="172" t="s">
        <v>748</v>
      </c>
    </row>
    <row r="67">
      <c r="A67" s="4" t="s">
        <v>261</v>
      </c>
      <c r="B67" s="4">
        <v>10.0</v>
      </c>
      <c r="C67" s="4">
        <v>90.0</v>
      </c>
      <c r="D67" s="4" t="s">
        <v>747</v>
      </c>
      <c r="E67" s="175"/>
    </row>
    <row r="68">
      <c r="A68" s="4" t="s">
        <v>111</v>
      </c>
      <c r="B68" s="4">
        <v>11.0</v>
      </c>
      <c r="C68" s="4">
        <v>60.0</v>
      </c>
      <c r="D68" s="4" t="s">
        <v>749</v>
      </c>
      <c r="E68" s="176" t="s">
        <v>750</v>
      </c>
    </row>
    <row r="69">
      <c r="A69" s="4" t="s">
        <v>293</v>
      </c>
      <c r="B69" s="4">
        <v>11.0</v>
      </c>
      <c r="C69" s="4">
        <v>35.0</v>
      </c>
      <c r="D69" s="4" t="s">
        <v>751</v>
      </c>
      <c r="E69" s="3" t="s">
        <v>752</v>
      </c>
    </row>
    <row r="70">
      <c r="A70" s="4" t="s">
        <v>666</v>
      </c>
      <c r="B70" s="4">
        <v>11.0</v>
      </c>
      <c r="C70" s="4">
        <v>65.0</v>
      </c>
      <c r="D70" s="4" t="s">
        <v>753</v>
      </c>
      <c r="E70" s="3" t="s">
        <v>754</v>
      </c>
    </row>
    <row r="71">
      <c r="A71" s="4" t="s">
        <v>137</v>
      </c>
      <c r="B71" s="4">
        <v>11.0</v>
      </c>
      <c r="C71" s="4">
        <v>65.0</v>
      </c>
      <c r="D71" s="4" t="s">
        <v>753</v>
      </c>
      <c r="E71" s="177"/>
    </row>
    <row r="72">
      <c r="A72" s="4" t="s">
        <v>261</v>
      </c>
      <c r="B72" s="4">
        <v>11.0</v>
      </c>
      <c r="C72" s="4">
        <v>60.0</v>
      </c>
      <c r="D72" s="4" t="s">
        <v>749</v>
      </c>
      <c r="E72" s="177"/>
    </row>
    <row r="73">
      <c r="A73" s="4" t="s">
        <v>293</v>
      </c>
      <c r="B73" s="4">
        <v>13.0</v>
      </c>
      <c r="C73" s="4">
        <v>70.0</v>
      </c>
      <c r="D73" s="4" t="s">
        <v>755</v>
      </c>
      <c r="E73" s="3" t="s">
        <v>756</v>
      </c>
    </row>
    <row r="74">
      <c r="A74" s="4" t="s">
        <v>757</v>
      </c>
      <c r="B74" s="4" t="s">
        <v>758</v>
      </c>
      <c r="C74" s="4" t="s">
        <v>759</v>
      </c>
      <c r="E74" s="3" t="s">
        <v>760</v>
      </c>
    </row>
    <row r="75">
      <c r="A75" s="4" t="s">
        <v>137</v>
      </c>
      <c r="B75" s="4">
        <v>13.0</v>
      </c>
      <c r="C75" s="4">
        <v>75.0</v>
      </c>
      <c r="D75" s="4" t="s">
        <v>761</v>
      </c>
      <c r="E75" s="177"/>
    </row>
    <row r="76">
      <c r="A76" s="4" t="s">
        <v>293</v>
      </c>
      <c r="B76" s="4">
        <v>14.0</v>
      </c>
      <c r="C76" s="4">
        <v>50.0</v>
      </c>
      <c r="E76" s="3" t="s">
        <v>762</v>
      </c>
    </row>
    <row r="77">
      <c r="A77" s="4" t="s">
        <v>137</v>
      </c>
      <c r="B77" s="4">
        <v>14.0</v>
      </c>
      <c r="C77" s="4">
        <v>50.0</v>
      </c>
      <c r="E77" s="163"/>
    </row>
    <row r="78">
      <c r="E78" s="163"/>
    </row>
    <row r="79">
      <c r="E79" s="163"/>
    </row>
    <row r="80">
      <c r="E80" s="163"/>
    </row>
    <row r="81">
      <c r="E81" s="163"/>
    </row>
    <row r="82">
      <c r="E82" s="163"/>
    </row>
    <row r="83">
      <c r="E83" s="163"/>
    </row>
    <row r="84">
      <c r="E84" s="163"/>
    </row>
    <row r="85">
      <c r="E85" s="163"/>
    </row>
    <row r="86">
      <c r="E86" s="163"/>
    </row>
    <row r="87">
      <c r="E87" s="163"/>
    </row>
    <row r="88">
      <c r="E88" s="163"/>
    </row>
    <row r="89">
      <c r="E89" s="163"/>
    </row>
    <row r="90">
      <c r="E90" s="163"/>
    </row>
    <row r="91">
      <c r="E91" s="163"/>
    </row>
    <row r="92">
      <c r="E92" s="163"/>
    </row>
    <row r="93">
      <c r="E93" s="163"/>
    </row>
    <row r="94">
      <c r="E94" s="163"/>
    </row>
    <row r="95">
      <c r="E95" s="163"/>
    </row>
    <row r="96">
      <c r="E96" s="163"/>
    </row>
    <row r="97">
      <c r="E97" s="163"/>
    </row>
    <row r="98">
      <c r="E98" s="163"/>
    </row>
    <row r="99">
      <c r="E99" s="163"/>
    </row>
    <row r="100">
      <c r="E100" s="163"/>
    </row>
    <row r="101">
      <c r="E101" s="163"/>
    </row>
    <row r="102">
      <c r="E102" s="163"/>
    </row>
    <row r="103">
      <c r="E103" s="163"/>
    </row>
    <row r="104">
      <c r="E104" s="163"/>
    </row>
    <row r="105">
      <c r="E105" s="163"/>
    </row>
    <row r="106">
      <c r="E106" s="163"/>
    </row>
    <row r="107">
      <c r="E107" s="163"/>
    </row>
    <row r="108">
      <c r="E108" s="163"/>
    </row>
    <row r="109">
      <c r="E109" s="163"/>
    </row>
    <row r="110">
      <c r="E110" s="163"/>
    </row>
    <row r="111">
      <c r="E111" s="163"/>
    </row>
    <row r="112">
      <c r="E112" s="163"/>
    </row>
    <row r="113">
      <c r="E113" s="163"/>
    </row>
    <row r="114">
      <c r="E114" s="163"/>
    </row>
    <row r="115">
      <c r="E115" s="163"/>
    </row>
    <row r="116">
      <c r="E116" s="163"/>
    </row>
    <row r="117">
      <c r="E117" s="163"/>
    </row>
    <row r="118">
      <c r="E118" s="163"/>
    </row>
    <row r="119">
      <c r="E119" s="163"/>
    </row>
    <row r="120">
      <c r="E120" s="163"/>
    </row>
    <row r="121">
      <c r="E121" s="163"/>
    </row>
    <row r="122">
      <c r="E122" s="163"/>
    </row>
    <row r="123">
      <c r="E123" s="163"/>
    </row>
    <row r="124">
      <c r="E124" s="163"/>
    </row>
    <row r="125">
      <c r="E125" s="163"/>
    </row>
    <row r="126">
      <c r="E126" s="163"/>
    </row>
    <row r="127">
      <c r="E127" s="163"/>
    </row>
    <row r="128">
      <c r="E128" s="163"/>
    </row>
    <row r="129">
      <c r="E129" s="163"/>
    </row>
    <row r="130">
      <c r="E130" s="163"/>
    </row>
    <row r="131">
      <c r="E131" s="163"/>
    </row>
    <row r="132">
      <c r="E132" s="163"/>
    </row>
    <row r="133">
      <c r="E133" s="163"/>
    </row>
    <row r="134">
      <c r="E134" s="163"/>
    </row>
    <row r="135">
      <c r="E135" s="163"/>
    </row>
    <row r="136">
      <c r="E136" s="163"/>
    </row>
    <row r="137">
      <c r="E137" s="163"/>
    </row>
    <row r="138">
      <c r="E138" s="163"/>
    </row>
    <row r="139">
      <c r="E139" s="163"/>
    </row>
    <row r="140">
      <c r="E140" s="163"/>
    </row>
    <row r="141">
      <c r="E141" s="163"/>
    </row>
    <row r="142">
      <c r="E142" s="163"/>
    </row>
    <row r="143">
      <c r="E143" s="163"/>
    </row>
    <row r="144">
      <c r="E144" s="163"/>
    </row>
    <row r="145">
      <c r="E145" s="163"/>
    </row>
    <row r="146">
      <c r="E146" s="163"/>
    </row>
    <row r="147">
      <c r="E147" s="163"/>
    </row>
    <row r="148">
      <c r="E148" s="163"/>
    </row>
    <row r="149">
      <c r="E149" s="163"/>
    </row>
    <row r="150">
      <c r="E150" s="163"/>
    </row>
    <row r="151">
      <c r="E151" s="163"/>
    </row>
    <row r="152">
      <c r="E152" s="163"/>
    </row>
    <row r="153">
      <c r="E153" s="163"/>
    </row>
    <row r="154">
      <c r="E154" s="163"/>
    </row>
    <row r="155">
      <c r="E155" s="163"/>
    </row>
    <row r="156">
      <c r="E156" s="163"/>
    </row>
    <row r="157">
      <c r="E157" s="163"/>
    </row>
    <row r="158">
      <c r="E158" s="163"/>
    </row>
    <row r="159">
      <c r="E159" s="163"/>
    </row>
    <row r="160">
      <c r="E160" s="163"/>
    </row>
    <row r="161">
      <c r="E161" s="163"/>
    </row>
    <row r="162">
      <c r="E162" s="163"/>
    </row>
    <row r="163">
      <c r="E163" s="163"/>
    </row>
    <row r="164">
      <c r="E164" s="163"/>
    </row>
    <row r="165">
      <c r="E165" s="163"/>
    </row>
    <row r="166">
      <c r="E166" s="163"/>
    </row>
    <row r="167">
      <c r="E167" s="163"/>
    </row>
    <row r="168">
      <c r="E168" s="163"/>
    </row>
    <row r="169">
      <c r="E169" s="163"/>
    </row>
    <row r="170">
      <c r="E170" s="163"/>
    </row>
    <row r="171">
      <c r="E171" s="163"/>
    </row>
    <row r="172">
      <c r="E172" s="163"/>
    </row>
    <row r="173">
      <c r="E173" s="163"/>
    </row>
    <row r="174">
      <c r="E174" s="163"/>
    </row>
    <row r="175">
      <c r="E175" s="163"/>
    </row>
    <row r="176">
      <c r="E176" s="163"/>
    </row>
    <row r="177">
      <c r="E177" s="163"/>
    </row>
    <row r="178">
      <c r="E178" s="163"/>
    </row>
    <row r="179">
      <c r="E179" s="163"/>
    </row>
    <row r="180">
      <c r="E180" s="163"/>
    </row>
    <row r="181">
      <c r="E181" s="163"/>
    </row>
    <row r="182">
      <c r="E182" s="163"/>
    </row>
    <row r="183">
      <c r="E183" s="163"/>
    </row>
    <row r="184">
      <c r="E184" s="163"/>
    </row>
    <row r="185">
      <c r="E185" s="163"/>
    </row>
    <row r="186">
      <c r="E186" s="163"/>
    </row>
    <row r="187">
      <c r="E187" s="163"/>
    </row>
    <row r="188">
      <c r="E188" s="163"/>
    </row>
    <row r="189">
      <c r="E189" s="163"/>
    </row>
    <row r="190">
      <c r="E190" s="163"/>
    </row>
    <row r="191">
      <c r="E191" s="163"/>
    </row>
    <row r="192">
      <c r="E192" s="163"/>
    </row>
    <row r="193">
      <c r="E193" s="163"/>
    </row>
    <row r="194">
      <c r="E194" s="163"/>
    </row>
    <row r="195">
      <c r="E195" s="163"/>
    </row>
    <row r="196">
      <c r="E196" s="163"/>
    </row>
    <row r="197">
      <c r="E197" s="163"/>
    </row>
    <row r="198">
      <c r="E198" s="163"/>
    </row>
    <row r="199">
      <c r="E199" s="163"/>
    </row>
    <row r="200">
      <c r="E200" s="163"/>
    </row>
    <row r="201">
      <c r="E201" s="163"/>
    </row>
    <row r="202">
      <c r="E202" s="163"/>
    </row>
    <row r="203">
      <c r="E203" s="163"/>
    </row>
    <row r="204">
      <c r="E204" s="163"/>
    </row>
    <row r="205">
      <c r="E205" s="163"/>
    </row>
    <row r="206">
      <c r="E206" s="163"/>
    </row>
    <row r="207">
      <c r="E207" s="163"/>
    </row>
    <row r="208">
      <c r="E208" s="163"/>
    </row>
    <row r="209">
      <c r="E209" s="163"/>
    </row>
    <row r="210">
      <c r="E210" s="163"/>
    </row>
    <row r="211">
      <c r="E211" s="163"/>
    </row>
    <row r="212">
      <c r="E212" s="163"/>
    </row>
    <row r="213">
      <c r="E213" s="163"/>
    </row>
    <row r="214">
      <c r="E214" s="163"/>
    </row>
    <row r="215">
      <c r="E215" s="163"/>
    </row>
    <row r="216">
      <c r="E216" s="163"/>
    </row>
    <row r="217">
      <c r="E217" s="163"/>
    </row>
    <row r="218">
      <c r="E218" s="163"/>
    </row>
    <row r="219">
      <c r="E219" s="163"/>
    </row>
    <row r="220">
      <c r="E220" s="163"/>
    </row>
    <row r="221">
      <c r="E221" s="163"/>
    </row>
    <row r="222">
      <c r="E222" s="163"/>
    </row>
    <row r="223">
      <c r="E223" s="163"/>
    </row>
    <row r="224">
      <c r="E224" s="163"/>
    </row>
    <row r="225">
      <c r="E225" s="163"/>
    </row>
    <row r="226">
      <c r="E226" s="163"/>
    </row>
    <row r="227">
      <c r="E227" s="163"/>
    </row>
    <row r="228">
      <c r="E228" s="163"/>
    </row>
    <row r="229">
      <c r="E229" s="163"/>
    </row>
    <row r="230">
      <c r="E230" s="163"/>
    </row>
    <row r="231">
      <c r="E231" s="163"/>
    </row>
    <row r="232">
      <c r="E232" s="163"/>
    </row>
    <row r="233">
      <c r="E233" s="163"/>
    </row>
    <row r="234">
      <c r="E234" s="163"/>
    </row>
    <row r="235">
      <c r="E235" s="163"/>
    </row>
    <row r="236">
      <c r="E236" s="163"/>
    </row>
    <row r="237">
      <c r="E237" s="163"/>
    </row>
    <row r="238">
      <c r="E238" s="163"/>
    </row>
    <row r="239">
      <c r="E239" s="163"/>
    </row>
    <row r="240">
      <c r="E240" s="163"/>
    </row>
    <row r="241">
      <c r="E241" s="163"/>
    </row>
    <row r="242">
      <c r="E242" s="163"/>
    </row>
    <row r="243">
      <c r="E243" s="163"/>
    </row>
    <row r="244">
      <c r="E244" s="163"/>
    </row>
    <row r="245">
      <c r="E245" s="163"/>
    </row>
    <row r="246">
      <c r="E246" s="163"/>
    </row>
    <row r="247">
      <c r="E247" s="163"/>
    </row>
    <row r="248">
      <c r="E248" s="163"/>
    </row>
    <row r="249">
      <c r="E249" s="163"/>
    </row>
    <row r="250">
      <c r="E250" s="163"/>
    </row>
    <row r="251">
      <c r="E251" s="163"/>
    </row>
    <row r="252">
      <c r="E252" s="163"/>
    </row>
    <row r="253">
      <c r="E253" s="163"/>
    </row>
    <row r="254">
      <c r="E254" s="163"/>
    </row>
    <row r="255">
      <c r="E255" s="163"/>
    </row>
    <row r="256">
      <c r="E256" s="163"/>
    </row>
    <row r="257">
      <c r="E257" s="163"/>
    </row>
    <row r="258">
      <c r="E258" s="163"/>
    </row>
    <row r="259">
      <c r="E259" s="163"/>
    </row>
    <row r="260">
      <c r="E260" s="163"/>
    </row>
    <row r="261">
      <c r="E261" s="163"/>
    </row>
    <row r="262">
      <c r="E262" s="163"/>
    </row>
    <row r="263">
      <c r="E263" s="163"/>
    </row>
    <row r="264">
      <c r="E264" s="163"/>
    </row>
    <row r="265">
      <c r="E265" s="163"/>
    </row>
    <row r="266">
      <c r="E266" s="163"/>
    </row>
    <row r="267">
      <c r="E267" s="163"/>
    </row>
    <row r="268">
      <c r="E268" s="163"/>
    </row>
    <row r="269">
      <c r="E269" s="163"/>
    </row>
    <row r="270">
      <c r="E270" s="163"/>
    </row>
    <row r="271">
      <c r="E271" s="163"/>
    </row>
    <row r="272">
      <c r="E272" s="163"/>
    </row>
    <row r="273">
      <c r="E273" s="163"/>
    </row>
    <row r="274">
      <c r="E274" s="163"/>
    </row>
    <row r="275">
      <c r="E275" s="163"/>
    </row>
    <row r="276">
      <c r="E276" s="163"/>
    </row>
    <row r="277">
      <c r="E277" s="163"/>
    </row>
    <row r="278">
      <c r="E278" s="163"/>
    </row>
    <row r="279">
      <c r="E279" s="163"/>
    </row>
    <row r="280">
      <c r="E280" s="163"/>
    </row>
    <row r="281">
      <c r="E281" s="163"/>
    </row>
    <row r="282">
      <c r="E282" s="163"/>
    </row>
    <row r="283">
      <c r="E283" s="163"/>
    </row>
    <row r="284">
      <c r="E284" s="163"/>
    </row>
    <row r="285">
      <c r="E285" s="163"/>
    </row>
    <row r="286">
      <c r="E286" s="163"/>
    </row>
    <row r="287">
      <c r="E287" s="163"/>
    </row>
    <row r="288">
      <c r="E288" s="163"/>
    </row>
    <row r="289">
      <c r="E289" s="163"/>
    </row>
    <row r="290">
      <c r="E290" s="163"/>
    </row>
    <row r="291">
      <c r="E291" s="163"/>
    </row>
    <row r="292">
      <c r="E292" s="163"/>
    </row>
    <row r="293">
      <c r="E293" s="163"/>
    </row>
    <row r="294">
      <c r="E294" s="163"/>
    </row>
    <row r="295">
      <c r="E295" s="163"/>
    </row>
    <row r="296">
      <c r="E296" s="163"/>
    </row>
    <row r="297">
      <c r="E297" s="163"/>
    </row>
    <row r="298">
      <c r="E298" s="163"/>
    </row>
    <row r="299">
      <c r="E299" s="163"/>
    </row>
    <row r="300">
      <c r="E300" s="163"/>
    </row>
    <row r="301">
      <c r="E301" s="163"/>
    </row>
    <row r="302">
      <c r="E302" s="163"/>
    </row>
    <row r="303">
      <c r="E303" s="163"/>
    </row>
    <row r="304">
      <c r="E304" s="163"/>
    </row>
    <row r="305">
      <c r="E305" s="163"/>
    </row>
    <row r="306">
      <c r="E306" s="163"/>
    </row>
    <row r="307">
      <c r="E307" s="163"/>
    </row>
    <row r="308">
      <c r="E308" s="163"/>
    </row>
    <row r="309">
      <c r="E309" s="163"/>
    </row>
    <row r="310">
      <c r="E310" s="163"/>
    </row>
    <row r="311">
      <c r="E311" s="163"/>
    </row>
    <row r="312">
      <c r="E312" s="163"/>
    </row>
    <row r="313">
      <c r="E313" s="163"/>
    </row>
    <row r="314">
      <c r="E314" s="163"/>
    </row>
    <row r="315">
      <c r="E315" s="163"/>
    </row>
    <row r="316">
      <c r="E316" s="163"/>
    </row>
    <row r="317">
      <c r="E317" s="163"/>
    </row>
    <row r="318">
      <c r="E318" s="163"/>
    </row>
    <row r="319">
      <c r="E319" s="163"/>
    </row>
    <row r="320">
      <c r="E320" s="163"/>
    </row>
    <row r="321">
      <c r="E321" s="163"/>
    </row>
    <row r="322">
      <c r="E322" s="163"/>
    </row>
    <row r="323">
      <c r="E323" s="163"/>
    </row>
    <row r="324">
      <c r="E324" s="163"/>
    </row>
    <row r="325">
      <c r="E325" s="163"/>
    </row>
    <row r="326">
      <c r="E326" s="163"/>
    </row>
    <row r="327">
      <c r="E327" s="163"/>
    </row>
    <row r="328">
      <c r="E328" s="163"/>
    </row>
    <row r="329">
      <c r="E329" s="163"/>
    </row>
    <row r="330">
      <c r="E330" s="163"/>
    </row>
    <row r="331">
      <c r="E331" s="163"/>
    </row>
    <row r="332">
      <c r="E332" s="163"/>
    </row>
    <row r="333">
      <c r="E333" s="163"/>
    </row>
    <row r="334">
      <c r="E334" s="163"/>
    </row>
    <row r="335">
      <c r="E335" s="163"/>
    </row>
    <row r="336">
      <c r="E336" s="163"/>
    </row>
    <row r="337">
      <c r="E337" s="163"/>
    </row>
    <row r="338">
      <c r="E338" s="163"/>
    </row>
    <row r="339">
      <c r="E339" s="163"/>
    </row>
    <row r="340">
      <c r="E340" s="163"/>
    </row>
    <row r="341">
      <c r="E341" s="163"/>
    </row>
    <row r="342">
      <c r="E342" s="163"/>
    </row>
    <row r="343">
      <c r="E343" s="163"/>
    </row>
    <row r="344">
      <c r="E344" s="163"/>
    </row>
    <row r="345">
      <c r="E345" s="163"/>
    </row>
    <row r="346">
      <c r="E346" s="163"/>
    </row>
    <row r="347">
      <c r="E347" s="163"/>
    </row>
    <row r="348">
      <c r="E348" s="163"/>
    </row>
    <row r="349">
      <c r="E349" s="163"/>
    </row>
    <row r="350">
      <c r="E350" s="163"/>
    </row>
    <row r="351">
      <c r="E351" s="163"/>
    </row>
    <row r="352">
      <c r="E352" s="163"/>
    </row>
    <row r="353">
      <c r="E353" s="163"/>
    </row>
    <row r="354">
      <c r="E354" s="163"/>
    </row>
    <row r="355">
      <c r="E355" s="163"/>
    </row>
    <row r="356">
      <c r="E356" s="163"/>
    </row>
    <row r="357">
      <c r="E357" s="163"/>
    </row>
    <row r="358">
      <c r="E358" s="163"/>
    </row>
    <row r="359">
      <c r="E359" s="163"/>
    </row>
    <row r="360">
      <c r="E360" s="163"/>
    </row>
    <row r="361">
      <c r="E361" s="163"/>
    </row>
    <row r="362">
      <c r="E362" s="163"/>
    </row>
    <row r="363">
      <c r="E363" s="163"/>
    </row>
    <row r="364">
      <c r="E364" s="163"/>
    </row>
    <row r="365">
      <c r="E365" s="163"/>
    </row>
    <row r="366">
      <c r="E366" s="163"/>
    </row>
    <row r="367">
      <c r="E367" s="163"/>
    </row>
    <row r="368">
      <c r="E368" s="163"/>
    </row>
    <row r="369">
      <c r="E369" s="163"/>
    </row>
    <row r="370">
      <c r="E370" s="163"/>
    </row>
    <row r="371">
      <c r="E371" s="163"/>
    </row>
    <row r="372">
      <c r="E372" s="163"/>
    </row>
    <row r="373">
      <c r="E373" s="163"/>
    </row>
    <row r="374">
      <c r="E374" s="163"/>
    </row>
    <row r="375">
      <c r="E375" s="163"/>
    </row>
    <row r="376">
      <c r="E376" s="163"/>
    </row>
    <row r="377">
      <c r="E377" s="163"/>
    </row>
    <row r="378">
      <c r="E378" s="163"/>
    </row>
    <row r="379">
      <c r="E379" s="163"/>
    </row>
    <row r="380">
      <c r="E380" s="163"/>
    </row>
    <row r="381">
      <c r="E381" s="163"/>
    </row>
    <row r="382">
      <c r="E382" s="163"/>
    </row>
    <row r="383">
      <c r="E383" s="163"/>
    </row>
    <row r="384">
      <c r="E384" s="163"/>
    </row>
    <row r="385">
      <c r="E385" s="163"/>
    </row>
    <row r="386">
      <c r="E386" s="163"/>
    </row>
    <row r="387">
      <c r="E387" s="163"/>
    </row>
    <row r="388">
      <c r="E388" s="163"/>
    </row>
    <row r="389">
      <c r="E389" s="163"/>
    </row>
    <row r="390">
      <c r="E390" s="163"/>
    </row>
    <row r="391">
      <c r="E391" s="163"/>
    </row>
    <row r="392">
      <c r="E392" s="163"/>
    </row>
    <row r="393">
      <c r="E393" s="163"/>
    </row>
    <row r="394">
      <c r="E394" s="163"/>
    </row>
    <row r="395">
      <c r="E395" s="163"/>
    </row>
    <row r="396">
      <c r="E396" s="163"/>
    </row>
    <row r="397">
      <c r="E397" s="163"/>
    </row>
    <row r="398">
      <c r="E398" s="163"/>
    </row>
    <row r="399">
      <c r="E399" s="163"/>
    </row>
    <row r="400">
      <c r="E400" s="163"/>
    </row>
    <row r="401">
      <c r="E401" s="163"/>
    </row>
    <row r="402">
      <c r="E402" s="163"/>
    </row>
    <row r="403">
      <c r="E403" s="163"/>
    </row>
    <row r="404">
      <c r="E404" s="163"/>
    </row>
    <row r="405">
      <c r="E405" s="163"/>
    </row>
    <row r="406">
      <c r="E406" s="163"/>
    </row>
    <row r="407">
      <c r="E407" s="163"/>
    </row>
    <row r="408">
      <c r="E408" s="163"/>
    </row>
    <row r="409">
      <c r="E409" s="163"/>
    </row>
    <row r="410">
      <c r="E410" s="163"/>
    </row>
    <row r="411">
      <c r="E411" s="163"/>
    </row>
    <row r="412">
      <c r="E412" s="163"/>
    </row>
    <row r="413">
      <c r="E413" s="163"/>
    </row>
    <row r="414">
      <c r="E414" s="163"/>
    </row>
    <row r="415">
      <c r="E415" s="163"/>
    </row>
    <row r="416">
      <c r="E416" s="163"/>
    </row>
    <row r="417">
      <c r="E417" s="163"/>
    </row>
    <row r="418">
      <c r="E418" s="163"/>
    </row>
    <row r="419">
      <c r="E419" s="163"/>
    </row>
    <row r="420">
      <c r="E420" s="163"/>
    </row>
    <row r="421">
      <c r="E421" s="163"/>
    </row>
    <row r="422">
      <c r="E422" s="163"/>
    </row>
    <row r="423">
      <c r="E423" s="163"/>
    </row>
    <row r="424">
      <c r="E424" s="163"/>
    </row>
    <row r="425">
      <c r="E425" s="163"/>
    </row>
    <row r="426">
      <c r="E426" s="163"/>
    </row>
    <row r="427">
      <c r="E427" s="163"/>
    </row>
    <row r="428">
      <c r="E428" s="163"/>
    </row>
    <row r="429">
      <c r="E429" s="163"/>
    </row>
    <row r="430">
      <c r="E430" s="163"/>
    </row>
    <row r="431">
      <c r="E431" s="163"/>
    </row>
    <row r="432">
      <c r="E432" s="163"/>
    </row>
    <row r="433">
      <c r="E433" s="163"/>
    </row>
    <row r="434">
      <c r="E434" s="163"/>
    </row>
    <row r="435">
      <c r="E435" s="163"/>
    </row>
    <row r="436">
      <c r="E436" s="163"/>
    </row>
    <row r="437">
      <c r="E437" s="163"/>
    </row>
    <row r="438">
      <c r="E438" s="163"/>
    </row>
    <row r="439">
      <c r="E439" s="163"/>
    </row>
    <row r="440">
      <c r="E440" s="163"/>
    </row>
    <row r="441">
      <c r="E441" s="163"/>
    </row>
    <row r="442">
      <c r="E442" s="163"/>
    </row>
    <row r="443">
      <c r="E443" s="163"/>
    </row>
    <row r="444">
      <c r="E444" s="163"/>
    </row>
    <row r="445">
      <c r="E445" s="163"/>
    </row>
    <row r="446">
      <c r="E446" s="163"/>
    </row>
    <row r="447">
      <c r="E447" s="163"/>
    </row>
    <row r="448">
      <c r="E448" s="163"/>
    </row>
    <row r="449">
      <c r="E449" s="163"/>
    </row>
    <row r="450">
      <c r="E450" s="163"/>
    </row>
    <row r="451">
      <c r="E451" s="163"/>
    </row>
    <row r="452">
      <c r="E452" s="163"/>
    </row>
    <row r="453">
      <c r="E453" s="163"/>
    </row>
    <row r="454">
      <c r="E454" s="163"/>
    </row>
    <row r="455">
      <c r="E455" s="163"/>
    </row>
    <row r="456">
      <c r="E456" s="163"/>
    </row>
    <row r="457">
      <c r="E457" s="163"/>
    </row>
    <row r="458">
      <c r="E458" s="163"/>
    </row>
    <row r="459">
      <c r="E459" s="163"/>
    </row>
    <row r="460">
      <c r="E460" s="163"/>
    </row>
    <row r="461">
      <c r="E461" s="163"/>
    </row>
    <row r="462">
      <c r="E462" s="163"/>
    </row>
    <row r="463">
      <c r="E463" s="163"/>
    </row>
    <row r="464">
      <c r="E464" s="163"/>
    </row>
    <row r="465">
      <c r="E465" s="163"/>
    </row>
    <row r="466">
      <c r="E466" s="163"/>
    </row>
    <row r="467">
      <c r="E467" s="163"/>
    </row>
    <row r="468">
      <c r="E468" s="163"/>
    </row>
    <row r="469">
      <c r="E469" s="163"/>
    </row>
    <row r="470">
      <c r="E470" s="163"/>
    </row>
    <row r="471">
      <c r="E471" s="163"/>
    </row>
    <row r="472">
      <c r="E472" s="163"/>
    </row>
    <row r="473">
      <c r="E473" s="163"/>
    </row>
    <row r="474">
      <c r="E474" s="163"/>
    </row>
    <row r="475">
      <c r="E475" s="163"/>
    </row>
    <row r="476">
      <c r="E476" s="163"/>
    </row>
    <row r="477">
      <c r="E477" s="163"/>
    </row>
    <row r="478">
      <c r="E478" s="163"/>
    </row>
    <row r="479">
      <c r="E479" s="163"/>
    </row>
    <row r="480">
      <c r="E480" s="163"/>
    </row>
    <row r="481">
      <c r="E481" s="163"/>
    </row>
    <row r="482">
      <c r="E482" s="163"/>
    </row>
    <row r="483">
      <c r="E483" s="163"/>
    </row>
    <row r="484">
      <c r="E484" s="163"/>
    </row>
    <row r="485">
      <c r="E485" s="163"/>
    </row>
    <row r="486">
      <c r="E486" s="163"/>
    </row>
    <row r="487">
      <c r="E487" s="163"/>
    </row>
    <row r="488">
      <c r="E488" s="163"/>
    </row>
    <row r="489">
      <c r="E489" s="163"/>
    </row>
    <row r="490">
      <c r="E490" s="163"/>
    </row>
    <row r="491">
      <c r="E491" s="163"/>
    </row>
    <row r="492">
      <c r="E492" s="163"/>
    </row>
    <row r="493">
      <c r="E493" s="163"/>
    </row>
    <row r="494">
      <c r="E494" s="163"/>
    </row>
    <row r="495">
      <c r="E495" s="163"/>
    </row>
    <row r="496">
      <c r="E496" s="163"/>
    </row>
    <row r="497">
      <c r="E497" s="163"/>
    </row>
    <row r="498">
      <c r="E498" s="163"/>
    </row>
    <row r="499">
      <c r="E499" s="163"/>
    </row>
    <row r="500">
      <c r="E500" s="163"/>
    </row>
    <row r="501">
      <c r="E501" s="163"/>
    </row>
    <row r="502">
      <c r="E502" s="163"/>
    </row>
    <row r="503">
      <c r="E503" s="163"/>
    </row>
    <row r="504">
      <c r="E504" s="163"/>
    </row>
    <row r="505">
      <c r="E505" s="163"/>
    </row>
    <row r="506">
      <c r="E506" s="163"/>
    </row>
    <row r="507">
      <c r="E507" s="163"/>
    </row>
    <row r="508">
      <c r="E508" s="163"/>
    </row>
    <row r="509">
      <c r="E509" s="163"/>
    </row>
    <row r="510">
      <c r="E510" s="163"/>
    </row>
    <row r="511">
      <c r="E511" s="163"/>
    </row>
    <row r="512">
      <c r="E512" s="163"/>
    </row>
    <row r="513">
      <c r="E513" s="163"/>
    </row>
    <row r="514">
      <c r="E514" s="163"/>
    </row>
    <row r="515">
      <c r="E515" s="163"/>
    </row>
    <row r="516">
      <c r="E516" s="163"/>
    </row>
    <row r="517">
      <c r="E517" s="163"/>
    </row>
    <row r="518">
      <c r="E518" s="163"/>
    </row>
    <row r="519">
      <c r="E519" s="163"/>
    </row>
    <row r="520">
      <c r="E520" s="163"/>
    </row>
    <row r="521">
      <c r="E521" s="163"/>
    </row>
    <row r="522">
      <c r="E522" s="163"/>
    </row>
    <row r="523">
      <c r="E523" s="163"/>
    </row>
    <row r="524">
      <c r="E524" s="163"/>
    </row>
    <row r="525">
      <c r="E525" s="163"/>
    </row>
    <row r="526">
      <c r="E526" s="163"/>
    </row>
    <row r="527">
      <c r="E527" s="163"/>
    </row>
    <row r="528">
      <c r="E528" s="163"/>
    </row>
    <row r="529">
      <c r="E529" s="163"/>
    </row>
    <row r="530">
      <c r="E530" s="163"/>
    </row>
    <row r="531">
      <c r="E531" s="163"/>
    </row>
    <row r="532">
      <c r="E532" s="163"/>
    </row>
    <row r="533">
      <c r="E533" s="163"/>
    </row>
    <row r="534">
      <c r="E534" s="163"/>
    </row>
    <row r="535">
      <c r="E535" s="163"/>
    </row>
    <row r="536">
      <c r="E536" s="163"/>
    </row>
    <row r="537">
      <c r="E537" s="163"/>
    </row>
    <row r="538">
      <c r="E538" s="163"/>
    </row>
    <row r="539">
      <c r="E539" s="163"/>
    </row>
    <row r="540">
      <c r="E540" s="163"/>
    </row>
    <row r="541">
      <c r="E541" s="163"/>
    </row>
    <row r="542">
      <c r="E542" s="163"/>
    </row>
    <row r="543">
      <c r="E543" s="163"/>
    </row>
    <row r="544">
      <c r="E544" s="163"/>
    </row>
    <row r="545">
      <c r="E545" s="163"/>
    </row>
    <row r="546">
      <c r="E546" s="163"/>
    </row>
    <row r="547">
      <c r="E547" s="163"/>
    </row>
    <row r="548">
      <c r="E548" s="163"/>
    </row>
    <row r="549">
      <c r="E549" s="163"/>
    </row>
    <row r="550">
      <c r="E550" s="163"/>
    </row>
    <row r="551">
      <c r="E551" s="163"/>
    </row>
    <row r="552">
      <c r="E552" s="163"/>
    </row>
    <row r="553">
      <c r="E553" s="163"/>
    </row>
    <row r="554">
      <c r="E554" s="163"/>
    </row>
    <row r="555">
      <c r="E555" s="163"/>
    </row>
    <row r="556">
      <c r="E556" s="163"/>
    </row>
    <row r="557">
      <c r="E557" s="163"/>
    </row>
    <row r="558">
      <c r="E558" s="163"/>
    </row>
    <row r="559">
      <c r="E559" s="163"/>
    </row>
    <row r="560">
      <c r="E560" s="163"/>
    </row>
    <row r="561">
      <c r="E561" s="163"/>
    </row>
    <row r="562">
      <c r="E562" s="163"/>
    </row>
    <row r="563">
      <c r="E563" s="163"/>
    </row>
    <row r="564">
      <c r="E564" s="163"/>
    </row>
    <row r="565">
      <c r="E565" s="163"/>
    </row>
    <row r="566">
      <c r="E566" s="163"/>
    </row>
    <row r="567">
      <c r="E567" s="163"/>
    </row>
    <row r="568">
      <c r="E568" s="163"/>
    </row>
    <row r="569">
      <c r="E569" s="163"/>
    </row>
    <row r="570">
      <c r="E570" s="163"/>
    </row>
    <row r="571">
      <c r="E571" s="163"/>
    </row>
    <row r="572">
      <c r="E572" s="163"/>
    </row>
    <row r="573">
      <c r="E573" s="163"/>
    </row>
    <row r="574">
      <c r="E574" s="163"/>
    </row>
    <row r="575">
      <c r="E575" s="163"/>
    </row>
    <row r="576">
      <c r="E576" s="163"/>
    </row>
    <row r="577">
      <c r="E577" s="163"/>
    </row>
    <row r="578">
      <c r="E578" s="163"/>
    </row>
    <row r="579">
      <c r="E579" s="163"/>
    </row>
    <row r="580">
      <c r="E580" s="163"/>
    </row>
    <row r="581">
      <c r="E581" s="163"/>
    </row>
    <row r="582">
      <c r="E582" s="163"/>
    </row>
    <row r="583">
      <c r="E583" s="163"/>
    </row>
    <row r="584">
      <c r="E584" s="163"/>
    </row>
    <row r="585">
      <c r="E585" s="163"/>
    </row>
    <row r="586">
      <c r="E586" s="163"/>
    </row>
    <row r="587">
      <c r="E587" s="163"/>
    </row>
    <row r="588">
      <c r="E588" s="163"/>
    </row>
    <row r="589">
      <c r="E589" s="163"/>
    </row>
    <row r="590">
      <c r="E590" s="163"/>
    </row>
    <row r="591">
      <c r="E591" s="163"/>
    </row>
    <row r="592">
      <c r="E592" s="163"/>
    </row>
    <row r="593">
      <c r="E593" s="163"/>
    </row>
    <row r="594">
      <c r="E594" s="163"/>
    </row>
    <row r="595">
      <c r="E595" s="163"/>
    </row>
    <row r="596">
      <c r="E596" s="163"/>
    </row>
    <row r="597">
      <c r="E597" s="163"/>
    </row>
    <row r="598">
      <c r="E598" s="163"/>
    </row>
    <row r="599">
      <c r="E599" s="163"/>
    </row>
    <row r="600">
      <c r="E600" s="163"/>
    </row>
    <row r="601">
      <c r="E601" s="163"/>
    </row>
    <row r="602">
      <c r="E602" s="163"/>
    </row>
    <row r="603">
      <c r="E603" s="163"/>
    </row>
    <row r="604">
      <c r="E604" s="163"/>
    </row>
    <row r="605">
      <c r="E605" s="163"/>
    </row>
    <row r="606">
      <c r="E606" s="163"/>
    </row>
    <row r="607">
      <c r="E607" s="163"/>
    </row>
    <row r="608">
      <c r="E608" s="163"/>
    </row>
    <row r="609">
      <c r="E609" s="163"/>
    </row>
    <row r="610">
      <c r="E610" s="163"/>
    </row>
    <row r="611">
      <c r="E611" s="163"/>
    </row>
    <row r="612">
      <c r="E612" s="163"/>
    </row>
    <row r="613">
      <c r="E613" s="163"/>
    </row>
    <row r="614">
      <c r="E614" s="163"/>
    </row>
    <row r="615">
      <c r="E615" s="163"/>
    </row>
    <row r="616">
      <c r="E616" s="163"/>
    </row>
    <row r="617">
      <c r="E617" s="163"/>
    </row>
    <row r="618">
      <c r="E618" s="163"/>
    </row>
    <row r="619">
      <c r="E619" s="163"/>
    </row>
    <row r="620">
      <c r="E620" s="163"/>
    </row>
    <row r="621">
      <c r="E621" s="163"/>
    </row>
    <row r="622">
      <c r="E622" s="163"/>
    </row>
    <row r="623">
      <c r="E623" s="163"/>
    </row>
    <row r="624">
      <c r="E624" s="163"/>
    </row>
    <row r="625">
      <c r="E625" s="163"/>
    </row>
    <row r="626">
      <c r="E626" s="163"/>
    </row>
    <row r="627">
      <c r="E627" s="163"/>
    </row>
    <row r="628">
      <c r="E628" s="163"/>
    </row>
    <row r="629">
      <c r="E629" s="163"/>
    </row>
    <row r="630">
      <c r="E630" s="163"/>
    </row>
    <row r="631">
      <c r="E631" s="163"/>
    </row>
    <row r="632">
      <c r="E632" s="163"/>
    </row>
    <row r="633">
      <c r="E633" s="163"/>
    </row>
    <row r="634">
      <c r="E634" s="163"/>
    </row>
    <row r="635">
      <c r="E635" s="163"/>
    </row>
    <row r="636">
      <c r="E636" s="163"/>
    </row>
    <row r="637">
      <c r="E637" s="163"/>
    </row>
    <row r="638">
      <c r="E638" s="163"/>
    </row>
    <row r="639">
      <c r="E639" s="163"/>
    </row>
    <row r="640">
      <c r="E640" s="163"/>
    </row>
    <row r="641">
      <c r="E641" s="163"/>
    </row>
    <row r="642">
      <c r="E642" s="163"/>
    </row>
    <row r="643">
      <c r="E643" s="163"/>
    </row>
    <row r="644">
      <c r="E644" s="163"/>
    </row>
    <row r="645">
      <c r="E645" s="163"/>
    </row>
    <row r="646">
      <c r="E646" s="163"/>
    </row>
    <row r="647">
      <c r="E647" s="163"/>
    </row>
    <row r="648">
      <c r="E648" s="163"/>
    </row>
    <row r="649">
      <c r="E649" s="163"/>
    </row>
    <row r="650">
      <c r="E650" s="163"/>
    </row>
    <row r="651">
      <c r="E651" s="163"/>
    </row>
    <row r="652">
      <c r="E652" s="163"/>
    </row>
    <row r="653">
      <c r="E653" s="163"/>
    </row>
    <row r="654">
      <c r="E654" s="163"/>
    </row>
    <row r="655">
      <c r="E655" s="163"/>
    </row>
    <row r="656">
      <c r="E656" s="163"/>
    </row>
    <row r="657">
      <c r="E657" s="163"/>
    </row>
    <row r="658">
      <c r="E658" s="163"/>
    </row>
    <row r="659">
      <c r="E659" s="163"/>
    </row>
    <row r="660">
      <c r="E660" s="163"/>
    </row>
    <row r="661">
      <c r="E661" s="163"/>
    </row>
    <row r="662">
      <c r="E662" s="163"/>
    </row>
    <row r="663">
      <c r="E663" s="163"/>
    </row>
    <row r="664">
      <c r="E664" s="163"/>
    </row>
    <row r="665">
      <c r="E665" s="163"/>
    </row>
    <row r="666">
      <c r="E666" s="163"/>
    </row>
    <row r="667">
      <c r="E667" s="163"/>
    </row>
    <row r="668">
      <c r="E668" s="163"/>
    </row>
    <row r="669">
      <c r="E669" s="163"/>
    </row>
    <row r="670">
      <c r="E670" s="163"/>
    </row>
    <row r="671">
      <c r="E671" s="163"/>
    </row>
    <row r="672">
      <c r="E672" s="163"/>
    </row>
    <row r="673">
      <c r="E673" s="163"/>
    </row>
    <row r="674">
      <c r="E674" s="163"/>
    </row>
    <row r="675">
      <c r="E675" s="163"/>
    </row>
    <row r="676">
      <c r="E676" s="163"/>
    </row>
    <row r="677">
      <c r="E677" s="163"/>
    </row>
    <row r="678">
      <c r="E678" s="163"/>
    </row>
    <row r="679">
      <c r="E679" s="163"/>
    </row>
    <row r="680">
      <c r="E680" s="163"/>
    </row>
    <row r="681">
      <c r="E681" s="163"/>
    </row>
    <row r="682">
      <c r="E682" s="163"/>
    </row>
    <row r="683">
      <c r="E683" s="163"/>
    </row>
    <row r="684">
      <c r="E684" s="163"/>
    </row>
    <row r="685">
      <c r="E685" s="163"/>
    </row>
    <row r="686">
      <c r="E686" s="163"/>
    </row>
    <row r="687">
      <c r="E687" s="163"/>
    </row>
    <row r="688">
      <c r="E688" s="163"/>
    </row>
    <row r="689">
      <c r="E689" s="163"/>
    </row>
    <row r="690">
      <c r="E690" s="163"/>
    </row>
    <row r="691">
      <c r="E691" s="163"/>
    </row>
    <row r="692">
      <c r="E692" s="163"/>
    </row>
    <row r="693">
      <c r="E693" s="163"/>
    </row>
    <row r="694">
      <c r="E694" s="163"/>
    </row>
    <row r="695">
      <c r="E695" s="163"/>
    </row>
    <row r="696">
      <c r="E696" s="163"/>
    </row>
    <row r="697">
      <c r="E697" s="163"/>
    </row>
    <row r="698">
      <c r="E698" s="163"/>
    </row>
    <row r="699">
      <c r="E699" s="163"/>
    </row>
    <row r="700">
      <c r="E700" s="163"/>
    </row>
    <row r="701">
      <c r="E701" s="163"/>
    </row>
    <row r="702">
      <c r="E702" s="163"/>
    </row>
    <row r="703">
      <c r="E703" s="163"/>
    </row>
    <row r="704">
      <c r="E704" s="163"/>
    </row>
    <row r="705">
      <c r="E705" s="163"/>
    </row>
    <row r="706">
      <c r="E706" s="163"/>
    </row>
    <row r="707">
      <c r="E707" s="163"/>
    </row>
    <row r="708">
      <c r="E708" s="163"/>
    </row>
    <row r="709">
      <c r="E709" s="163"/>
    </row>
    <row r="710">
      <c r="E710" s="163"/>
    </row>
    <row r="711">
      <c r="E711" s="163"/>
    </row>
    <row r="712">
      <c r="E712" s="163"/>
    </row>
    <row r="713">
      <c r="E713" s="163"/>
    </row>
    <row r="714">
      <c r="E714" s="163"/>
    </row>
    <row r="715">
      <c r="E715" s="163"/>
    </row>
    <row r="716">
      <c r="E716" s="163"/>
    </row>
    <row r="717">
      <c r="E717" s="163"/>
    </row>
    <row r="718">
      <c r="E718" s="163"/>
    </row>
    <row r="719">
      <c r="E719" s="163"/>
    </row>
    <row r="720">
      <c r="E720" s="163"/>
    </row>
    <row r="721">
      <c r="E721" s="163"/>
    </row>
    <row r="722">
      <c r="E722" s="163"/>
    </row>
    <row r="723">
      <c r="E723" s="163"/>
    </row>
    <row r="724">
      <c r="E724" s="163"/>
    </row>
    <row r="725">
      <c r="E725" s="163"/>
    </row>
    <row r="726">
      <c r="E726" s="163"/>
    </row>
    <row r="727">
      <c r="E727" s="163"/>
    </row>
    <row r="728">
      <c r="E728" s="163"/>
    </row>
    <row r="729">
      <c r="E729" s="163"/>
    </row>
    <row r="730">
      <c r="E730" s="163"/>
    </row>
    <row r="731">
      <c r="E731" s="163"/>
    </row>
    <row r="732">
      <c r="E732" s="163"/>
    </row>
    <row r="733">
      <c r="E733" s="163"/>
    </row>
    <row r="734">
      <c r="E734" s="163"/>
    </row>
    <row r="735">
      <c r="E735" s="163"/>
    </row>
    <row r="736">
      <c r="E736" s="163"/>
    </row>
    <row r="737">
      <c r="E737" s="163"/>
    </row>
    <row r="738">
      <c r="E738" s="163"/>
    </row>
    <row r="739">
      <c r="E739" s="163"/>
    </row>
    <row r="740">
      <c r="E740" s="163"/>
    </row>
    <row r="741">
      <c r="E741" s="163"/>
    </row>
    <row r="742">
      <c r="E742" s="163"/>
    </row>
    <row r="743">
      <c r="E743" s="163"/>
    </row>
    <row r="744">
      <c r="E744" s="163"/>
    </row>
    <row r="745">
      <c r="E745" s="163"/>
    </row>
    <row r="746">
      <c r="E746" s="163"/>
    </row>
    <row r="747">
      <c r="E747" s="163"/>
    </row>
    <row r="748">
      <c r="E748" s="163"/>
    </row>
    <row r="749">
      <c r="E749" s="163"/>
    </row>
    <row r="750">
      <c r="E750" s="163"/>
    </row>
    <row r="751">
      <c r="E751" s="163"/>
    </row>
    <row r="752">
      <c r="E752" s="163"/>
    </row>
    <row r="753">
      <c r="E753" s="163"/>
    </row>
    <row r="754">
      <c r="E754" s="163"/>
    </row>
    <row r="755">
      <c r="E755" s="163"/>
    </row>
    <row r="756">
      <c r="E756" s="163"/>
    </row>
    <row r="757">
      <c r="E757" s="163"/>
    </row>
    <row r="758">
      <c r="E758" s="163"/>
    </row>
    <row r="759">
      <c r="E759" s="163"/>
    </row>
    <row r="760">
      <c r="E760" s="163"/>
    </row>
    <row r="761">
      <c r="E761" s="163"/>
    </row>
    <row r="762">
      <c r="E762" s="163"/>
    </row>
    <row r="763">
      <c r="E763" s="163"/>
    </row>
    <row r="764">
      <c r="E764" s="163"/>
    </row>
    <row r="765">
      <c r="E765" s="163"/>
    </row>
    <row r="766">
      <c r="E766" s="163"/>
    </row>
    <row r="767">
      <c r="E767" s="163"/>
    </row>
    <row r="768">
      <c r="E768" s="163"/>
    </row>
    <row r="769">
      <c r="E769" s="163"/>
    </row>
    <row r="770">
      <c r="E770" s="163"/>
    </row>
    <row r="771">
      <c r="E771" s="163"/>
    </row>
    <row r="772">
      <c r="E772" s="163"/>
    </row>
    <row r="773">
      <c r="E773" s="163"/>
    </row>
    <row r="774">
      <c r="E774" s="163"/>
    </row>
    <row r="775">
      <c r="E775" s="163"/>
    </row>
    <row r="776">
      <c r="E776" s="163"/>
    </row>
    <row r="777">
      <c r="E777" s="163"/>
    </row>
    <row r="778">
      <c r="E778" s="163"/>
    </row>
    <row r="779">
      <c r="E779" s="163"/>
    </row>
    <row r="780">
      <c r="E780" s="163"/>
    </row>
    <row r="781">
      <c r="E781" s="163"/>
    </row>
    <row r="782">
      <c r="E782" s="163"/>
    </row>
    <row r="783">
      <c r="E783" s="163"/>
    </row>
    <row r="784">
      <c r="E784" s="163"/>
    </row>
    <row r="785">
      <c r="E785" s="163"/>
    </row>
    <row r="786">
      <c r="E786" s="163"/>
    </row>
    <row r="787">
      <c r="E787" s="163"/>
    </row>
    <row r="788">
      <c r="E788" s="163"/>
    </row>
    <row r="789">
      <c r="E789" s="163"/>
    </row>
    <row r="790">
      <c r="E790" s="163"/>
    </row>
    <row r="791">
      <c r="E791" s="163"/>
    </row>
    <row r="792">
      <c r="E792" s="163"/>
    </row>
    <row r="793">
      <c r="E793" s="163"/>
    </row>
    <row r="794">
      <c r="E794" s="163"/>
    </row>
    <row r="795">
      <c r="E795" s="163"/>
    </row>
    <row r="796">
      <c r="E796" s="163"/>
    </row>
    <row r="797">
      <c r="E797" s="163"/>
    </row>
    <row r="798">
      <c r="E798" s="163"/>
    </row>
    <row r="799">
      <c r="E799" s="163"/>
    </row>
    <row r="800">
      <c r="E800" s="163"/>
    </row>
    <row r="801">
      <c r="E801" s="163"/>
    </row>
    <row r="802">
      <c r="E802" s="163"/>
    </row>
    <row r="803">
      <c r="E803" s="163"/>
    </row>
    <row r="804">
      <c r="E804" s="163"/>
    </row>
    <row r="805">
      <c r="E805" s="163"/>
    </row>
    <row r="806">
      <c r="E806" s="163"/>
    </row>
    <row r="807">
      <c r="E807" s="163"/>
    </row>
    <row r="808">
      <c r="E808" s="163"/>
    </row>
    <row r="809">
      <c r="E809" s="163"/>
    </row>
    <row r="810">
      <c r="E810" s="163"/>
    </row>
    <row r="811">
      <c r="E811" s="163"/>
    </row>
    <row r="812">
      <c r="E812" s="163"/>
    </row>
    <row r="813">
      <c r="E813" s="163"/>
    </row>
    <row r="814">
      <c r="E814" s="163"/>
    </row>
    <row r="815">
      <c r="E815" s="163"/>
    </row>
    <row r="816">
      <c r="E816" s="163"/>
    </row>
    <row r="817">
      <c r="E817" s="163"/>
    </row>
    <row r="818">
      <c r="E818" s="163"/>
    </row>
    <row r="819">
      <c r="E819" s="163"/>
    </row>
    <row r="820">
      <c r="E820" s="163"/>
    </row>
    <row r="821">
      <c r="E821" s="163"/>
    </row>
    <row r="822">
      <c r="E822" s="163"/>
    </row>
    <row r="823">
      <c r="E823" s="163"/>
    </row>
    <row r="824">
      <c r="E824" s="163"/>
    </row>
    <row r="825">
      <c r="E825" s="163"/>
    </row>
    <row r="826">
      <c r="E826" s="163"/>
    </row>
    <row r="827">
      <c r="E827" s="163"/>
    </row>
    <row r="828">
      <c r="E828" s="163"/>
    </row>
    <row r="829">
      <c r="E829" s="163"/>
    </row>
    <row r="830">
      <c r="E830" s="163"/>
    </row>
    <row r="831">
      <c r="E831" s="163"/>
    </row>
    <row r="832">
      <c r="E832" s="163"/>
    </row>
    <row r="833">
      <c r="E833" s="163"/>
    </row>
    <row r="834">
      <c r="E834" s="163"/>
    </row>
    <row r="835">
      <c r="E835" s="163"/>
    </row>
    <row r="836">
      <c r="E836" s="163"/>
    </row>
    <row r="837">
      <c r="E837" s="163"/>
    </row>
    <row r="838">
      <c r="E838" s="163"/>
    </row>
    <row r="839">
      <c r="E839" s="163"/>
    </row>
    <row r="840">
      <c r="E840" s="163"/>
    </row>
    <row r="841">
      <c r="E841" s="163"/>
    </row>
    <row r="842">
      <c r="E842" s="163"/>
    </row>
    <row r="843">
      <c r="E843" s="163"/>
    </row>
    <row r="844">
      <c r="E844" s="163"/>
    </row>
    <row r="845">
      <c r="E845" s="163"/>
    </row>
    <row r="846">
      <c r="E846" s="163"/>
    </row>
    <row r="847">
      <c r="E847" s="163"/>
    </row>
    <row r="848">
      <c r="E848" s="163"/>
    </row>
    <row r="849">
      <c r="E849" s="163"/>
    </row>
    <row r="850">
      <c r="E850" s="163"/>
    </row>
    <row r="851">
      <c r="E851" s="163"/>
    </row>
    <row r="852">
      <c r="E852" s="163"/>
    </row>
    <row r="853">
      <c r="E853" s="163"/>
    </row>
    <row r="854">
      <c r="E854" s="163"/>
    </row>
    <row r="855">
      <c r="E855" s="163"/>
    </row>
    <row r="856">
      <c r="E856" s="163"/>
    </row>
    <row r="857">
      <c r="E857" s="163"/>
    </row>
    <row r="858">
      <c r="E858" s="163"/>
    </row>
    <row r="859">
      <c r="E859" s="163"/>
    </row>
    <row r="860">
      <c r="E860" s="163"/>
    </row>
    <row r="861">
      <c r="E861" s="163"/>
    </row>
    <row r="862">
      <c r="E862" s="163"/>
    </row>
    <row r="863">
      <c r="E863" s="163"/>
    </row>
    <row r="864">
      <c r="E864" s="163"/>
    </row>
    <row r="865">
      <c r="E865" s="163"/>
    </row>
    <row r="866">
      <c r="E866" s="163"/>
    </row>
    <row r="867">
      <c r="E867" s="163"/>
    </row>
    <row r="868">
      <c r="E868" s="163"/>
    </row>
    <row r="869">
      <c r="E869" s="163"/>
    </row>
    <row r="870">
      <c r="E870" s="163"/>
    </row>
    <row r="871">
      <c r="E871" s="163"/>
    </row>
    <row r="872">
      <c r="E872" s="163"/>
    </row>
    <row r="873">
      <c r="E873" s="163"/>
    </row>
    <row r="874">
      <c r="E874" s="163"/>
    </row>
    <row r="875">
      <c r="E875" s="163"/>
    </row>
    <row r="876">
      <c r="E876" s="163"/>
    </row>
    <row r="877">
      <c r="E877" s="163"/>
    </row>
    <row r="878">
      <c r="E878" s="163"/>
    </row>
    <row r="879">
      <c r="E879" s="163"/>
    </row>
    <row r="880">
      <c r="E880" s="163"/>
    </row>
    <row r="881">
      <c r="E881" s="163"/>
    </row>
    <row r="882">
      <c r="E882" s="163"/>
    </row>
    <row r="883">
      <c r="E883" s="163"/>
    </row>
    <row r="884">
      <c r="E884" s="163"/>
    </row>
    <row r="885">
      <c r="E885" s="163"/>
    </row>
    <row r="886">
      <c r="E886" s="163"/>
    </row>
    <row r="887">
      <c r="E887" s="163"/>
    </row>
    <row r="888">
      <c r="E888" s="163"/>
    </row>
    <row r="889">
      <c r="E889" s="163"/>
    </row>
    <row r="890">
      <c r="E890" s="163"/>
    </row>
    <row r="891">
      <c r="E891" s="163"/>
    </row>
    <row r="892">
      <c r="E892" s="163"/>
    </row>
    <row r="893">
      <c r="E893" s="163"/>
    </row>
    <row r="894">
      <c r="E894" s="163"/>
    </row>
    <row r="895">
      <c r="E895" s="163"/>
    </row>
    <row r="896">
      <c r="E896" s="163"/>
    </row>
    <row r="897">
      <c r="E897" s="163"/>
    </row>
    <row r="898">
      <c r="E898" s="163"/>
    </row>
    <row r="899">
      <c r="E899" s="163"/>
    </row>
    <row r="900">
      <c r="E900" s="163"/>
    </row>
    <row r="901">
      <c r="E901" s="163"/>
    </row>
    <row r="902">
      <c r="E902" s="163"/>
    </row>
    <row r="903">
      <c r="E903" s="163"/>
    </row>
    <row r="904">
      <c r="E904" s="163"/>
    </row>
    <row r="905">
      <c r="E905" s="163"/>
    </row>
    <row r="906">
      <c r="E906" s="163"/>
    </row>
    <row r="907">
      <c r="E907" s="163"/>
    </row>
    <row r="908">
      <c r="E908" s="163"/>
    </row>
    <row r="909">
      <c r="E909" s="163"/>
    </row>
    <row r="910">
      <c r="E910" s="163"/>
    </row>
    <row r="911">
      <c r="E911" s="163"/>
    </row>
    <row r="912">
      <c r="E912" s="163"/>
    </row>
    <row r="913">
      <c r="E913" s="163"/>
    </row>
    <row r="914">
      <c r="E914" s="163"/>
    </row>
    <row r="915">
      <c r="E915" s="163"/>
    </row>
    <row r="916">
      <c r="E916" s="163"/>
    </row>
    <row r="917">
      <c r="E917" s="163"/>
    </row>
    <row r="918">
      <c r="E918" s="163"/>
    </row>
    <row r="919">
      <c r="E919" s="163"/>
    </row>
    <row r="920">
      <c r="E920" s="163"/>
    </row>
    <row r="921">
      <c r="E921" s="163"/>
    </row>
    <row r="922">
      <c r="E922" s="163"/>
    </row>
    <row r="923">
      <c r="E923" s="163"/>
    </row>
    <row r="924">
      <c r="E924" s="163"/>
    </row>
    <row r="925">
      <c r="E925" s="163"/>
    </row>
    <row r="926">
      <c r="E926" s="163"/>
    </row>
    <row r="927">
      <c r="E927" s="163"/>
    </row>
    <row r="928">
      <c r="E928" s="163"/>
    </row>
    <row r="929">
      <c r="E929" s="163"/>
    </row>
    <row r="930">
      <c r="E930" s="163"/>
    </row>
    <row r="931">
      <c r="E931" s="163"/>
    </row>
    <row r="932">
      <c r="E932" s="163"/>
    </row>
    <row r="933">
      <c r="E933" s="163"/>
    </row>
    <row r="934">
      <c r="E934" s="163"/>
    </row>
    <row r="935">
      <c r="E935" s="163"/>
    </row>
    <row r="936">
      <c r="E936" s="163"/>
    </row>
    <row r="937">
      <c r="E937" s="163"/>
    </row>
    <row r="938">
      <c r="E938" s="163"/>
    </row>
    <row r="939">
      <c r="E939" s="163"/>
    </row>
    <row r="940">
      <c r="E940" s="163"/>
    </row>
    <row r="941">
      <c r="E941" s="163"/>
    </row>
    <row r="942">
      <c r="E942" s="163"/>
    </row>
    <row r="943">
      <c r="E943" s="163"/>
    </row>
    <row r="944">
      <c r="E944" s="163"/>
    </row>
    <row r="945">
      <c r="E945" s="163"/>
    </row>
    <row r="946">
      <c r="E946" s="163"/>
    </row>
    <row r="947">
      <c r="E947" s="163"/>
    </row>
    <row r="948">
      <c r="E948" s="163"/>
    </row>
    <row r="949">
      <c r="E949" s="163"/>
    </row>
    <row r="950">
      <c r="E950" s="163"/>
    </row>
    <row r="951">
      <c r="E951" s="163"/>
    </row>
    <row r="952">
      <c r="E952" s="163"/>
    </row>
    <row r="953">
      <c r="E953" s="163"/>
    </row>
    <row r="954">
      <c r="E954" s="163"/>
    </row>
    <row r="955">
      <c r="E955" s="163"/>
    </row>
    <row r="956">
      <c r="E956" s="163"/>
    </row>
    <row r="957">
      <c r="E957" s="163"/>
    </row>
    <row r="958">
      <c r="E958" s="163"/>
    </row>
    <row r="959">
      <c r="E959" s="163"/>
    </row>
    <row r="960">
      <c r="E960" s="163"/>
    </row>
    <row r="961">
      <c r="E961" s="163"/>
    </row>
    <row r="962">
      <c r="E962" s="163"/>
    </row>
    <row r="963">
      <c r="E963" s="163"/>
    </row>
    <row r="964">
      <c r="E964" s="163"/>
    </row>
    <row r="965">
      <c r="E965" s="163"/>
    </row>
    <row r="966">
      <c r="E966" s="163"/>
    </row>
    <row r="967">
      <c r="E967" s="163"/>
    </row>
    <row r="968">
      <c r="E968" s="163"/>
    </row>
    <row r="969">
      <c r="E969" s="163"/>
    </row>
    <row r="970">
      <c r="E970" s="163"/>
    </row>
    <row r="971">
      <c r="E971" s="163"/>
    </row>
    <row r="972">
      <c r="E972" s="163"/>
    </row>
    <row r="973">
      <c r="E973" s="163"/>
    </row>
    <row r="974">
      <c r="E974" s="163"/>
    </row>
    <row r="975">
      <c r="E975" s="163"/>
    </row>
    <row r="976">
      <c r="E976" s="163"/>
    </row>
    <row r="977">
      <c r="E977" s="163"/>
    </row>
    <row r="978">
      <c r="E978" s="163"/>
    </row>
    <row r="979">
      <c r="E979" s="163"/>
    </row>
    <row r="980">
      <c r="E980" s="163"/>
    </row>
    <row r="981">
      <c r="E981" s="163"/>
    </row>
    <row r="982">
      <c r="E982" s="163"/>
    </row>
    <row r="983">
      <c r="E983" s="163"/>
    </row>
    <row r="984">
      <c r="E984" s="163"/>
    </row>
    <row r="985">
      <c r="E985" s="163"/>
    </row>
    <row r="986">
      <c r="E986" s="163"/>
    </row>
    <row r="987">
      <c r="E987" s="163"/>
    </row>
    <row r="988">
      <c r="E988" s="163"/>
    </row>
    <row r="989">
      <c r="E989" s="163"/>
    </row>
    <row r="990">
      <c r="E990" s="163"/>
    </row>
    <row r="991">
      <c r="E991" s="163"/>
    </row>
    <row r="992">
      <c r="E992" s="163"/>
    </row>
    <row r="993">
      <c r="E993" s="163"/>
    </row>
    <row r="994">
      <c r="E994" s="163"/>
    </row>
    <row r="995">
      <c r="E995" s="163"/>
    </row>
    <row r="996">
      <c r="E996" s="163"/>
    </row>
    <row r="997">
      <c r="E997" s="163"/>
    </row>
    <row r="998">
      <c r="E998" s="163"/>
    </row>
    <row r="999">
      <c r="E999" s="163"/>
    </row>
    <row r="1000">
      <c r="E1000" s="163"/>
    </row>
    <row r="1001">
      <c r="E1001" s="163"/>
    </row>
    <row r="1002">
      <c r="E1002" s="163"/>
    </row>
  </sheetData>
  <dataValidations>
    <dataValidation type="list" allowBlank="1" sqref="B2:B153">
      <formula1>"1,2,3,4,5,6,7,8,9,10,11,12,13,14"</formula1>
    </dataValidation>
  </dataValidations>
  <drawing r:id="rId2"/>
  <legacyDrawing r:id="rId3"/>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33.14"/>
    <col customWidth="1" min="2" max="2" width="37.57"/>
    <col customWidth="1" min="3" max="3" width="29.71"/>
    <col customWidth="1" min="4" max="4" width="10.86"/>
    <col customWidth="1" min="5" max="5" width="10.71"/>
    <col customWidth="1" min="6" max="7" width="64.43"/>
  </cols>
  <sheetData>
    <row r="1">
      <c r="A1" s="178" t="s">
        <v>778</v>
      </c>
      <c r="B1" s="178" t="s">
        <v>779</v>
      </c>
      <c r="C1" s="178" t="s">
        <v>780</v>
      </c>
      <c r="D1" s="178" t="s">
        <v>83</v>
      </c>
      <c r="E1" s="179" t="s">
        <v>781</v>
      </c>
      <c r="F1" s="180" t="s">
        <v>782</v>
      </c>
      <c r="G1" s="181"/>
      <c r="H1" s="181"/>
      <c r="I1" s="181"/>
      <c r="J1" s="181"/>
      <c r="K1" s="181"/>
      <c r="L1" s="181"/>
      <c r="M1" s="181"/>
      <c r="N1" s="181"/>
      <c r="O1" s="181"/>
      <c r="P1" s="181"/>
      <c r="Q1" s="181"/>
      <c r="R1" s="181"/>
      <c r="S1" s="181"/>
      <c r="T1" s="181"/>
      <c r="U1" s="181"/>
      <c r="V1" s="181"/>
      <c r="W1" s="181"/>
      <c r="X1" s="181"/>
      <c r="Y1" s="181"/>
      <c r="Z1" s="181"/>
      <c r="AA1" s="181"/>
      <c r="AB1" s="181"/>
      <c r="AC1" s="181"/>
    </row>
    <row r="2">
      <c r="A2" t="str">
        <f>'WEEK 1 Sep 12th'!B5</f>
        <v>Makenzie Hanson</v>
      </c>
      <c r="B2" t="str">
        <f>'WEEK 1 Sep 12th'!C5</f>
        <v>makenzie@minerva.kgi.edu</v>
      </c>
      <c r="C2" s="28" t="s">
        <v>439</v>
      </c>
      <c r="D2" s="28" t="s">
        <v>783</v>
      </c>
      <c r="E2" s="4" t="b">
        <v>1</v>
      </c>
      <c r="F2" s="182" t="s">
        <v>784</v>
      </c>
    </row>
    <row r="3">
      <c r="A3" t="str">
        <f>'WEEK 1 Sep 12th'!B6</f>
        <v>Elene Gogaladze</v>
      </c>
      <c r="B3" t="str">
        <f>'WEEK 1 Sep 12th'!C6</f>
        <v>elene.gogaladze@minerva.kgi.edu</v>
      </c>
      <c r="C3" s="28" t="s">
        <v>441</v>
      </c>
      <c r="D3" s="28" t="s">
        <v>783</v>
      </c>
      <c r="E3" s="4" t="b">
        <v>1</v>
      </c>
      <c r="F3" s="182" t="s">
        <v>785</v>
      </c>
    </row>
    <row r="4">
      <c r="A4" t="str">
        <f>'WEEK 1 Sep 12th'!B7</f>
        <v>Mingyue Tang</v>
      </c>
      <c r="B4" t="str">
        <f>'WEEK 1 Sep 12th'!C7</f>
        <v>mingyue@minerva.kgi.edu</v>
      </c>
      <c r="C4" s="28" t="s">
        <v>442</v>
      </c>
      <c r="D4" s="28" t="s">
        <v>783</v>
      </c>
      <c r="E4" s="4" t="b">
        <v>1</v>
      </c>
      <c r="F4" s="182" t="s">
        <v>786</v>
      </c>
    </row>
    <row r="5">
      <c r="A5" t="str">
        <f>'WEEK 1 Sep 12th'!B8</f>
        <v>Sona Vardanyan</v>
      </c>
      <c r="B5" t="str">
        <f>'WEEK 1 Sep 12th'!C8</f>
        <v>sona@minerva.kgi.edu</v>
      </c>
      <c r="C5" s="28" t="s">
        <v>443</v>
      </c>
      <c r="D5" s="28" t="s">
        <v>783</v>
      </c>
      <c r="E5" s="4" t="b">
        <v>1</v>
      </c>
      <c r="F5" s="182" t="s">
        <v>787</v>
      </c>
    </row>
    <row r="6">
      <c r="A6" t="str">
        <f>'WEEK 1 Sep 12th'!B9</f>
        <v>Ariane DesRosiers</v>
      </c>
      <c r="B6" t="str">
        <f>'WEEK 1 Sep 12th'!C9</f>
        <v>arianedesrosiers@minerva.kgi.edu</v>
      </c>
      <c r="C6" s="28" t="s">
        <v>449</v>
      </c>
      <c r="D6" s="28" t="s">
        <v>788</v>
      </c>
      <c r="E6" s="4" t="b">
        <v>1</v>
      </c>
      <c r="F6" s="182" t="s">
        <v>789</v>
      </c>
    </row>
    <row r="7">
      <c r="A7" t="str">
        <f>'WEEK 1 Sep 12th'!B10</f>
        <v>Ruby Lenard</v>
      </c>
      <c r="B7" t="str">
        <f>'WEEK 1 Sep 12th'!C10</f>
        <v>ruby@minerva.kgi.edu</v>
      </c>
      <c r="C7" s="28" t="s">
        <v>450</v>
      </c>
      <c r="D7" s="28" t="s">
        <v>788</v>
      </c>
      <c r="E7" s="4" t="b">
        <v>1</v>
      </c>
      <c r="F7" s="182" t="s">
        <v>790</v>
      </c>
    </row>
    <row r="8">
      <c r="A8" t="str">
        <f>'WEEK 1 Sep 12th'!B11</f>
        <v>Nele Merholz</v>
      </c>
      <c r="B8" t="str">
        <f>'WEEK 1 Sep 12th'!C11</f>
        <v>nele.merholz@minerva.kgi.edu</v>
      </c>
      <c r="C8" s="28" t="s">
        <v>452</v>
      </c>
      <c r="D8" s="28" t="s">
        <v>788</v>
      </c>
      <c r="E8" s="4" t="b">
        <v>1</v>
      </c>
      <c r="F8" s="182" t="s">
        <v>791</v>
      </c>
    </row>
    <row r="9">
      <c r="A9" t="str">
        <f>'WEEK 1 Sep 12th'!B12</f>
        <v>Nitin Mariserla</v>
      </c>
      <c r="B9" t="str">
        <f>'WEEK 1 Sep 12th'!C12</f>
        <v>nitinmariserla@minerva.kgi.edu</v>
      </c>
      <c r="C9" s="28" t="s">
        <v>453</v>
      </c>
      <c r="D9" s="28" t="s">
        <v>788</v>
      </c>
      <c r="E9" s="4" t="b">
        <v>1</v>
      </c>
      <c r="F9" s="182" t="s">
        <v>792</v>
      </c>
    </row>
    <row r="10">
      <c r="A10" t="str">
        <f>'WEEK 1 Sep 12th'!B13</f>
        <v>Juliet Mwaniki</v>
      </c>
      <c r="B10" t="str">
        <f>'WEEK 1 Sep 12th'!C13</f>
        <v>julietmwaniki@minerva.kgi.edu</v>
      </c>
      <c r="C10" s="28" t="s">
        <v>373</v>
      </c>
      <c r="D10" s="28" t="s">
        <v>793</v>
      </c>
      <c r="E10" s="4" t="b">
        <v>1</v>
      </c>
      <c r="F10" s="182" t="s">
        <v>794</v>
      </c>
    </row>
    <row r="11">
      <c r="A11" t="str">
        <f>'WEEK 1 Sep 12th'!B14</f>
        <v>Maryna Yankovska</v>
      </c>
      <c r="B11" t="str">
        <f>'WEEK 1 Sep 12th'!C14</f>
        <v>maryna@minerva.kgi.edu</v>
      </c>
      <c r="C11" s="28" t="s">
        <v>375</v>
      </c>
      <c r="D11" s="28" t="s">
        <v>793</v>
      </c>
      <c r="E11" s="4" t="b">
        <v>1</v>
      </c>
      <c r="F11" s="182" t="s">
        <v>795</v>
      </c>
    </row>
    <row r="12">
      <c r="A12" t="str">
        <f>'WEEK 1 Sep 12th'!B15</f>
        <v>Calvin Magara</v>
      </c>
      <c r="B12" t="str">
        <f>'WEEK 1 Sep 12th'!C15</f>
        <v>calvinmagara@minerva.kgi.edu</v>
      </c>
      <c r="C12" s="28" t="s">
        <v>376</v>
      </c>
      <c r="D12" s="28" t="s">
        <v>793</v>
      </c>
      <c r="E12" s="4" t="b">
        <v>1</v>
      </c>
      <c r="F12" s="182" t="s">
        <v>796</v>
      </c>
    </row>
    <row r="13">
      <c r="A13" t="str">
        <f>'WEEK 1 Sep 12th'!B16</f>
        <v>Mariia Vysotska</v>
      </c>
      <c r="B13" t="str">
        <f>'WEEK 1 Sep 12th'!C16</f>
        <v>mariia.vysotska@minerva.kgi.edu</v>
      </c>
      <c r="C13" s="28" t="s">
        <v>377</v>
      </c>
      <c r="D13" s="28" t="s">
        <v>793</v>
      </c>
      <c r="E13" s="4" t="b">
        <v>1</v>
      </c>
      <c r="F13" s="182" t="s">
        <v>797</v>
      </c>
    </row>
    <row r="14">
      <c r="A14" t="str">
        <f>'WEEK 1 Sep 12th'!B17</f>
        <v>Meliane Hwang</v>
      </c>
      <c r="B14" t="str">
        <f>'WEEK 1 Sep 12th'!C17</f>
        <v>meliane@minerva.kgi.edu</v>
      </c>
      <c r="C14" s="28" t="s">
        <v>397</v>
      </c>
      <c r="D14" s="28" t="s">
        <v>798</v>
      </c>
      <c r="E14" s="4" t="b">
        <v>1</v>
      </c>
      <c r="F14" s="182" t="s">
        <v>799</v>
      </c>
    </row>
    <row r="15">
      <c r="A15" t="str">
        <f>'WEEK 1 Sep 12th'!B18</f>
        <v>Viktoriia Adamova</v>
      </c>
      <c r="B15" t="str">
        <f>'WEEK 1 Sep 12th'!C18</f>
        <v>victoriaadamova@minerva.kgi.edu</v>
      </c>
      <c r="C15" s="28" t="s">
        <v>423</v>
      </c>
      <c r="D15" s="28" t="s">
        <v>798</v>
      </c>
      <c r="E15" s="4" t="b">
        <v>1</v>
      </c>
      <c r="F15" s="182" t="s">
        <v>800</v>
      </c>
    </row>
    <row r="16">
      <c r="A16" t="str">
        <f>'WEEK 1 Sep 12th'!B19</f>
        <v>Minh-Duc Nguyen</v>
      </c>
      <c r="B16" t="str">
        <f>'WEEK 1 Sep 12th'!C19</f>
        <v>minhducnguyen2000@minerva.kgi.edu</v>
      </c>
      <c r="C16" s="28" t="s">
        <v>424</v>
      </c>
      <c r="D16" s="28" t="s">
        <v>798</v>
      </c>
      <c r="E16" s="4" t="b">
        <v>1</v>
      </c>
      <c r="F16" s="182" t="s">
        <v>801</v>
      </c>
    </row>
    <row r="17">
      <c r="A17" t="str">
        <f>'WEEK 1 Sep 12th'!B20</f>
        <v>Doan Thi Thuy Trang</v>
      </c>
      <c r="B17" t="str">
        <f>'WEEK 1 Sep 12th'!C20</f>
        <v>doantrang982@minerva.kgi.edu</v>
      </c>
      <c r="C17" s="28" t="s">
        <v>425</v>
      </c>
      <c r="D17" s="28" t="s">
        <v>798</v>
      </c>
      <c r="E17" s="4" t="b">
        <v>1</v>
      </c>
      <c r="F17" s="182" t="s">
        <v>802</v>
      </c>
    </row>
    <row r="18">
      <c r="A18" t="str">
        <f>'WEEK 1 Sep 12th'!B21</f>
        <v>Tuan Anh Nguyen</v>
      </c>
      <c r="B18" t="str">
        <f>'WEEK 1 Sep 12th'!C21</f>
        <v>nanhtuan.fly@minerva.kgi.edu</v>
      </c>
      <c r="C18" s="28" t="s">
        <v>413</v>
      </c>
      <c r="D18" s="28" t="s">
        <v>803</v>
      </c>
      <c r="E18" s="4" t="b">
        <v>1</v>
      </c>
      <c r="F18" s="182" t="s">
        <v>804</v>
      </c>
    </row>
    <row r="19">
      <c r="A19" t="str">
        <f>'WEEK 1 Sep 12th'!B22</f>
        <v>Eric Fairweather</v>
      </c>
      <c r="B19" t="str">
        <f>'WEEK 1 Sep 12th'!C22</f>
        <v>fairweather@minerva.kgi.edu</v>
      </c>
      <c r="C19" s="28" t="s">
        <v>414</v>
      </c>
      <c r="D19" s="28" t="s">
        <v>803</v>
      </c>
      <c r="E19" s="4" t="b">
        <v>1</v>
      </c>
      <c r="F19" s="182" t="s">
        <v>805</v>
      </c>
    </row>
    <row r="20">
      <c r="A20" t="str">
        <f>'WEEK 1 Sep 12th'!B23</f>
        <v>Chaeyeon (Sherry) Lim</v>
      </c>
      <c r="B20" t="str">
        <f>'WEEK 1 Sep 12th'!C23</f>
        <v>sherrylim@minerva.kgi.edu</v>
      </c>
      <c r="C20" s="28" t="s">
        <v>415</v>
      </c>
      <c r="D20" s="28" t="s">
        <v>803</v>
      </c>
      <c r="E20" s="4" t="b">
        <v>1</v>
      </c>
      <c r="F20" s="182" t="s">
        <v>806</v>
      </c>
    </row>
    <row r="21">
      <c r="A21" t="str">
        <f>'WEEK 1 Sep 12th'!B24</f>
        <v>Sarneet Saran</v>
      </c>
      <c r="B21" t="str">
        <f>'WEEK 1 Sep 12th'!C24</f>
        <v>sarneetsaran@minerva.kgi.edu</v>
      </c>
      <c r="C21" s="28" t="s">
        <v>416</v>
      </c>
      <c r="D21" s="28" t="s">
        <v>803</v>
      </c>
      <c r="E21" s="4" t="b">
        <v>1</v>
      </c>
      <c r="F21" s="182" t="s">
        <v>807</v>
      </c>
    </row>
    <row r="22">
      <c r="A22" t="str">
        <f>'WEEK 1 Sep 12th'!B25</f>
        <v>Ivana Vaseva</v>
      </c>
      <c r="B22" t="str">
        <f>'WEEK 1 Sep 12th'!C25</f>
        <v>ivana@minerva.kgi.edu</v>
      </c>
      <c r="C22" s="28" t="s">
        <v>386</v>
      </c>
      <c r="D22" s="28" t="s">
        <v>808</v>
      </c>
      <c r="E22" s="4" t="b">
        <v>1</v>
      </c>
      <c r="F22" s="182" t="s">
        <v>809</v>
      </c>
    </row>
    <row r="23">
      <c r="A23" t="str">
        <f>'WEEK 1 Sep 12th'!B26</f>
        <v>Syed Muhammad Imad</v>
      </c>
      <c r="B23" t="str">
        <f>'WEEK 1 Sep 12th'!C26</f>
        <v>syed.imad@minerva.kgi.edu</v>
      </c>
      <c r="C23" s="28" t="s">
        <v>387</v>
      </c>
      <c r="D23" s="28" t="s">
        <v>808</v>
      </c>
      <c r="E23" s="4" t="b">
        <v>1</v>
      </c>
      <c r="F23" s="182" t="s">
        <v>810</v>
      </c>
    </row>
    <row r="24">
      <c r="A24" t="str">
        <f>'WEEK 1 Sep 12th'!B27</f>
        <v>Amanna Marycynthia Adaobi</v>
      </c>
      <c r="B24" t="str">
        <f>'WEEK 1 Sep 12th'!C27</f>
        <v>adaobi@minerva.kgi.edu</v>
      </c>
      <c r="C24" s="28" t="s">
        <v>388</v>
      </c>
      <c r="D24" s="28" t="s">
        <v>808</v>
      </c>
      <c r="E24" s="4" t="b">
        <v>1</v>
      </c>
      <c r="F24" s="182" t="s">
        <v>811</v>
      </c>
    </row>
    <row r="25">
      <c r="A25" t="str">
        <f>'WEEK 1 Sep 12th'!B28</f>
        <v>Waiyego Maina</v>
      </c>
      <c r="B25" t="str">
        <f>'WEEK 1 Sep 12th'!C28</f>
        <v>waiyego@minerva.kgi.edu</v>
      </c>
      <c r="C25" s="28" t="s">
        <v>389</v>
      </c>
      <c r="D25" s="28" t="s">
        <v>808</v>
      </c>
      <c r="E25" s="4" t="b">
        <v>1</v>
      </c>
      <c r="F25" s="182" t="s">
        <v>812</v>
      </c>
    </row>
    <row r="26">
      <c r="A26" t="str">
        <f>'WEEK 1 Sep 12th'!B29</f>
        <v>Camila Vanacor Lima</v>
      </c>
      <c r="B26" t="str">
        <f>'WEEK 1 Sep 12th'!C29</f>
        <v>camilavanacor@minerva.kgi.edu</v>
      </c>
      <c r="C26" s="28" t="s">
        <v>343</v>
      </c>
      <c r="D26" s="28" t="s">
        <v>813</v>
      </c>
      <c r="E26" s="4" t="b">
        <v>1</v>
      </c>
      <c r="F26" s="182" t="s">
        <v>814</v>
      </c>
    </row>
    <row r="27">
      <c r="A27" t="str">
        <f>'WEEK 1 Sep 12th'!B30</f>
        <v>Stevedavies Ndegwa</v>
      </c>
      <c r="B27" t="str">
        <f>'WEEK 1 Sep 12th'!C30</f>
        <v>stevedaviesndegwa@minerva.kgi.edu</v>
      </c>
      <c r="C27" s="28" t="s">
        <v>345</v>
      </c>
      <c r="D27" s="28" t="s">
        <v>813</v>
      </c>
      <c r="E27" s="4" t="b">
        <v>1</v>
      </c>
      <c r="F27" s="182" t="s">
        <v>815</v>
      </c>
    </row>
    <row r="28">
      <c r="A28" t="str">
        <f>'WEEK 1 Sep 12th'!B31</f>
        <v>Albin Siriniqi</v>
      </c>
      <c r="B28" t="str">
        <f>'WEEK 1 Sep 12th'!C31</f>
        <v>albin@minerva.kgi.edu</v>
      </c>
      <c r="C28" s="28" t="s">
        <v>347</v>
      </c>
      <c r="D28" s="28" t="s">
        <v>813</v>
      </c>
      <c r="E28" s="4" t="b">
        <v>1</v>
      </c>
      <c r="F28" s="182" t="s">
        <v>816</v>
      </c>
    </row>
    <row r="29">
      <c r="A29" t="str">
        <f>'WEEK 1 Sep 12th'!B32</f>
        <v>Naveen Ali</v>
      </c>
      <c r="B29" t="str">
        <f>'WEEK 1 Sep 12th'!C32</f>
        <v>naveen@minerva.kgi.edu</v>
      </c>
      <c r="C29" s="28" t="s">
        <v>348</v>
      </c>
      <c r="D29" s="28" t="s">
        <v>813</v>
      </c>
      <c r="E29" s="4" t="b">
        <v>1</v>
      </c>
      <c r="F29" s="182" t="s">
        <v>817</v>
      </c>
    </row>
    <row r="30">
      <c r="A30" t="str">
        <f>'WEEK 1 Sep 12th'!B33</f>
        <v>Jiyeop Lim</v>
      </c>
      <c r="B30" t="str">
        <f>'WEEK 1 Sep 12th'!C33</f>
        <v>jiyeop@minerva.kgi.edu</v>
      </c>
      <c r="C30" s="28" t="s">
        <v>426</v>
      </c>
      <c r="D30" s="28" t="s">
        <v>798</v>
      </c>
      <c r="E30" s="4" t="b">
        <v>1</v>
      </c>
      <c r="F30" s="182" t="s">
        <v>818</v>
      </c>
    </row>
    <row r="31">
      <c r="A31" t="str">
        <f>'WEEK 1 Sep 12th'!B34</f>
        <v>RU-YUN CHIU</v>
      </c>
      <c r="B31" t="str">
        <f>'WEEK 1 Sep 12th'!C34</f>
        <v>ruyun@minerva.kgi.edu</v>
      </c>
      <c r="C31" s="28" t="s">
        <v>427</v>
      </c>
      <c r="D31" s="28" t="s">
        <v>798</v>
      </c>
      <c r="E31" s="4" t="b">
        <v>1</v>
      </c>
      <c r="F31" s="182" t="s">
        <v>819</v>
      </c>
    </row>
    <row r="32">
      <c r="A32" t="str">
        <f>'WEEK 1 Sep 12th'!B35</f>
        <v>Tunu Wamai</v>
      </c>
      <c r="B32" t="str">
        <f>'WEEK 1 Sep 12th'!C35</f>
        <v>tunu@minerva.kgi.edu</v>
      </c>
      <c r="C32" s="28" t="s">
        <v>428</v>
      </c>
      <c r="D32" s="28" t="s">
        <v>798</v>
      </c>
      <c r="E32" s="4" t="b">
        <v>1</v>
      </c>
      <c r="F32" s="182" t="s">
        <v>820</v>
      </c>
    </row>
    <row r="33">
      <c r="A33" t="str">
        <f>'WEEK 1 Sep 12th'!B36</f>
        <v>Krithik Ravindran</v>
      </c>
      <c r="B33" t="str">
        <f>'WEEK 1 Sep 12th'!C36</f>
        <v>rkrithik@minerva.kgi.edu</v>
      </c>
      <c r="C33" s="28" t="s">
        <v>429</v>
      </c>
      <c r="D33" s="28" t="s">
        <v>798</v>
      </c>
      <c r="E33" s="4" t="b">
        <v>1</v>
      </c>
      <c r="F33" s="182" t="s">
        <v>821</v>
      </c>
    </row>
    <row r="34">
      <c r="A34" t="str">
        <f>'WEEK 1 Sep 12th'!B37</f>
        <v>Gabriel Manoel da Silva</v>
      </c>
      <c r="B34" t="str">
        <f>'WEEK 1 Sep 12th'!C37</f>
        <v>gabrieldasilva@minerva.kgi.edu</v>
      </c>
      <c r="C34" s="28" t="s">
        <v>349</v>
      </c>
      <c r="D34" s="28" t="s">
        <v>813</v>
      </c>
      <c r="E34" s="4" t="b">
        <v>1</v>
      </c>
      <c r="F34" s="182" t="s">
        <v>822</v>
      </c>
    </row>
    <row r="35">
      <c r="A35" t="str">
        <f>'WEEK 1 Sep 12th'!B38</f>
        <v>Snigdha Hirawat</v>
      </c>
      <c r="B35" t="str">
        <f>'WEEK 1 Sep 12th'!C38</f>
        <v>snigdha@minerva.kgi.edu</v>
      </c>
      <c r="C35" s="28" t="s">
        <v>351</v>
      </c>
      <c r="D35" s="28" t="s">
        <v>813</v>
      </c>
      <c r="E35" s="4" t="b">
        <v>1</v>
      </c>
      <c r="F35" s="182" t="s">
        <v>823</v>
      </c>
    </row>
    <row r="36">
      <c r="A36" t="str">
        <f>'WEEK 1 Sep 12th'!B39</f>
        <v>Gal Rubin</v>
      </c>
      <c r="B36" t="str">
        <f>'WEEK 1 Sep 12th'!C39</f>
        <v>galrubinc@minerva.kgi.edu</v>
      </c>
      <c r="C36" s="28" t="s">
        <v>352</v>
      </c>
      <c r="D36" s="28" t="s">
        <v>813</v>
      </c>
      <c r="E36" s="4" t="b">
        <v>1</v>
      </c>
      <c r="F36" s="182" t="s">
        <v>824</v>
      </c>
    </row>
    <row r="37">
      <c r="A37" t="str">
        <f>'WEEK 1 Sep 12th'!B40</f>
        <v>Nahom Agize</v>
      </c>
      <c r="B37" t="str">
        <f>'WEEK 1 Sep 12th'!C40</f>
        <v>nahom@minerva.kgi.edu</v>
      </c>
      <c r="C37" s="28" t="s">
        <v>445</v>
      </c>
      <c r="D37" s="28" t="s">
        <v>783</v>
      </c>
      <c r="E37" s="4" t="b">
        <v>1</v>
      </c>
      <c r="F37" s="182" t="s">
        <v>825</v>
      </c>
    </row>
    <row r="38">
      <c r="A38" t="str">
        <f>'WEEK 1 Sep 12th'!B41</f>
        <v>Ujeza Ademi</v>
      </c>
      <c r="B38" t="str">
        <f>'WEEK 1 Sep 12th'!C41</f>
        <v>ujeza@minerva.kgi.edu</v>
      </c>
      <c r="C38" s="28" t="s">
        <v>446</v>
      </c>
      <c r="D38" s="28" t="s">
        <v>783</v>
      </c>
      <c r="E38" s="4" t="b">
        <v>1</v>
      </c>
      <c r="F38" s="182" t="s">
        <v>826</v>
      </c>
    </row>
    <row r="39">
      <c r="A39" t="str">
        <f>'WEEK 1 Sep 12th'!B42</f>
        <v>Tobias Martin</v>
      </c>
      <c r="B39" t="str">
        <f>'WEEK 1 Sep 12th'!C42</f>
        <v>tobias@minerva.kgi.edu</v>
      </c>
      <c r="C39" s="28" t="s">
        <v>447</v>
      </c>
      <c r="D39" s="28" t="s">
        <v>783</v>
      </c>
      <c r="E39" s="4" t="b">
        <v>1</v>
      </c>
      <c r="F39" s="182" t="s">
        <v>827</v>
      </c>
    </row>
    <row r="40">
      <c r="A40" t="str">
        <f>'WEEK 1 Sep 12th'!B43</f>
        <v>Maheem Jiwani</v>
      </c>
      <c r="B40" t="str">
        <f>'WEEK 1 Sep 12th'!C43</f>
        <v>maheem.jiwani@minerva.kgi.edu</v>
      </c>
      <c r="C40" s="28" t="s">
        <v>448</v>
      </c>
      <c r="D40" s="28" t="s">
        <v>783</v>
      </c>
      <c r="E40" s="4" t="b">
        <v>1</v>
      </c>
      <c r="F40" s="182" t="s">
        <v>828</v>
      </c>
    </row>
    <row r="41">
      <c r="A41" t="str">
        <f>'WEEK 1 Sep 12th'!B44</f>
        <v>Norika Narimatsu</v>
      </c>
      <c r="B41" t="str">
        <f>'WEEK 1 Sep 12th'!C44</f>
        <v>norika@minerva.kgi.edu</v>
      </c>
      <c r="C41" s="28" t="s">
        <v>417</v>
      </c>
      <c r="D41" s="28" t="s">
        <v>803</v>
      </c>
      <c r="E41" s="4" t="b">
        <v>1</v>
      </c>
      <c r="F41" s="182" t="s">
        <v>829</v>
      </c>
    </row>
    <row r="42">
      <c r="A42" t="str">
        <f>'WEEK 1 Sep 12th'!B45</f>
        <v>Aarthi Varshini Valasubramanian</v>
      </c>
      <c r="B42" t="str">
        <f>'WEEK 1 Sep 12th'!C45</f>
        <v>aarthi.varshini@minerva.kgi.edu</v>
      </c>
      <c r="C42" s="28" t="s">
        <v>419</v>
      </c>
      <c r="D42" s="28" t="s">
        <v>803</v>
      </c>
      <c r="E42" s="4" t="b">
        <v>1</v>
      </c>
      <c r="F42" s="182" t="s">
        <v>830</v>
      </c>
    </row>
    <row r="43">
      <c r="A43" t="str">
        <f>'WEEK 1 Sep 12th'!B46</f>
        <v>Oyunbileg Davaanyam</v>
      </c>
      <c r="B43" t="str">
        <f>'WEEK 1 Sep 12th'!C46</f>
        <v>oyunbileg@minerva.kgi.edu</v>
      </c>
      <c r="C43" s="28" t="s">
        <v>420</v>
      </c>
      <c r="D43" s="28" t="s">
        <v>803</v>
      </c>
      <c r="E43" s="4" t="b">
        <v>1</v>
      </c>
      <c r="F43" s="182" t="s">
        <v>831</v>
      </c>
    </row>
    <row r="44">
      <c r="A44" t="str">
        <f>'WEEK 1 Sep 12th'!B47</f>
        <v>Samantha Washington</v>
      </c>
      <c r="B44" t="str">
        <f>'WEEK 1 Sep 12th'!C47</f>
        <v>sammgwashington@minerva.kgi.edu</v>
      </c>
      <c r="C44" s="28" t="s">
        <v>421</v>
      </c>
      <c r="D44" s="28" t="s">
        <v>803</v>
      </c>
      <c r="E44" s="4" t="b">
        <v>1</v>
      </c>
      <c r="F44" s="182" t="s">
        <v>832</v>
      </c>
    </row>
    <row r="45">
      <c r="A45" t="str">
        <f>'WEEK 1 Sep 12th'!B48</f>
        <v>Ana Padme Trujillo López</v>
      </c>
      <c r="B45" t="str">
        <f>'WEEK 1 Sep 12th'!C48</f>
        <v>padme.trujillo@minerva.kgi.edu</v>
      </c>
      <c r="C45" s="28" t="s">
        <v>454</v>
      </c>
      <c r="D45" s="28" t="s">
        <v>788</v>
      </c>
      <c r="E45" s="4" t="b">
        <v>1</v>
      </c>
      <c r="F45" s="182" t="s">
        <v>833</v>
      </c>
    </row>
    <row r="46">
      <c r="A46" t="str">
        <f>'WEEK 1 Sep 12th'!B49</f>
        <v>Ukaegbu Precious Kosisochukwu</v>
      </c>
      <c r="B46" t="str">
        <f>'WEEK 1 Sep 12th'!C49</f>
        <v>precious1@minerva.kgi.edu</v>
      </c>
      <c r="C46" s="28" t="s">
        <v>455</v>
      </c>
      <c r="D46" s="28" t="s">
        <v>788</v>
      </c>
      <c r="E46" s="4" t="b">
        <v>1</v>
      </c>
      <c r="F46" s="182" t="s">
        <v>834</v>
      </c>
    </row>
    <row r="47">
      <c r="A47" t="str">
        <f>'WEEK 1 Sep 12th'!B50</f>
        <v>Assel Rabatova</v>
      </c>
      <c r="B47" t="str">
        <f>'WEEK 1 Sep 12th'!C50</f>
        <v>assel@minerva.kgi.edu</v>
      </c>
      <c r="C47" s="28" t="s">
        <v>457</v>
      </c>
      <c r="D47" s="28" t="s">
        <v>788</v>
      </c>
      <c r="E47" s="4" t="b">
        <v>1</v>
      </c>
      <c r="F47" s="182" t="s">
        <v>835</v>
      </c>
    </row>
    <row r="48">
      <c r="A48" t="str">
        <f>'WEEK 1 Sep 12th'!B51</f>
        <v>Marina Berdikhanova</v>
      </c>
      <c r="B48" t="str">
        <f>'WEEK 1 Sep 12th'!C51</f>
        <v>marina@minerva.kgi.edu</v>
      </c>
      <c r="C48" s="28" t="s">
        <v>458</v>
      </c>
      <c r="D48" s="28" t="s">
        <v>788</v>
      </c>
      <c r="E48" s="4" t="b">
        <v>1</v>
      </c>
      <c r="F48" s="182" t="s">
        <v>836</v>
      </c>
    </row>
    <row r="49">
      <c r="A49" t="str">
        <f>'WEEK 1 Sep 12th'!B52</f>
        <v>Francesca Amara</v>
      </c>
      <c r="B49" t="str">
        <f>'WEEK 1 Sep 12th'!C52</f>
        <v>amara@minerva.kgi.edu</v>
      </c>
      <c r="C49" s="28" t="s">
        <v>379</v>
      </c>
      <c r="D49" s="28" t="s">
        <v>793</v>
      </c>
      <c r="E49" s="4" t="b">
        <v>1</v>
      </c>
      <c r="F49" s="182" t="s">
        <v>837</v>
      </c>
    </row>
    <row r="50">
      <c r="A50" t="str">
        <f>'WEEK 1 Sep 12th'!B53</f>
        <v>Karoline Olssøn Herrem</v>
      </c>
      <c r="B50" t="str">
        <f>'WEEK 1 Sep 12th'!C53</f>
        <v>kherrem@minerva.kgi.edu</v>
      </c>
      <c r="C50" s="28" t="s">
        <v>381</v>
      </c>
      <c r="D50" s="28" t="s">
        <v>793</v>
      </c>
      <c r="E50" s="4" t="b">
        <v>1</v>
      </c>
      <c r="F50" s="182" t="s">
        <v>838</v>
      </c>
    </row>
    <row r="51">
      <c r="A51" t="str">
        <f>'WEEK 1 Sep 12th'!B54</f>
        <v>Amanda Passos Portugal</v>
      </c>
      <c r="B51" t="str">
        <f>'WEEK 1 Sep 12th'!C54</f>
        <v>amandaportugal@minerva.kgi.edu</v>
      </c>
      <c r="C51" s="28" t="s">
        <v>382</v>
      </c>
      <c r="D51" s="28" t="s">
        <v>793</v>
      </c>
      <c r="E51" s="4" t="b">
        <v>1</v>
      </c>
      <c r="F51" s="182" t="s">
        <v>839</v>
      </c>
    </row>
    <row r="52">
      <c r="A52" t="str">
        <f>'WEEK 1 Sep 12th'!B55</f>
        <v>Malia Bird</v>
      </c>
      <c r="B52" t="str">
        <f>'WEEK 1 Sep 12th'!C55</f>
        <v>malia@minerva.kgi.edu</v>
      </c>
      <c r="C52" s="28" t="s">
        <v>383</v>
      </c>
      <c r="D52" s="28" t="s">
        <v>793</v>
      </c>
      <c r="E52" s="4" t="b">
        <v>1</v>
      </c>
      <c r="F52" s="182" t="s">
        <v>840</v>
      </c>
    </row>
    <row r="53">
      <c r="A53" t="str">
        <f>'WEEK 1 Sep 12th'!B56</f>
        <v>Daniel kalu</v>
      </c>
      <c r="B53" t="str">
        <f>'WEEK 1 Sep 12th'!C56</f>
        <v>daniel@minerva.kgi.edu</v>
      </c>
      <c r="C53" s="28" t="s">
        <v>390</v>
      </c>
      <c r="D53" s="28" t="s">
        <v>808</v>
      </c>
      <c r="E53" s="4" t="b">
        <v>1</v>
      </c>
      <c r="F53" s="182" t="s">
        <v>841</v>
      </c>
    </row>
    <row r="54">
      <c r="A54" t="str">
        <f>'WEEK 1 Sep 12th'!B57</f>
        <v>Iroaganachi Udodirim Chigozirim</v>
      </c>
      <c r="B54" t="str">
        <f>'WEEK 1 Sep 12th'!C57</f>
        <v>udodirim@minerva.kgi.edu</v>
      </c>
      <c r="C54" s="28" t="s">
        <v>391</v>
      </c>
      <c r="D54" s="28" t="s">
        <v>808</v>
      </c>
      <c r="E54" s="4" t="b">
        <v>1</v>
      </c>
      <c r="F54" s="182" t="s">
        <v>842</v>
      </c>
    </row>
    <row r="55">
      <c r="A55" t="str">
        <f>'WEEK 1 Sep 12th'!B58</f>
        <v>Laura Ruiz</v>
      </c>
      <c r="B55" t="str">
        <f>'WEEK 1 Sep 12th'!C58</f>
        <v>laura@minerva.kgi.edu</v>
      </c>
      <c r="C55" s="28" t="s">
        <v>392</v>
      </c>
      <c r="D55" s="28" t="s">
        <v>808</v>
      </c>
      <c r="E55" s="4" t="b">
        <v>1</v>
      </c>
      <c r="F55" s="182" t="s">
        <v>843</v>
      </c>
    </row>
    <row r="56">
      <c r="A56" t="str">
        <f>'WEEK 1 Sep 12th'!B59</f>
        <v>Shreya Chari</v>
      </c>
      <c r="B56" t="str">
        <f>'WEEK 1 Sep 12th'!C59</f>
        <v>shreya.chari@minerva.kgi.edu</v>
      </c>
      <c r="C56" s="28" t="s">
        <v>393</v>
      </c>
      <c r="D56" s="28" t="s">
        <v>808</v>
      </c>
      <c r="E56" s="4" t="b">
        <v>1</v>
      </c>
      <c r="F56" s="182" t="s">
        <v>844</v>
      </c>
    </row>
    <row r="57">
      <c r="A57" t="str">
        <f>'WEEK 1 Sep 12th'!B60</f>
        <v>Andriy Kashyrskyy</v>
      </c>
      <c r="B57" t="str">
        <f>'WEEK 1 Sep 12th'!C60</f>
        <v>andriy.kashyrskyy@minerva.kgi.edu</v>
      </c>
      <c r="C57" s="28" t="s">
        <v>394</v>
      </c>
      <c r="D57" s="28" t="s">
        <v>845</v>
      </c>
      <c r="E57" s="4" t="b">
        <v>1</v>
      </c>
      <c r="F57" s="182" t="s">
        <v>846</v>
      </c>
    </row>
    <row r="58">
      <c r="A58" t="str">
        <f>'WEEK 1 Sep 12th'!B61</f>
        <v>Betemariam Asrat</v>
      </c>
      <c r="B58" t="str">
        <f>'WEEK 1 Sep 12th'!C61</f>
        <v>betemariam@minerva.kgi.edu</v>
      </c>
      <c r="C58" s="28" t="s">
        <v>396</v>
      </c>
      <c r="D58" s="28" t="s">
        <v>845</v>
      </c>
      <c r="E58" s="4" t="b">
        <v>1</v>
      </c>
      <c r="F58" s="182" t="s">
        <v>847</v>
      </c>
    </row>
    <row r="59">
      <c r="A59" t="str">
        <f>'WEEK 1 Sep 12th'!B62</f>
        <v>Phuong H Do</v>
      </c>
      <c r="B59" t="str">
        <f>'WEEK 1 Sep 12th'!C62</f>
        <v>dophuong@minerva.kgi.edu</v>
      </c>
      <c r="C59" s="28" t="s">
        <v>422</v>
      </c>
      <c r="D59" s="28" t="s">
        <v>845</v>
      </c>
      <c r="E59" s="4" t="b">
        <v>1</v>
      </c>
      <c r="F59" s="182" t="s">
        <v>848</v>
      </c>
    </row>
    <row r="60">
      <c r="A60" t="str">
        <f>'WEEK 1 Sep 12th'!B63</f>
        <v>Romi Genosar</v>
      </c>
      <c r="B60" t="str">
        <f>'WEEK 1 Sep 12th'!C63</f>
        <v>romi@minerva.kgi.edu</v>
      </c>
      <c r="C60" s="28" t="s">
        <v>399</v>
      </c>
      <c r="D60" s="28" t="s">
        <v>845</v>
      </c>
      <c r="E60" s="4" t="b">
        <v>1</v>
      </c>
      <c r="F60" s="182" t="s">
        <v>849</v>
      </c>
    </row>
    <row r="61">
      <c r="A61" t="str">
        <f>'WEEK 1 Sep 12th'!B64</f>
        <v>Anais Chen</v>
      </c>
      <c r="B61" t="str">
        <f>'WEEK 1 Sep 12th'!C64</f>
        <v>anais.chen@minerva.kgi.edu</v>
      </c>
      <c r="C61" s="28" t="s">
        <v>459</v>
      </c>
      <c r="D61" s="28" t="s">
        <v>850</v>
      </c>
      <c r="E61" s="4" t="b">
        <v>1</v>
      </c>
      <c r="F61" s="182" t="s">
        <v>851</v>
      </c>
    </row>
    <row r="62">
      <c r="A62" t="str">
        <f>'WEEK 1 Sep 12th'!B65</f>
        <v>Gisele de Araujo</v>
      </c>
      <c r="B62" t="str">
        <f>'WEEK 1 Sep 12th'!C65</f>
        <v>gisele@minerva.kgi.edu</v>
      </c>
      <c r="C62" s="28" t="s">
        <v>460</v>
      </c>
      <c r="D62" s="28" t="s">
        <v>850</v>
      </c>
      <c r="E62" s="4" t="b">
        <v>1</v>
      </c>
      <c r="F62" s="182" t="s">
        <v>852</v>
      </c>
    </row>
    <row r="63">
      <c r="A63" t="str">
        <f>'WEEK 1 Sep 12th'!B66</f>
        <v>Jargalsuren Mandakh</v>
      </c>
      <c r="B63" t="str">
        <f>'WEEK 1 Sep 12th'!C66</f>
        <v>jargalsuren@minerva.kgi.edu</v>
      </c>
      <c r="C63" s="28" t="s">
        <v>461</v>
      </c>
      <c r="D63" s="28" t="s">
        <v>850</v>
      </c>
      <c r="E63" s="4" t="b">
        <v>1</v>
      </c>
      <c r="F63" s="182" t="s">
        <v>853</v>
      </c>
    </row>
    <row r="64">
      <c r="A64" t="str">
        <f>'WEEK 1 Sep 12th'!B67</f>
        <v>Trang Thuy Tran</v>
      </c>
      <c r="B64" t="str">
        <f>'WEEK 1 Sep 12th'!C67</f>
        <v>trang@minerva.kgi.edu</v>
      </c>
      <c r="C64" s="28" t="s">
        <v>464</v>
      </c>
      <c r="D64" s="28" t="s">
        <v>850</v>
      </c>
      <c r="E64" s="4" t="b">
        <v>1</v>
      </c>
      <c r="F64" s="182" t="s">
        <v>854</v>
      </c>
    </row>
    <row r="65">
      <c r="A65" t="str">
        <f>'WEEK 1 Sep 12th'!B68</f>
        <v>Sean Petersen</v>
      </c>
      <c r="B65" t="str">
        <f>'WEEK 1 Sep 12th'!C68</f>
        <v>sean_p@minerva.kgi.edu</v>
      </c>
      <c r="C65" s="28" t="s">
        <v>403</v>
      </c>
      <c r="D65" s="28" t="s">
        <v>855</v>
      </c>
      <c r="E65" s="4" t="b">
        <v>1</v>
      </c>
      <c r="F65" s="182" t="s">
        <v>856</v>
      </c>
    </row>
    <row r="66">
      <c r="A66" t="str">
        <f>'WEEK 1 Sep 12th'!B69</f>
        <v>Anna Archakova</v>
      </c>
      <c r="B66" t="str">
        <f>'WEEK 1 Sep 12th'!C69</f>
        <v>anna.archakova@minerva.kgi.edu</v>
      </c>
      <c r="C66" s="28" t="s">
        <v>404</v>
      </c>
      <c r="D66" s="28" t="s">
        <v>855</v>
      </c>
      <c r="E66" s="4" t="b">
        <v>1</v>
      </c>
      <c r="F66" s="182" t="s">
        <v>857</v>
      </c>
    </row>
    <row r="67">
      <c r="A67" t="str">
        <f>'WEEK 1 Sep 12th'!B70</f>
        <v>Kaymin Martin-Burnett</v>
      </c>
      <c r="B67" t="str">
        <f>'WEEK 1 Sep 12th'!C70</f>
        <v>kaymin@minerva.kgi.edu</v>
      </c>
      <c r="C67" s="28" t="s">
        <v>405</v>
      </c>
      <c r="D67" s="28" t="s">
        <v>855</v>
      </c>
      <c r="E67" s="4" t="b">
        <v>1</v>
      </c>
      <c r="F67" s="182" t="s">
        <v>858</v>
      </c>
    </row>
    <row r="68">
      <c r="A68" t="str">
        <f>'WEEK 1 Sep 12th'!B71</f>
        <v>Aiko Ivy L. Kyono</v>
      </c>
      <c r="B68" t="str">
        <f>'WEEK 1 Sep 12th'!C71</f>
        <v>aiko@minerva.kgi.edu</v>
      </c>
      <c r="C68" s="28" t="s">
        <v>384</v>
      </c>
      <c r="D68" s="28" t="s">
        <v>855</v>
      </c>
      <c r="E68" s="4" t="b">
        <v>1</v>
      </c>
      <c r="F68" s="182" t="s">
        <v>859</v>
      </c>
    </row>
    <row r="69">
      <c r="A69" t="str">
        <f>'WEEK 1 Sep 12th'!B72</f>
        <v>Mahmoud Haroun Abouelfadl</v>
      </c>
      <c r="B69" t="str">
        <f>'WEEK 1 Sep 12th'!C72</f>
        <v>mahmoud.haroun@minerva.kgi.edu</v>
      </c>
      <c r="C69" s="28" t="s">
        <v>354</v>
      </c>
      <c r="D69" s="28" t="s">
        <v>860</v>
      </c>
      <c r="E69" s="4" t="b">
        <v>1</v>
      </c>
      <c r="F69" s="182" t="s">
        <v>861</v>
      </c>
    </row>
    <row r="70">
      <c r="A70" t="str">
        <f>'WEEK 1 Sep 12th'!B73</f>
        <v>Endrit Sylejmani</v>
      </c>
      <c r="B70" t="str">
        <f>'WEEK 1 Sep 12th'!C73</f>
        <v>endrit@minerva.kgi.edu</v>
      </c>
      <c r="C70" s="28" t="s">
        <v>356</v>
      </c>
      <c r="D70" s="28" t="s">
        <v>860</v>
      </c>
      <c r="E70" s="4" t="b">
        <v>1</v>
      </c>
      <c r="F70" s="182" t="s">
        <v>862</v>
      </c>
    </row>
    <row r="71">
      <c r="A71" t="str">
        <f>'WEEK 1 Sep 12th'!B74</f>
        <v>Elton Emiliano Vargas Guerrero</v>
      </c>
      <c r="B71" t="str">
        <f>'WEEK 1 Sep 12th'!C74</f>
        <v>eltonvargas@minerva.kgi.edu</v>
      </c>
      <c r="C71" s="28" t="s">
        <v>357</v>
      </c>
      <c r="D71" s="28" t="s">
        <v>860</v>
      </c>
      <c r="E71" s="4" t="b">
        <v>1</v>
      </c>
      <c r="F71" s="182" t="s">
        <v>863</v>
      </c>
    </row>
    <row r="72">
      <c r="A72" t="str">
        <f>'WEEK 1 Sep 12th'!B75</f>
        <v>Marta Zaremba</v>
      </c>
      <c r="B72" t="str">
        <f>'WEEK 1 Sep 12th'!C75</f>
        <v>marta.zaremba@minerva.kgi.edu</v>
      </c>
      <c r="C72" s="28" t="s">
        <v>359</v>
      </c>
      <c r="D72" s="28" t="s">
        <v>860</v>
      </c>
      <c r="E72" s="4" t="b">
        <v>1</v>
      </c>
      <c r="F72" s="182" t="s">
        <v>864</v>
      </c>
    </row>
    <row r="73">
      <c r="A73" t="str">
        <f>'WEEK 1 Sep 12th'!B76</f>
        <v>Tiago Bernardo</v>
      </c>
      <c r="B73" t="str">
        <f>'WEEK 1 Sep 12th'!C76</f>
        <v>tiago.bernardo@minerva.kgi.edu</v>
      </c>
      <c r="C73" s="28" t="s">
        <v>430</v>
      </c>
      <c r="D73" s="28" t="s">
        <v>865</v>
      </c>
      <c r="E73" s="4" t="b">
        <v>1</v>
      </c>
      <c r="F73" s="182" t="s">
        <v>866</v>
      </c>
    </row>
    <row r="74">
      <c r="A74" t="str">
        <f>'WEEK 1 Sep 12th'!B77</f>
        <v>EDITH WAYUA NGUNDI</v>
      </c>
      <c r="B74" t="str">
        <f>'WEEK 1 Sep 12th'!C77</f>
        <v>edith@minerva.kgi.edu</v>
      </c>
      <c r="C74" s="28" t="s">
        <v>431</v>
      </c>
      <c r="D74" s="28" t="s">
        <v>865</v>
      </c>
      <c r="E74" s="4" t="b">
        <v>1</v>
      </c>
      <c r="F74" s="182" t="s">
        <v>867</v>
      </c>
    </row>
    <row r="75">
      <c r="A75" t="str">
        <f>'WEEK 1 Sep 12th'!B78</f>
        <v>Gabriela Martins de Oliveira</v>
      </c>
      <c r="B75" t="str">
        <f>'WEEK 1 Sep 12th'!C78</f>
        <v>gabriela.oliveira@minerva.kgi.edu</v>
      </c>
      <c r="C75" s="28" t="s">
        <v>432</v>
      </c>
      <c r="D75" s="28" t="s">
        <v>865</v>
      </c>
      <c r="E75" s="4" t="b">
        <v>1</v>
      </c>
      <c r="F75" s="182" t="s">
        <v>868</v>
      </c>
    </row>
    <row r="76">
      <c r="A76" t="str">
        <f>'WEEK 1 Sep 12th'!B79</f>
        <v>Risa Bridge</v>
      </c>
      <c r="B76" t="str">
        <f>'WEEK 1 Sep 12th'!C79</f>
        <v>risa@minerva.kgi.edu</v>
      </c>
      <c r="C76" s="28" t="s">
        <v>433</v>
      </c>
      <c r="D76" s="28" t="s">
        <v>865</v>
      </c>
      <c r="E76" s="4" t="b">
        <v>1</v>
      </c>
      <c r="F76" s="182" t="s">
        <v>869</v>
      </c>
    </row>
    <row r="77">
      <c r="A77" t="str">
        <f>'WEEK 1 Sep 12th'!B80</f>
        <v>Ulugbek Kadyrbekov</v>
      </c>
      <c r="B77" t="str">
        <f>'WEEK 1 Sep 12th'!C80</f>
        <v>ulugbek@minerva.kgi.edu</v>
      </c>
      <c r="C77" s="28" t="s">
        <v>364</v>
      </c>
      <c r="D77" s="28" t="s">
        <v>870</v>
      </c>
      <c r="E77" s="4" t="b">
        <v>1</v>
      </c>
      <c r="F77" s="182" t="s">
        <v>871</v>
      </c>
    </row>
    <row r="78">
      <c r="A78" t="str">
        <f>'WEEK 1 Sep 12th'!B81</f>
        <v>Su Yan</v>
      </c>
      <c r="B78" t="str">
        <f>'WEEK 1 Sep 12th'!C81</f>
        <v>suy@minerva.kgi.edu</v>
      </c>
      <c r="C78" s="28" t="s">
        <v>366</v>
      </c>
      <c r="D78" s="28" t="s">
        <v>870</v>
      </c>
      <c r="E78" s="4" t="b">
        <v>1</v>
      </c>
      <c r="F78" s="182" t="s">
        <v>872</v>
      </c>
    </row>
    <row r="79">
      <c r="A79" t="str">
        <f>'WEEK 1 Sep 12th'!B82</f>
        <v>Vladyslav Petrenko</v>
      </c>
      <c r="B79" t="str">
        <f>'WEEK 1 Sep 12th'!C82</f>
        <v>vladyslav@minerva.kgi.edu</v>
      </c>
      <c r="C79" s="28" t="s">
        <v>367</v>
      </c>
      <c r="D79" s="28" t="s">
        <v>870</v>
      </c>
      <c r="E79" s="4" t="b">
        <v>1</v>
      </c>
      <c r="F79" s="182" t="s">
        <v>873</v>
      </c>
    </row>
    <row r="80">
      <c r="A80" t="str">
        <f>'WEEK 1 Sep 12th'!B83</f>
        <v>Liudmyla Serohina</v>
      </c>
      <c r="B80" t="str">
        <f>'WEEK 1 Sep 12th'!C83</f>
        <v>liuda@minerva.kgi.edu</v>
      </c>
      <c r="C80" s="28" t="s">
        <v>368</v>
      </c>
      <c r="D80" s="28" t="s">
        <v>870</v>
      </c>
      <c r="E80" s="4" t="b">
        <v>1</v>
      </c>
      <c r="F80" s="182" t="s">
        <v>874</v>
      </c>
    </row>
    <row r="81">
      <c r="A81" t="str">
        <f>'WEEK 1 Sep 12th'!B84</f>
        <v>Alina Kolpakova</v>
      </c>
      <c r="B81" t="str">
        <f>'WEEK 1 Sep 12th'!C84</f>
        <v>kolpakova@minerva.kgi.edu</v>
      </c>
      <c r="C81" s="28" t="s">
        <v>407</v>
      </c>
      <c r="D81" s="28" t="s">
        <v>855</v>
      </c>
      <c r="E81" s="4" t="b">
        <v>1</v>
      </c>
      <c r="F81" s="182" t="s">
        <v>875</v>
      </c>
    </row>
    <row r="82">
      <c r="A82" t="str">
        <f>'WEEK 1 Sep 12th'!B85</f>
        <v>Lara Lowenthal</v>
      </c>
      <c r="B82" t="str">
        <f>'WEEK 1 Sep 12th'!C85</f>
        <v>lara.lowenthal@minerva.kgi.edu</v>
      </c>
      <c r="C82" s="28" t="s">
        <v>408</v>
      </c>
      <c r="D82" s="28" t="s">
        <v>855</v>
      </c>
      <c r="E82" s="4" t="b">
        <v>1</v>
      </c>
      <c r="F82" s="182" t="s">
        <v>876</v>
      </c>
    </row>
    <row r="83">
      <c r="A83" t="str">
        <f>'WEEK 1 Sep 12th'!B86</f>
        <v>Annemarie Raab</v>
      </c>
      <c r="B83" t="str">
        <f>'WEEK 1 Sep 12th'!C86</f>
        <v>annemarie@minerva.kgi.edu</v>
      </c>
      <c r="C83" s="28" t="s">
        <v>409</v>
      </c>
      <c r="D83" s="28" t="s">
        <v>855</v>
      </c>
      <c r="E83" s="4" t="b">
        <v>1</v>
      </c>
      <c r="F83" s="182" t="s">
        <v>877</v>
      </c>
    </row>
    <row r="84">
      <c r="A84" t="str">
        <f>'WEEK 1 Sep 12th'!B87</f>
        <v>Aliia Zhakypova</v>
      </c>
      <c r="B84" t="str">
        <f>'WEEK 1 Sep 12th'!C87</f>
        <v>aliia.zhakypova@minerva.kgi.edu</v>
      </c>
      <c r="C84" s="28" t="s">
        <v>411</v>
      </c>
      <c r="D84" s="28" t="s">
        <v>855</v>
      </c>
      <c r="E84" s="4" t="b">
        <v>1</v>
      </c>
      <c r="F84" s="182" t="s">
        <v>878</v>
      </c>
    </row>
    <row r="85">
      <c r="A85" t="str">
        <f>'WEEK 1 Sep 12th'!B88</f>
        <v>Helen van der Merwe</v>
      </c>
      <c r="B85" t="str">
        <f>'WEEK 1 Sep 12th'!C88</f>
        <v>helen@minerva.kgi.edu</v>
      </c>
      <c r="C85" s="28" t="s">
        <v>400</v>
      </c>
      <c r="D85" s="28" t="s">
        <v>845</v>
      </c>
      <c r="E85" s="4" t="b">
        <v>1</v>
      </c>
      <c r="F85" s="182" t="s">
        <v>879</v>
      </c>
    </row>
    <row r="86">
      <c r="A86" t="str">
        <f>'WEEK 1 Sep 12th'!B89</f>
        <v>Brandon Plowman</v>
      </c>
      <c r="B86" t="str">
        <f>'WEEK 1 Sep 12th'!C89</f>
        <v>brandon@minerva.kgi.edu</v>
      </c>
      <c r="C86" s="28" t="s">
        <v>518</v>
      </c>
      <c r="D86" s="28" t="s">
        <v>845</v>
      </c>
      <c r="E86" s="4" t="b">
        <v>1</v>
      </c>
      <c r="F86" s="182" t="s">
        <v>880</v>
      </c>
    </row>
    <row r="87">
      <c r="A87" t="str">
        <f>'WEEK 1 Sep 12th'!B90</f>
        <v>Olena Nikitiuk</v>
      </c>
      <c r="B87" t="str">
        <f>'WEEK 1 Sep 12th'!C90</f>
        <v>olena.nikitiuk@minerva.kgi.edu</v>
      </c>
      <c r="C87" s="28" t="s">
        <v>402</v>
      </c>
      <c r="D87" s="28" t="s">
        <v>845</v>
      </c>
      <c r="E87" s="4" t="b">
        <v>1</v>
      </c>
      <c r="F87" s="182" t="s">
        <v>881</v>
      </c>
    </row>
    <row r="88">
      <c r="A88" t="str">
        <f>'WEEK 1 Sep 12th'!B91</f>
        <v>FNU Eisha</v>
      </c>
      <c r="B88" t="str">
        <f>'WEEK 1 Sep 12th'!C91</f>
        <v>eisha@minerva.kgi.edu</v>
      </c>
      <c r="C88" s="28" t="s">
        <v>369</v>
      </c>
      <c r="D88" s="28" t="s">
        <v>870</v>
      </c>
      <c r="E88" s="4" t="b">
        <v>1</v>
      </c>
      <c r="F88" s="182" t="s">
        <v>882</v>
      </c>
    </row>
    <row r="89">
      <c r="A89" t="str">
        <f>'WEEK 1 Sep 12th'!B92</f>
        <v>Mateus Shields de Sousa</v>
      </c>
      <c r="B89" t="str">
        <f>'WEEK 1 Sep 12th'!C92</f>
        <v>mateus@minerva.kgi.edu</v>
      </c>
      <c r="C89" s="28" t="s">
        <v>371</v>
      </c>
      <c r="D89" s="28" t="s">
        <v>870</v>
      </c>
      <c r="E89" s="4" t="b">
        <v>1</v>
      </c>
      <c r="F89" s="182" t="s">
        <v>883</v>
      </c>
    </row>
    <row r="90">
      <c r="A90" t="str">
        <f>'WEEK 1 Sep 12th'!B93</f>
        <v>Aayush Singh</v>
      </c>
      <c r="B90" t="str">
        <f>'WEEK 1 Sep 12th'!C93</f>
        <v>aayush@minerva.kgi.edu</v>
      </c>
      <c r="C90" s="28" t="s">
        <v>372</v>
      </c>
      <c r="D90" s="28" t="s">
        <v>870</v>
      </c>
      <c r="E90" s="4" t="b">
        <v>1</v>
      </c>
      <c r="F90" s="182" t="s">
        <v>884</v>
      </c>
    </row>
    <row r="91">
      <c r="A91" t="str">
        <f>'WEEK 1 Sep 12th'!B94</f>
        <v>Anar Omarova</v>
      </c>
      <c r="B91" t="str">
        <f>'WEEK 1 Sep 12th'!C94</f>
        <v>anar.omarova@minerva.kgi.edu</v>
      </c>
      <c r="C91" s="28" t="s">
        <v>506</v>
      </c>
      <c r="D91" s="28" t="s">
        <v>870</v>
      </c>
      <c r="E91" s="4" t="b">
        <v>1</v>
      </c>
      <c r="F91" s="182" t="s">
        <v>885</v>
      </c>
    </row>
    <row r="92">
      <c r="A92" t="str">
        <f>'WEEK 1 Sep 12th'!B95</f>
        <v>David Mikhael</v>
      </c>
      <c r="B92" t="str">
        <f>'WEEK 1 Sep 12th'!C95</f>
        <v>davidmikhael@minerva.kgi.edu</v>
      </c>
      <c r="C92" s="28" t="s">
        <v>465</v>
      </c>
      <c r="D92" s="28" t="s">
        <v>850</v>
      </c>
      <c r="E92" s="4" t="b">
        <v>1</v>
      </c>
      <c r="F92" s="182" t="s">
        <v>886</v>
      </c>
    </row>
    <row r="93">
      <c r="A93" t="str">
        <f>'WEEK 1 Sep 12th'!B96</f>
        <v>Erin Ray</v>
      </c>
      <c r="B93" t="str">
        <f>'WEEK 1 Sep 12th'!C96</f>
        <v>erin.ray@minerva.kgi.edu</v>
      </c>
      <c r="C93" s="28" t="s">
        <v>466</v>
      </c>
      <c r="D93" s="28" t="s">
        <v>850</v>
      </c>
      <c r="E93" s="4" t="b">
        <v>1</v>
      </c>
      <c r="F93" s="182" t="s">
        <v>887</v>
      </c>
    </row>
    <row r="94">
      <c r="A94" t="str">
        <f>'WEEK 1 Sep 12th'!B97</f>
        <v>Hovhannes Alekyan</v>
      </c>
      <c r="B94" t="str">
        <f>'WEEK 1 Sep 12th'!C97</f>
        <v>hovhannes.alekyan@minerva.kgi.edu</v>
      </c>
      <c r="C94" s="28" t="s">
        <v>467</v>
      </c>
      <c r="D94" s="28" t="s">
        <v>850</v>
      </c>
      <c r="E94" s="4" t="b">
        <v>1</v>
      </c>
      <c r="F94" s="182" t="s">
        <v>888</v>
      </c>
    </row>
    <row r="95">
      <c r="A95" t="str">
        <f>'WEEK 1 Sep 12th'!B98</f>
        <v>Jade Bowler</v>
      </c>
      <c r="B95" t="str">
        <f>'WEEK 1 Sep 12th'!C98</f>
        <v>jade@minerva.kgi.edu</v>
      </c>
      <c r="C95" s="28" t="s">
        <v>468</v>
      </c>
      <c r="D95" s="28" t="s">
        <v>850</v>
      </c>
      <c r="E95" s="4" t="b">
        <v>1</v>
      </c>
      <c r="F95" s="182" t="s">
        <v>889</v>
      </c>
    </row>
    <row r="96">
      <c r="A96" t="str">
        <f>'WEEK 1 Sep 12th'!B99</f>
        <v>Michelle Zhang</v>
      </c>
      <c r="B96" t="str">
        <f>'WEEK 1 Sep 12th'!C99</f>
        <v>michellezhang@minerva.kgi.edu</v>
      </c>
      <c r="C96" s="28" t="s">
        <v>434</v>
      </c>
      <c r="D96" s="28" t="s">
        <v>865</v>
      </c>
      <c r="E96" s="4" t="b">
        <v>1</v>
      </c>
      <c r="F96" s="182" t="s">
        <v>890</v>
      </c>
    </row>
    <row r="97">
      <c r="A97" t="str">
        <f>'WEEK 1 Sep 12th'!B100</f>
        <v>Mohammed Badra</v>
      </c>
      <c r="B97" t="str">
        <f>'WEEK 1 Sep 12th'!C100</f>
        <v>mohammedbadra@minerva.kgi.edu</v>
      </c>
      <c r="C97" s="28" t="s">
        <v>435</v>
      </c>
      <c r="D97" s="28" t="s">
        <v>865</v>
      </c>
      <c r="E97" s="4" t="b">
        <v>1</v>
      </c>
      <c r="F97" s="182" t="s">
        <v>891</v>
      </c>
    </row>
    <row r="98">
      <c r="A98" t="str">
        <f>'WEEK 1 Sep 12th'!B101</f>
        <v>Moonsup Kim</v>
      </c>
      <c r="B98" t="str">
        <f>'WEEK 1 Sep 12th'!C101</f>
        <v>moonsup@minerva.kgi.edu</v>
      </c>
      <c r="C98" s="28" t="s">
        <v>436</v>
      </c>
      <c r="D98" s="28" t="s">
        <v>865</v>
      </c>
      <c r="E98" s="4" t="b">
        <v>1</v>
      </c>
      <c r="F98" s="182" t="s">
        <v>892</v>
      </c>
    </row>
    <row r="99">
      <c r="A99" t="str">
        <f>'WEEK 1 Sep 12th'!B102</f>
        <v>Naol Sileshi</v>
      </c>
      <c r="B99" t="str">
        <f>'WEEK 1 Sep 12th'!C102</f>
        <v>naol@minerva.kgi.edu</v>
      </c>
      <c r="C99" s="28" t="s">
        <v>438</v>
      </c>
      <c r="D99" s="28" t="s">
        <v>865</v>
      </c>
      <c r="E99" s="4" t="b">
        <v>1</v>
      </c>
      <c r="F99" s="182" t="s">
        <v>893</v>
      </c>
    </row>
    <row r="100">
      <c r="A100" t="str">
        <f>'WEEK 1 Sep 12th'!B103</f>
        <v>Nayyera Askar</v>
      </c>
      <c r="B100" t="str">
        <f>'WEEK 1 Sep 12th'!C103</f>
        <v>nayyera@minerva.kgi.edu</v>
      </c>
      <c r="C100" s="28" t="s">
        <v>360</v>
      </c>
      <c r="D100" s="28" t="s">
        <v>860</v>
      </c>
      <c r="E100" s="4" t="b">
        <v>1</v>
      </c>
      <c r="F100" s="182" t="s">
        <v>894</v>
      </c>
    </row>
    <row r="101">
      <c r="A101" t="str">
        <f>'WEEK 1 Sep 12th'!B104</f>
        <v>Yiran Shu</v>
      </c>
      <c r="B101" t="str">
        <f>'WEEK 1 Sep 12th'!C104</f>
        <v>krystal.yr.shu@minerva.kgi.edu</v>
      </c>
      <c r="C101" s="28" t="s">
        <v>362</v>
      </c>
      <c r="D101" s="28" t="s">
        <v>860</v>
      </c>
      <c r="E101" s="4" t="b">
        <v>1</v>
      </c>
      <c r="F101" s="182" t="s">
        <v>895</v>
      </c>
    </row>
    <row r="102">
      <c r="A102" t="str">
        <f>'WEEK 1 Sep 12th'!B105</f>
        <v>Zeineb Ouerghi</v>
      </c>
      <c r="B102" t="str">
        <f>'WEEK 1 Sep 12th'!C105</f>
        <v>zeineb@minerva.kgi.edu</v>
      </c>
      <c r="C102" s="28" t="s">
        <v>363</v>
      </c>
      <c r="D102" s="28" t="s">
        <v>860</v>
      </c>
      <c r="E102" s="4" t="b">
        <v>1</v>
      </c>
      <c r="F102" s="182" t="s">
        <v>896</v>
      </c>
    </row>
    <row r="103">
      <c r="A103" t="str">
        <f t="shared" ref="A103:B103" si="1">#REF!</f>
        <v>#REF!</v>
      </c>
      <c r="B103" t="str">
        <f t="shared" si="1"/>
        <v>#REF!</v>
      </c>
      <c r="C103" s="28" t="s">
        <v>897</v>
      </c>
      <c r="D103" s="28"/>
      <c r="E103" s="4" t="b">
        <v>0</v>
      </c>
      <c r="F103" s="163"/>
    </row>
    <row r="104">
      <c r="A104" t="str">
        <f t="shared" ref="A104:B104" si="2">#REF!</f>
        <v>#REF!</v>
      </c>
      <c r="B104" t="str">
        <f t="shared" si="2"/>
        <v>#REF!</v>
      </c>
      <c r="C104" s="28" t="s">
        <v>898</v>
      </c>
      <c r="D104" s="28" t="s">
        <v>813</v>
      </c>
      <c r="E104" s="4" t="b">
        <v>1</v>
      </c>
      <c r="F104" s="182" t="s">
        <v>899</v>
      </c>
    </row>
    <row r="105">
      <c r="A105" t="str">
        <f t="shared" ref="A105:B105" si="3">#REF!</f>
        <v>#REF!</v>
      </c>
      <c r="B105" t="str">
        <f t="shared" si="3"/>
        <v>#REF!</v>
      </c>
      <c r="C105" s="28" t="s">
        <v>900</v>
      </c>
      <c r="D105" s="28" t="s">
        <v>860</v>
      </c>
      <c r="E105" s="4" t="b">
        <v>1</v>
      </c>
      <c r="F105" s="182" t="s">
        <v>901</v>
      </c>
    </row>
    <row r="106">
      <c r="A106" t="str">
        <f t="shared" ref="A106:B106" si="4">#REF!</f>
        <v>#REF!</v>
      </c>
      <c r="B106" t="str">
        <f t="shared" si="4"/>
        <v>#REF!</v>
      </c>
      <c r="C106" s="28" t="s">
        <v>902</v>
      </c>
      <c r="D106" s="28" t="s">
        <v>845</v>
      </c>
      <c r="E106" s="4" t="b">
        <v>1</v>
      </c>
      <c r="F106" s="182" t="s">
        <v>903</v>
      </c>
    </row>
    <row r="107">
      <c r="A107" t="str">
        <f>'WEEK 1 Sep 12th'!B106</f>
        <v/>
      </c>
      <c r="B107" t="str">
        <f>'WEEK 1 Sep 12th'!C106</f>
        <v/>
      </c>
      <c r="C107" s="28" t="s">
        <v>904</v>
      </c>
      <c r="E107" t="b">
        <v>0</v>
      </c>
      <c r="F107" s="163"/>
    </row>
    <row r="108">
      <c r="A108" t="str">
        <f>'WEEK 1 Sep 12th'!B107</f>
        <v/>
      </c>
      <c r="B108" t="str">
        <f>'WEEK 1 Sep 12th'!C107</f>
        <v/>
      </c>
      <c r="C108" s="28" t="s">
        <v>905</v>
      </c>
      <c r="E108" t="b">
        <v>0</v>
      </c>
      <c r="F108" s="163"/>
    </row>
    <row r="109">
      <c r="A109" t="str">
        <f>'WEEK 1 Sep 12th'!B108</f>
        <v/>
      </c>
      <c r="C109" s="28" t="s">
        <v>906</v>
      </c>
      <c r="E109" t="b">
        <v>0</v>
      </c>
      <c r="F109" s="163"/>
    </row>
    <row r="110">
      <c r="A110" t="str">
        <f>'WEEK 1 Sep 12th'!B109</f>
        <v/>
      </c>
      <c r="C110" s="28" t="s">
        <v>907</v>
      </c>
      <c r="E110" t="b">
        <v>0</v>
      </c>
      <c r="F110" s="163"/>
    </row>
    <row r="111">
      <c r="A111" t="str">
        <f>'WEEK 1 Sep 12th'!B110</f>
        <v/>
      </c>
      <c r="C111" s="28" t="s">
        <v>908</v>
      </c>
      <c r="E111" t="b">
        <v>0</v>
      </c>
      <c r="F111" s="163"/>
    </row>
    <row r="112">
      <c r="A112" t="str">
        <f>'WEEK 1 Sep 12th'!B111</f>
        <v/>
      </c>
      <c r="C112" s="28" t="s">
        <v>909</v>
      </c>
      <c r="E112" t="b">
        <v>0</v>
      </c>
      <c r="F112" s="163"/>
    </row>
    <row r="113">
      <c r="A113" t="str">
        <f>'WEEK 1 Sep 12th'!B112</f>
        <v/>
      </c>
      <c r="C113" s="28" t="s">
        <v>910</v>
      </c>
      <c r="E113" t="b">
        <v>0</v>
      </c>
      <c r="F113" s="163"/>
    </row>
    <row r="114">
      <c r="A114" t="str">
        <f>'WEEK 1 Sep 12th'!B113</f>
        <v/>
      </c>
      <c r="C114" s="28" t="s">
        <v>911</v>
      </c>
      <c r="E114" t="b">
        <v>0</v>
      </c>
      <c r="F114" s="163"/>
    </row>
    <row r="115">
      <c r="A115" t="str">
        <f>'WEEK 1 Sep 12th'!B114</f>
        <v/>
      </c>
      <c r="C115" s="28" t="s">
        <v>912</v>
      </c>
      <c r="E115" t="b">
        <v>0</v>
      </c>
      <c r="F115" s="163"/>
    </row>
    <row r="116">
      <c r="A116" t="str">
        <f>'WEEK 1 Sep 12th'!B115</f>
        <v/>
      </c>
      <c r="C116" s="28" t="s">
        <v>913</v>
      </c>
      <c r="E116" t="b">
        <v>0</v>
      </c>
      <c r="F116" s="163"/>
    </row>
    <row r="117">
      <c r="A117" t="str">
        <f>'WEEK 1 Sep 12th'!B116</f>
        <v/>
      </c>
      <c r="C117" s="28" t="s">
        <v>914</v>
      </c>
      <c r="E117" t="b">
        <v>0</v>
      </c>
      <c r="F117" s="163"/>
    </row>
    <row r="118">
      <c r="A118" t="str">
        <f>'WEEK 1 Sep 12th'!B117</f>
        <v/>
      </c>
      <c r="C118" s="28" t="s">
        <v>915</v>
      </c>
      <c r="E118" t="b">
        <v>0</v>
      </c>
      <c r="F118" s="163"/>
    </row>
    <row r="119">
      <c r="A119" t="str">
        <f>'WEEK 1 Sep 12th'!B118</f>
        <v/>
      </c>
      <c r="C119" s="28" t="s">
        <v>916</v>
      </c>
      <c r="E119" t="b">
        <v>0</v>
      </c>
      <c r="F119" s="163"/>
    </row>
    <row r="120">
      <c r="A120" t="str">
        <f>'WEEK 1 Sep 12th'!B119</f>
        <v/>
      </c>
      <c r="C120" s="28" t="s">
        <v>917</v>
      </c>
      <c r="E120" t="b">
        <v>0</v>
      </c>
      <c r="F120" s="163"/>
    </row>
    <row r="121">
      <c r="A121" t="str">
        <f>'WEEK 1 Sep 12th'!B120</f>
        <v/>
      </c>
      <c r="C121" s="28" t="s">
        <v>918</v>
      </c>
      <c r="E121" t="b">
        <v>0</v>
      </c>
      <c r="F121" s="163"/>
    </row>
    <row r="122">
      <c r="A122" t="str">
        <f>'WEEK 1 Sep 12th'!B121</f>
        <v/>
      </c>
      <c r="C122" s="28" t="s">
        <v>919</v>
      </c>
      <c r="E122" t="b">
        <v>0</v>
      </c>
      <c r="F122" s="163"/>
    </row>
    <row r="123">
      <c r="A123" t="str">
        <f>'WEEK 1 Sep 12th'!B122</f>
        <v/>
      </c>
      <c r="C123" s="28" t="s">
        <v>920</v>
      </c>
      <c r="E123" t="b">
        <v>0</v>
      </c>
      <c r="F123" s="163"/>
    </row>
    <row r="124">
      <c r="A124" t="str">
        <f>'WEEK 1 Sep 12th'!B123</f>
        <v/>
      </c>
      <c r="C124" s="28" t="s">
        <v>921</v>
      </c>
      <c r="E124" t="b">
        <v>0</v>
      </c>
      <c r="F124" s="163"/>
    </row>
    <row r="125">
      <c r="A125" t="str">
        <f>'WEEK 1 Sep 12th'!B124</f>
        <v/>
      </c>
      <c r="C125" s="28" t="s">
        <v>922</v>
      </c>
      <c r="E125" t="b">
        <v>0</v>
      </c>
      <c r="F125" s="163"/>
    </row>
    <row r="126">
      <c r="A126" t="str">
        <f>'WEEK 1 Sep 12th'!B125</f>
        <v/>
      </c>
      <c r="C126" s="28" t="s">
        <v>923</v>
      </c>
      <c r="E126" t="b">
        <v>0</v>
      </c>
      <c r="F126" s="163"/>
    </row>
    <row r="127">
      <c r="A127" t="str">
        <f>'WEEK 1 Sep 12th'!B126</f>
        <v/>
      </c>
      <c r="C127" s="28" t="s">
        <v>924</v>
      </c>
      <c r="E127" t="b">
        <v>0</v>
      </c>
      <c r="F127" s="163"/>
    </row>
    <row r="128">
      <c r="A128" t="str">
        <f>'WEEK 1 Sep 12th'!B127</f>
        <v/>
      </c>
      <c r="C128" s="28" t="s">
        <v>925</v>
      </c>
      <c r="E128" t="b">
        <v>0</v>
      </c>
      <c r="F128" s="163"/>
    </row>
    <row r="129">
      <c r="A129" t="str">
        <f>'WEEK 1 Sep 12th'!B128</f>
        <v/>
      </c>
      <c r="C129" s="28" t="s">
        <v>926</v>
      </c>
      <c r="E129" t="b">
        <v>0</v>
      </c>
      <c r="F129" s="163"/>
    </row>
    <row r="130">
      <c r="A130" t="str">
        <f>'WEEK 1 Sep 12th'!B129</f>
        <v/>
      </c>
      <c r="C130" s="28" t="s">
        <v>927</v>
      </c>
      <c r="E130" t="b">
        <v>0</v>
      </c>
      <c r="F130" s="163"/>
    </row>
    <row r="131">
      <c r="A131" t="str">
        <f>'WEEK 1 Sep 12th'!B130</f>
        <v/>
      </c>
      <c r="C131" s="28" t="s">
        <v>928</v>
      </c>
      <c r="E131" t="b">
        <v>0</v>
      </c>
      <c r="F131" s="163"/>
    </row>
    <row r="132">
      <c r="A132" t="str">
        <f>'WEEK 1 Sep 12th'!B131</f>
        <v/>
      </c>
      <c r="C132" s="28" t="s">
        <v>929</v>
      </c>
      <c r="E132" t="b">
        <v>0</v>
      </c>
      <c r="F132" s="163"/>
    </row>
    <row r="133">
      <c r="A133" t="str">
        <f>'WEEK 1 Sep 12th'!B132</f>
        <v/>
      </c>
      <c r="C133" s="28" t="s">
        <v>930</v>
      </c>
      <c r="E133" t="b">
        <v>0</v>
      </c>
      <c r="F133" s="163"/>
    </row>
    <row r="134">
      <c r="A134" t="str">
        <f>'WEEK 1 Sep 12th'!B133</f>
        <v/>
      </c>
      <c r="C134" s="28" t="s">
        <v>931</v>
      </c>
      <c r="E134" t="b">
        <v>0</v>
      </c>
      <c r="F134" s="163"/>
    </row>
    <row r="135">
      <c r="A135" t="str">
        <f>'WEEK 1 Sep 12th'!B134</f>
        <v/>
      </c>
      <c r="C135" s="28" t="s">
        <v>932</v>
      </c>
      <c r="E135" t="b">
        <v>0</v>
      </c>
      <c r="F135" s="163"/>
    </row>
    <row r="136">
      <c r="A136" t="str">
        <f>'WEEK 1 Sep 12th'!B135</f>
        <v/>
      </c>
      <c r="C136" s="28" t="s">
        <v>933</v>
      </c>
      <c r="E136" t="b">
        <v>0</v>
      </c>
      <c r="F136" s="163"/>
    </row>
    <row r="137">
      <c r="A137" t="str">
        <f>'WEEK 1 Sep 12th'!B136</f>
        <v/>
      </c>
      <c r="C137" s="28" t="s">
        <v>934</v>
      </c>
      <c r="E137" t="b">
        <v>0</v>
      </c>
      <c r="F137" s="163"/>
    </row>
    <row r="138">
      <c r="A138" t="str">
        <f>'WEEK 1 Sep 12th'!B137</f>
        <v/>
      </c>
      <c r="C138" s="28" t="s">
        <v>935</v>
      </c>
      <c r="E138" t="b">
        <v>0</v>
      </c>
      <c r="F138" s="163"/>
    </row>
    <row r="139">
      <c r="A139" t="str">
        <f>'WEEK 1 Sep 12th'!B138</f>
        <v/>
      </c>
      <c r="C139" s="28" t="s">
        <v>936</v>
      </c>
      <c r="E139" t="b">
        <v>0</v>
      </c>
      <c r="F139" s="163"/>
    </row>
    <row r="140">
      <c r="A140" t="str">
        <f>'WEEK 1 Sep 12th'!B139</f>
        <v/>
      </c>
      <c r="C140" s="28" t="s">
        <v>937</v>
      </c>
      <c r="E140" t="b">
        <v>0</v>
      </c>
      <c r="F140" s="163"/>
    </row>
    <row r="141">
      <c r="A141" t="str">
        <f>'WEEK 1 Sep 12th'!B140</f>
        <v/>
      </c>
      <c r="C141" s="28" t="s">
        <v>938</v>
      </c>
      <c r="E141" t="b">
        <v>0</v>
      </c>
      <c r="F141" s="163"/>
    </row>
    <row r="142">
      <c r="A142" t="str">
        <f>'WEEK 1 Sep 12th'!B141</f>
        <v/>
      </c>
      <c r="C142" s="28" t="s">
        <v>939</v>
      </c>
      <c r="E142" t="b">
        <v>0</v>
      </c>
      <c r="F142" s="163"/>
    </row>
    <row r="143">
      <c r="A143" t="str">
        <f>'WEEK 1 Sep 12th'!B142</f>
        <v/>
      </c>
      <c r="C143" s="28" t="s">
        <v>940</v>
      </c>
      <c r="E143" t="b">
        <v>0</v>
      </c>
      <c r="F143" s="163"/>
    </row>
    <row r="144">
      <c r="A144" t="str">
        <f>'WEEK 1 Sep 12th'!B143</f>
        <v/>
      </c>
      <c r="C144" s="28" t="s">
        <v>941</v>
      </c>
      <c r="E144" t="b">
        <v>0</v>
      </c>
      <c r="F144" s="163"/>
    </row>
    <row r="145">
      <c r="A145" t="str">
        <f>'WEEK 1 Sep 12th'!B144</f>
        <v/>
      </c>
      <c r="C145" s="28" t="s">
        <v>942</v>
      </c>
      <c r="E145" t="b">
        <v>0</v>
      </c>
      <c r="F145" s="163"/>
    </row>
    <row r="146">
      <c r="A146" t="str">
        <f>'WEEK 1 Sep 12th'!B145</f>
        <v/>
      </c>
      <c r="C146" s="28" t="s">
        <v>943</v>
      </c>
      <c r="E146" t="b">
        <v>0</v>
      </c>
      <c r="F146" s="163"/>
    </row>
    <row r="147">
      <c r="A147" t="str">
        <f>'WEEK 1 Sep 12th'!B146</f>
        <v/>
      </c>
      <c r="C147" s="28" t="s">
        <v>944</v>
      </c>
      <c r="E147" t="b">
        <v>0</v>
      </c>
      <c r="F147" s="163"/>
    </row>
    <row r="148">
      <c r="A148" t="str">
        <f>'WEEK 1 Sep 12th'!B147</f>
        <v/>
      </c>
      <c r="C148" s="28" t="s">
        <v>945</v>
      </c>
      <c r="E148" t="b">
        <v>0</v>
      </c>
      <c r="F148" s="163"/>
    </row>
    <row r="149">
      <c r="C149" s="28" t="s">
        <v>946</v>
      </c>
      <c r="E149" t="b">
        <v>0</v>
      </c>
      <c r="F149" s="163"/>
    </row>
    <row r="150">
      <c r="C150" s="28" t="s">
        <v>947</v>
      </c>
      <c r="E150" t="b">
        <v>0</v>
      </c>
      <c r="F150" s="163"/>
    </row>
    <row r="151">
      <c r="C151" s="28" t="s">
        <v>948</v>
      </c>
      <c r="E151" t="b">
        <v>0</v>
      </c>
      <c r="F151" s="163"/>
    </row>
    <row r="152">
      <c r="C152" s="28" t="s">
        <v>949</v>
      </c>
      <c r="E152" t="b">
        <v>0</v>
      </c>
      <c r="F152" s="163"/>
    </row>
    <row r="153">
      <c r="C153" s="28" t="s">
        <v>950</v>
      </c>
      <c r="E153" t="b">
        <v>0</v>
      </c>
      <c r="F153" s="163"/>
    </row>
    <row r="154">
      <c r="C154" s="28" t="s">
        <v>951</v>
      </c>
      <c r="E154" t="b">
        <v>0</v>
      </c>
      <c r="F154" s="163"/>
    </row>
    <row r="155">
      <c r="C155" s="28" t="s">
        <v>952</v>
      </c>
      <c r="E155" t="b">
        <v>0</v>
      </c>
      <c r="F155" s="163"/>
    </row>
    <row r="156">
      <c r="C156" s="28" t="s">
        <v>953</v>
      </c>
      <c r="E156" t="b">
        <v>0</v>
      </c>
      <c r="F156" s="163"/>
    </row>
    <row r="157">
      <c r="C157" s="28" t="s">
        <v>954</v>
      </c>
      <c r="E157" t="b">
        <v>0</v>
      </c>
      <c r="F157" s="163"/>
    </row>
    <row r="158">
      <c r="C158" s="28" t="s">
        <v>955</v>
      </c>
      <c r="E158" t="b">
        <v>0</v>
      </c>
      <c r="F158" s="163"/>
    </row>
    <row r="159">
      <c r="C159" s="28" t="s">
        <v>956</v>
      </c>
      <c r="E159" t="b">
        <v>0</v>
      </c>
      <c r="F159" s="163"/>
    </row>
    <row r="160">
      <c r="C160" s="28" t="s">
        <v>957</v>
      </c>
      <c r="E160" t="b">
        <v>0</v>
      </c>
      <c r="F160" s="163"/>
    </row>
    <row r="161">
      <c r="C161" s="28" t="s">
        <v>958</v>
      </c>
      <c r="E161" t="b">
        <v>0</v>
      </c>
      <c r="F161" s="163"/>
    </row>
    <row r="162">
      <c r="C162" s="28" t="s">
        <v>959</v>
      </c>
      <c r="E162" t="b">
        <v>0</v>
      </c>
      <c r="F162" s="163"/>
    </row>
    <row r="163">
      <c r="C163" s="28" t="s">
        <v>960</v>
      </c>
      <c r="E163" t="b">
        <v>0</v>
      </c>
      <c r="F163" s="163"/>
    </row>
    <row r="164">
      <c r="C164" s="28" t="s">
        <v>961</v>
      </c>
      <c r="E164" t="b">
        <v>0</v>
      </c>
      <c r="F164" s="163"/>
    </row>
    <row r="165">
      <c r="C165" s="28" t="s">
        <v>962</v>
      </c>
      <c r="E165" t="b">
        <v>0</v>
      </c>
      <c r="F165" s="163"/>
    </row>
    <row r="166">
      <c r="C166" s="28" t="s">
        <v>963</v>
      </c>
      <c r="E166" t="b">
        <v>0</v>
      </c>
      <c r="F166" s="163"/>
    </row>
    <row r="167">
      <c r="C167" s="28" t="s">
        <v>964</v>
      </c>
      <c r="E167" t="b">
        <v>0</v>
      </c>
      <c r="F167" s="163"/>
    </row>
    <row r="168">
      <c r="C168" s="28" t="s">
        <v>965</v>
      </c>
      <c r="E168" t="b">
        <v>0</v>
      </c>
      <c r="F168" s="163"/>
    </row>
    <row r="169">
      <c r="C169" s="28" t="s">
        <v>966</v>
      </c>
      <c r="E169" t="b">
        <v>0</v>
      </c>
      <c r="F169" s="163"/>
    </row>
    <row r="170">
      <c r="C170" s="28" t="s">
        <v>967</v>
      </c>
      <c r="E170" t="b">
        <v>0</v>
      </c>
      <c r="F170" s="163"/>
    </row>
    <row r="171">
      <c r="C171" s="28" t="s">
        <v>968</v>
      </c>
      <c r="E171" t="b">
        <v>0</v>
      </c>
      <c r="F171" s="163"/>
    </row>
    <row r="172">
      <c r="C172" s="28" t="s">
        <v>969</v>
      </c>
      <c r="E172" t="b">
        <v>0</v>
      </c>
      <c r="F172" s="163"/>
    </row>
    <row r="173">
      <c r="C173" s="28" t="s">
        <v>970</v>
      </c>
      <c r="E173" t="b">
        <v>0</v>
      </c>
      <c r="F173" s="163"/>
    </row>
    <row r="174">
      <c r="C174" s="28" t="s">
        <v>971</v>
      </c>
      <c r="E174" t="b">
        <v>0</v>
      </c>
      <c r="F174" s="163"/>
    </row>
    <row r="175">
      <c r="C175" s="28" t="s">
        <v>972</v>
      </c>
      <c r="E175" t="b">
        <v>0</v>
      </c>
      <c r="F175" s="163"/>
    </row>
    <row r="176">
      <c r="C176" s="28" t="s">
        <v>973</v>
      </c>
      <c r="E176" t="b">
        <v>0</v>
      </c>
      <c r="F176" s="163"/>
    </row>
    <row r="177">
      <c r="C177" s="28" t="s">
        <v>974</v>
      </c>
      <c r="E177" t="b">
        <v>0</v>
      </c>
      <c r="F177" s="163"/>
    </row>
    <row r="178">
      <c r="C178" s="28" t="s">
        <v>975</v>
      </c>
      <c r="E178" t="b">
        <v>0</v>
      </c>
      <c r="F178" s="163"/>
    </row>
    <row r="179">
      <c r="C179" s="28" t="s">
        <v>976</v>
      </c>
      <c r="E179" t="b">
        <v>0</v>
      </c>
      <c r="F179" s="163"/>
    </row>
    <row r="180">
      <c r="C180" s="28" t="s">
        <v>977</v>
      </c>
      <c r="E180" t="b">
        <v>0</v>
      </c>
      <c r="F180" s="163"/>
    </row>
    <row r="181">
      <c r="C181" s="28" t="s">
        <v>978</v>
      </c>
      <c r="E181" t="b">
        <v>0</v>
      </c>
      <c r="F181" s="163"/>
    </row>
    <row r="182">
      <c r="C182" s="28" t="s">
        <v>979</v>
      </c>
      <c r="E182" t="b">
        <v>0</v>
      </c>
      <c r="F182" s="163"/>
    </row>
    <row r="183">
      <c r="C183" s="28" t="s">
        <v>980</v>
      </c>
      <c r="E183" t="b">
        <v>0</v>
      </c>
      <c r="F183" s="163"/>
    </row>
    <row r="184">
      <c r="C184" s="28" t="s">
        <v>981</v>
      </c>
      <c r="E184" t="b">
        <v>0</v>
      </c>
      <c r="F184" s="163"/>
    </row>
    <row r="185">
      <c r="C185" s="28" t="s">
        <v>982</v>
      </c>
      <c r="E185" t="b">
        <v>0</v>
      </c>
      <c r="F185" s="163"/>
    </row>
    <row r="186">
      <c r="C186" s="28" t="s">
        <v>983</v>
      </c>
      <c r="E186" t="b">
        <v>0</v>
      </c>
      <c r="F186" s="163"/>
    </row>
    <row r="187">
      <c r="C187" s="28" t="s">
        <v>984</v>
      </c>
      <c r="E187" t="b">
        <v>0</v>
      </c>
      <c r="F187" s="163"/>
    </row>
    <row r="188">
      <c r="C188" s="28" t="s">
        <v>985</v>
      </c>
      <c r="E188" t="b">
        <v>0</v>
      </c>
      <c r="F188" s="163"/>
    </row>
    <row r="189">
      <c r="C189" s="28" t="s">
        <v>986</v>
      </c>
      <c r="E189" t="b">
        <v>0</v>
      </c>
      <c r="F189" s="163"/>
    </row>
    <row r="190">
      <c r="C190" s="28" t="s">
        <v>987</v>
      </c>
      <c r="E190" t="b">
        <v>0</v>
      </c>
      <c r="F190" s="163"/>
    </row>
    <row r="191">
      <c r="C191" s="28" t="s">
        <v>988</v>
      </c>
      <c r="E191" t="b">
        <v>0</v>
      </c>
      <c r="F191" s="163"/>
    </row>
    <row r="192">
      <c r="C192" s="28" t="s">
        <v>989</v>
      </c>
      <c r="E192" t="b">
        <v>0</v>
      </c>
      <c r="F192" s="163"/>
    </row>
    <row r="193">
      <c r="C193" s="28" t="s">
        <v>990</v>
      </c>
      <c r="E193" t="b">
        <v>0</v>
      </c>
      <c r="F193" s="163"/>
    </row>
    <row r="194">
      <c r="C194" s="28" t="s">
        <v>991</v>
      </c>
      <c r="E194" t="b">
        <v>0</v>
      </c>
      <c r="F194" s="163"/>
    </row>
    <row r="195">
      <c r="C195" s="28" t="s">
        <v>992</v>
      </c>
      <c r="E195" t="b">
        <v>0</v>
      </c>
      <c r="F195" s="163"/>
    </row>
    <row r="196">
      <c r="C196" s="28" t="s">
        <v>993</v>
      </c>
      <c r="E196" t="b">
        <v>0</v>
      </c>
      <c r="F196" s="163"/>
    </row>
    <row r="197">
      <c r="C197" s="28" t="s">
        <v>994</v>
      </c>
      <c r="E197" t="b">
        <v>0</v>
      </c>
      <c r="F197" s="163"/>
    </row>
    <row r="198">
      <c r="C198" s="28" t="s">
        <v>995</v>
      </c>
      <c r="E198" t="b">
        <v>0</v>
      </c>
      <c r="F198" s="163"/>
    </row>
    <row r="199">
      <c r="C199" s="28" t="s">
        <v>996</v>
      </c>
      <c r="E199" t="b">
        <v>0</v>
      </c>
      <c r="F199" s="163"/>
    </row>
    <row r="200">
      <c r="C200" s="28" t="s">
        <v>997</v>
      </c>
      <c r="E200" t="b">
        <v>0</v>
      </c>
      <c r="F200" s="163"/>
    </row>
    <row r="201">
      <c r="C201" s="28" t="s">
        <v>998</v>
      </c>
      <c r="E201" t="b">
        <v>0</v>
      </c>
      <c r="F201" s="163"/>
    </row>
    <row r="202">
      <c r="C202" s="28" t="s">
        <v>999</v>
      </c>
      <c r="E202" t="b">
        <v>0</v>
      </c>
      <c r="F202" s="163"/>
    </row>
    <row r="203">
      <c r="C203" s="28" t="s">
        <v>1000</v>
      </c>
      <c r="E203" t="b">
        <v>0</v>
      </c>
      <c r="F203" s="163"/>
    </row>
    <row r="204">
      <c r="C204" s="28" t="s">
        <v>1001</v>
      </c>
      <c r="E204" t="b">
        <v>0</v>
      </c>
      <c r="F204" s="163"/>
    </row>
    <row r="205">
      <c r="C205" s="28" t="s">
        <v>1002</v>
      </c>
      <c r="E205" t="b">
        <v>0</v>
      </c>
      <c r="F205" s="163"/>
    </row>
    <row r="206">
      <c r="C206" s="28" t="s">
        <v>1003</v>
      </c>
      <c r="E206" t="b">
        <v>0</v>
      </c>
      <c r="F206" s="163"/>
    </row>
    <row r="207">
      <c r="C207" s="28" t="s">
        <v>1004</v>
      </c>
      <c r="E207" t="b">
        <v>0</v>
      </c>
      <c r="F207" s="163"/>
    </row>
    <row r="208">
      <c r="C208" s="28" t="s">
        <v>1005</v>
      </c>
      <c r="E208" t="b">
        <v>0</v>
      </c>
      <c r="F208" s="163"/>
    </row>
    <row r="209">
      <c r="C209" s="28" t="s">
        <v>1006</v>
      </c>
      <c r="E209" t="b">
        <v>0</v>
      </c>
      <c r="F209" s="163"/>
    </row>
    <row r="210">
      <c r="C210" s="28" t="s">
        <v>1007</v>
      </c>
      <c r="E210" t="b">
        <v>0</v>
      </c>
      <c r="F210" s="163"/>
    </row>
    <row r="211">
      <c r="C211" s="28" t="s">
        <v>1008</v>
      </c>
      <c r="E211" t="b">
        <v>0</v>
      </c>
      <c r="F211" s="163"/>
    </row>
    <row r="212">
      <c r="C212" s="28" t="s">
        <v>1009</v>
      </c>
      <c r="E212" t="b">
        <v>0</v>
      </c>
      <c r="F212" s="163"/>
    </row>
    <row r="213">
      <c r="C213" s="28" t="s">
        <v>1010</v>
      </c>
      <c r="E213" t="b">
        <v>0</v>
      </c>
      <c r="F213" s="163"/>
    </row>
    <row r="214">
      <c r="C214" s="28" t="s">
        <v>1011</v>
      </c>
      <c r="E214" t="b">
        <v>0</v>
      </c>
      <c r="F214" s="163"/>
    </row>
    <row r="215">
      <c r="C215" s="28" t="s">
        <v>1012</v>
      </c>
      <c r="E215" t="b">
        <v>0</v>
      </c>
      <c r="F215" s="163"/>
    </row>
    <row r="216">
      <c r="C216" s="28" t="s">
        <v>1013</v>
      </c>
      <c r="E216" t="b">
        <v>0</v>
      </c>
      <c r="F216" s="163"/>
    </row>
    <row r="217">
      <c r="C217" s="28" t="s">
        <v>1014</v>
      </c>
      <c r="E217" t="b">
        <v>0</v>
      </c>
      <c r="F217" s="163"/>
    </row>
    <row r="218">
      <c r="C218" s="28" t="s">
        <v>1015</v>
      </c>
      <c r="E218" t="b">
        <v>0</v>
      </c>
      <c r="F218" s="163"/>
    </row>
    <row r="219">
      <c r="C219" s="28" t="s">
        <v>1016</v>
      </c>
      <c r="E219" t="b">
        <v>0</v>
      </c>
      <c r="F219" s="163"/>
    </row>
    <row r="220">
      <c r="C220" s="28" t="s">
        <v>1017</v>
      </c>
      <c r="E220" t="b">
        <v>0</v>
      </c>
      <c r="F220" s="163"/>
    </row>
    <row r="221">
      <c r="C221" s="28" t="s">
        <v>1018</v>
      </c>
      <c r="E221" t="b">
        <v>0</v>
      </c>
      <c r="F221" s="163"/>
    </row>
    <row r="222">
      <c r="C222" s="28" t="s">
        <v>1019</v>
      </c>
      <c r="E222" t="b">
        <v>0</v>
      </c>
      <c r="F222" s="163"/>
    </row>
    <row r="223">
      <c r="C223" s="28" t="s">
        <v>1020</v>
      </c>
      <c r="E223" t="b">
        <v>0</v>
      </c>
      <c r="F223" s="163"/>
    </row>
    <row r="224">
      <c r="C224" s="28" t="s">
        <v>1021</v>
      </c>
      <c r="E224" t="b">
        <v>0</v>
      </c>
      <c r="F224" s="163"/>
    </row>
    <row r="225">
      <c r="C225" s="28" t="s">
        <v>1022</v>
      </c>
      <c r="E225" t="b">
        <v>0</v>
      </c>
      <c r="F225" s="163"/>
    </row>
    <row r="226">
      <c r="C226" s="28" t="s">
        <v>1023</v>
      </c>
      <c r="E226" t="b">
        <v>0</v>
      </c>
      <c r="F226" s="163"/>
    </row>
    <row r="227">
      <c r="C227" s="28" t="s">
        <v>1024</v>
      </c>
      <c r="E227" t="b">
        <v>0</v>
      </c>
      <c r="F227" s="163"/>
    </row>
    <row r="228">
      <c r="C228" s="28" t="s">
        <v>1025</v>
      </c>
      <c r="E228" t="b">
        <v>0</v>
      </c>
      <c r="F228" s="163"/>
    </row>
    <row r="229">
      <c r="C229" s="28" t="s">
        <v>1026</v>
      </c>
      <c r="E229" t="b">
        <v>0</v>
      </c>
      <c r="F229" s="163"/>
    </row>
    <row r="230">
      <c r="C230" s="28" t="s">
        <v>1027</v>
      </c>
      <c r="E230" t="b">
        <v>0</v>
      </c>
      <c r="F230" s="163"/>
    </row>
    <row r="231">
      <c r="C231" s="28" t="s">
        <v>1028</v>
      </c>
      <c r="E231" t="b">
        <v>0</v>
      </c>
      <c r="F231" s="163"/>
    </row>
    <row r="232">
      <c r="C232" s="28" t="s">
        <v>1029</v>
      </c>
      <c r="E232" t="b">
        <v>0</v>
      </c>
      <c r="F232" s="163"/>
    </row>
    <row r="233">
      <c r="C233" s="28" t="s">
        <v>1030</v>
      </c>
      <c r="E233" t="b">
        <v>0</v>
      </c>
      <c r="F233" s="163"/>
    </row>
    <row r="234">
      <c r="C234" s="28" t="s">
        <v>1031</v>
      </c>
      <c r="E234" t="b">
        <v>0</v>
      </c>
      <c r="F234" s="163"/>
    </row>
    <row r="235">
      <c r="C235" s="28" t="s">
        <v>1032</v>
      </c>
      <c r="E235" t="b">
        <v>0</v>
      </c>
      <c r="F235" s="163"/>
    </row>
    <row r="236">
      <c r="C236" s="28" t="s">
        <v>1033</v>
      </c>
      <c r="E236" t="b">
        <v>0</v>
      </c>
      <c r="F236" s="163"/>
    </row>
    <row r="237">
      <c r="C237" s="28" t="s">
        <v>1034</v>
      </c>
      <c r="E237" t="b">
        <v>0</v>
      </c>
      <c r="F237" s="163"/>
    </row>
    <row r="238">
      <c r="C238" s="28" t="s">
        <v>1035</v>
      </c>
      <c r="E238" t="b">
        <v>0</v>
      </c>
      <c r="F238" s="163"/>
    </row>
    <row r="239">
      <c r="C239" s="28" t="s">
        <v>1036</v>
      </c>
      <c r="E239" t="b">
        <v>0</v>
      </c>
      <c r="F239" s="163"/>
    </row>
    <row r="240">
      <c r="C240" s="28" t="s">
        <v>1037</v>
      </c>
      <c r="E240" t="b">
        <v>0</v>
      </c>
      <c r="F240" s="163"/>
    </row>
    <row r="241">
      <c r="C241" s="28" t="s">
        <v>1038</v>
      </c>
      <c r="E241" t="b">
        <v>0</v>
      </c>
      <c r="F241" s="163"/>
    </row>
    <row r="242">
      <c r="C242" s="28" t="s">
        <v>1039</v>
      </c>
      <c r="E242" t="b">
        <v>0</v>
      </c>
      <c r="F242" s="163"/>
    </row>
    <row r="243">
      <c r="C243" s="28" t="s">
        <v>1040</v>
      </c>
      <c r="E243" t="b">
        <v>0</v>
      </c>
      <c r="F243" s="163"/>
    </row>
    <row r="244">
      <c r="C244" s="28" t="s">
        <v>1041</v>
      </c>
      <c r="E244" t="b">
        <v>0</v>
      </c>
      <c r="F244" s="163"/>
    </row>
    <row r="245">
      <c r="C245" s="28" t="s">
        <v>1042</v>
      </c>
      <c r="E245" t="b">
        <v>0</v>
      </c>
      <c r="F245" s="163"/>
    </row>
    <row r="246">
      <c r="C246" s="28" t="s">
        <v>1043</v>
      </c>
      <c r="E246" t="b">
        <v>0</v>
      </c>
      <c r="F246" s="163"/>
    </row>
    <row r="247">
      <c r="C247" s="28" t="s">
        <v>1044</v>
      </c>
      <c r="E247" t="b">
        <v>0</v>
      </c>
      <c r="F247" s="163"/>
    </row>
    <row r="248">
      <c r="C248" s="28" t="s">
        <v>1045</v>
      </c>
      <c r="E248" t="b">
        <v>0</v>
      </c>
      <c r="F248" s="163"/>
    </row>
    <row r="249">
      <c r="C249" s="28" t="s">
        <v>1046</v>
      </c>
      <c r="E249" t="b">
        <v>0</v>
      </c>
      <c r="F249" s="163"/>
    </row>
    <row r="250">
      <c r="C250" s="28" t="s">
        <v>1047</v>
      </c>
      <c r="E250" t="b">
        <v>0</v>
      </c>
      <c r="F250" s="163"/>
    </row>
    <row r="251">
      <c r="C251" s="28" t="s">
        <v>1048</v>
      </c>
      <c r="E251" t="b">
        <v>0</v>
      </c>
      <c r="F251" s="163"/>
    </row>
    <row r="252">
      <c r="C252" s="28" t="s">
        <v>1049</v>
      </c>
      <c r="E252" t="b">
        <v>0</v>
      </c>
      <c r="F252" s="163"/>
    </row>
    <row r="253">
      <c r="C253" s="28" t="s">
        <v>1050</v>
      </c>
      <c r="E253" t="b">
        <v>0</v>
      </c>
      <c r="F253" s="163"/>
    </row>
    <row r="254">
      <c r="C254" s="28" t="s">
        <v>1051</v>
      </c>
      <c r="E254" t="b">
        <v>0</v>
      </c>
      <c r="F254" s="163"/>
    </row>
    <row r="255">
      <c r="C255" s="28" t="s">
        <v>1052</v>
      </c>
      <c r="E255" t="b">
        <v>0</v>
      </c>
      <c r="F255" s="163"/>
    </row>
    <row r="256">
      <c r="C256" s="28" t="s">
        <v>1053</v>
      </c>
      <c r="E256" t="b">
        <v>0</v>
      </c>
      <c r="F256" s="163"/>
    </row>
    <row r="257">
      <c r="C257" s="28" t="s">
        <v>1054</v>
      </c>
      <c r="E257" t="b">
        <v>0</v>
      </c>
      <c r="F257" s="163"/>
    </row>
    <row r="258">
      <c r="C258" s="28" t="s">
        <v>1055</v>
      </c>
      <c r="E258" t="b">
        <v>0</v>
      </c>
      <c r="F258" s="163"/>
    </row>
    <row r="259">
      <c r="C259" s="28" t="s">
        <v>1056</v>
      </c>
      <c r="E259" t="b">
        <v>0</v>
      </c>
      <c r="F259" s="163"/>
    </row>
    <row r="260">
      <c r="C260" s="28" t="s">
        <v>1057</v>
      </c>
      <c r="E260" t="b">
        <v>0</v>
      </c>
      <c r="F260" s="163"/>
    </row>
    <row r="261">
      <c r="C261" s="28" t="s">
        <v>1058</v>
      </c>
      <c r="E261" t="b">
        <v>0</v>
      </c>
      <c r="F261" s="163"/>
    </row>
    <row r="262">
      <c r="C262" s="28" t="s">
        <v>1059</v>
      </c>
      <c r="E262" t="b">
        <v>0</v>
      </c>
      <c r="F262" s="163"/>
    </row>
    <row r="263">
      <c r="C263" s="28" t="s">
        <v>1060</v>
      </c>
      <c r="E263" t="b">
        <v>0</v>
      </c>
      <c r="F263" s="163"/>
    </row>
    <row r="264">
      <c r="C264" s="28" t="s">
        <v>1061</v>
      </c>
      <c r="E264" t="b">
        <v>0</v>
      </c>
      <c r="F264" s="163"/>
    </row>
    <row r="265">
      <c r="C265" s="28" t="s">
        <v>1062</v>
      </c>
      <c r="E265" t="b">
        <v>0</v>
      </c>
      <c r="F265" s="163"/>
    </row>
    <row r="266">
      <c r="C266" s="28" t="s">
        <v>1063</v>
      </c>
      <c r="E266" t="b">
        <v>0</v>
      </c>
      <c r="F266" s="163"/>
    </row>
    <row r="267">
      <c r="C267" s="28" t="s">
        <v>1064</v>
      </c>
      <c r="E267" t="b">
        <v>0</v>
      </c>
      <c r="F267" s="163"/>
    </row>
    <row r="268">
      <c r="C268" s="28" t="s">
        <v>1065</v>
      </c>
      <c r="E268" t="b">
        <v>0</v>
      </c>
      <c r="F268" s="163"/>
    </row>
    <row r="269">
      <c r="C269" s="28" t="s">
        <v>1066</v>
      </c>
      <c r="E269" t="b">
        <v>0</v>
      </c>
      <c r="F269" s="163"/>
    </row>
    <row r="270">
      <c r="C270" s="28" t="s">
        <v>1067</v>
      </c>
      <c r="E270" t="b">
        <v>0</v>
      </c>
      <c r="F270" s="163"/>
    </row>
    <row r="271">
      <c r="C271" s="28" t="s">
        <v>1068</v>
      </c>
      <c r="E271" t="b">
        <v>0</v>
      </c>
      <c r="F271" s="163"/>
    </row>
    <row r="272">
      <c r="C272" s="28" t="s">
        <v>1069</v>
      </c>
      <c r="E272" t="b">
        <v>0</v>
      </c>
      <c r="F272" s="163"/>
    </row>
    <row r="273">
      <c r="C273" s="28" t="s">
        <v>1070</v>
      </c>
      <c r="E273" t="b">
        <v>0</v>
      </c>
      <c r="F273" s="163"/>
    </row>
    <row r="274">
      <c r="C274" s="28" t="s">
        <v>1071</v>
      </c>
      <c r="E274" t="b">
        <v>0</v>
      </c>
      <c r="F274" s="163"/>
    </row>
    <row r="275">
      <c r="C275" s="28" t="s">
        <v>1072</v>
      </c>
      <c r="E275" t="b">
        <v>0</v>
      </c>
      <c r="F275" s="163"/>
    </row>
    <row r="276">
      <c r="C276" s="28" t="s">
        <v>1073</v>
      </c>
      <c r="E276" t="b">
        <v>0</v>
      </c>
      <c r="F276" s="163"/>
    </row>
    <row r="277">
      <c r="C277" s="28" t="s">
        <v>1074</v>
      </c>
      <c r="E277" t="b">
        <v>0</v>
      </c>
      <c r="F277" s="163"/>
    </row>
    <row r="278">
      <c r="C278" s="28" t="s">
        <v>1075</v>
      </c>
      <c r="E278" t="b">
        <v>0</v>
      </c>
      <c r="F278" s="163"/>
    </row>
    <row r="279">
      <c r="C279" s="28" t="s">
        <v>1076</v>
      </c>
      <c r="E279" t="b">
        <v>0</v>
      </c>
      <c r="F279" s="163"/>
    </row>
    <row r="280">
      <c r="C280" s="28" t="s">
        <v>1077</v>
      </c>
      <c r="E280" t="b">
        <v>0</v>
      </c>
      <c r="F280" s="163"/>
    </row>
    <row r="281">
      <c r="C281" s="28" t="s">
        <v>1078</v>
      </c>
      <c r="E281" t="b">
        <v>0</v>
      </c>
      <c r="F281" s="163"/>
    </row>
    <row r="282">
      <c r="C282" s="28" t="s">
        <v>1079</v>
      </c>
      <c r="E282" t="b">
        <v>0</v>
      </c>
      <c r="F282" s="163"/>
    </row>
    <row r="283">
      <c r="C283" s="28" t="s">
        <v>1080</v>
      </c>
      <c r="E283" t="b">
        <v>0</v>
      </c>
      <c r="F283" s="163"/>
    </row>
    <row r="284">
      <c r="C284" s="28" t="s">
        <v>1081</v>
      </c>
      <c r="E284" t="b">
        <v>0</v>
      </c>
      <c r="F284" s="163"/>
    </row>
    <row r="285">
      <c r="C285" s="28" t="s">
        <v>1082</v>
      </c>
      <c r="E285" t="b">
        <v>0</v>
      </c>
      <c r="F285" s="163"/>
    </row>
    <row r="286">
      <c r="C286" s="28" t="s">
        <v>1083</v>
      </c>
      <c r="E286" t="b">
        <v>0</v>
      </c>
      <c r="F286" s="163"/>
    </row>
    <row r="287">
      <c r="C287" s="28" t="s">
        <v>1084</v>
      </c>
      <c r="E287" t="b">
        <v>0</v>
      </c>
      <c r="F287" s="163"/>
    </row>
    <row r="288">
      <c r="C288" s="28" t="s">
        <v>1085</v>
      </c>
      <c r="E288" t="b">
        <v>0</v>
      </c>
      <c r="F288" s="163"/>
    </row>
    <row r="289">
      <c r="C289" s="28" t="s">
        <v>1086</v>
      </c>
      <c r="E289" t="b">
        <v>0</v>
      </c>
      <c r="F289" s="163"/>
    </row>
    <row r="290">
      <c r="C290" s="28" t="s">
        <v>1087</v>
      </c>
      <c r="E290" t="b">
        <v>0</v>
      </c>
      <c r="F290" s="163"/>
    </row>
    <row r="291">
      <c r="C291" s="28" t="s">
        <v>1088</v>
      </c>
      <c r="E291" t="b">
        <v>0</v>
      </c>
      <c r="F291" s="163"/>
    </row>
    <row r="292">
      <c r="C292" s="28" t="s">
        <v>1089</v>
      </c>
      <c r="E292" t="b">
        <v>0</v>
      </c>
      <c r="F292" s="163"/>
    </row>
    <row r="293">
      <c r="C293" s="28" t="s">
        <v>1090</v>
      </c>
      <c r="E293" t="b">
        <v>0</v>
      </c>
      <c r="F293" s="163"/>
    </row>
    <row r="294">
      <c r="C294" s="28" t="s">
        <v>1091</v>
      </c>
      <c r="E294" t="b">
        <v>0</v>
      </c>
      <c r="F294" s="163"/>
    </row>
    <row r="295">
      <c r="C295" s="28" t="s">
        <v>1092</v>
      </c>
      <c r="E295" t="b">
        <v>0</v>
      </c>
      <c r="F295" s="163"/>
    </row>
    <row r="296">
      <c r="C296" s="28" t="s">
        <v>1093</v>
      </c>
      <c r="E296" t="b">
        <v>0</v>
      </c>
      <c r="F296" s="163"/>
    </row>
    <row r="297">
      <c r="C297" s="28" t="s">
        <v>1094</v>
      </c>
      <c r="E297" t="b">
        <v>0</v>
      </c>
      <c r="F297" s="163"/>
    </row>
    <row r="298">
      <c r="C298" s="28" t="s">
        <v>1095</v>
      </c>
      <c r="E298" t="b">
        <v>0</v>
      </c>
      <c r="F298" s="163"/>
    </row>
    <row r="299">
      <c r="C299" s="28" t="s">
        <v>1096</v>
      </c>
      <c r="E299" t="b">
        <v>0</v>
      </c>
      <c r="F299" s="163"/>
    </row>
    <row r="300">
      <c r="C300" s="28" t="s">
        <v>1097</v>
      </c>
      <c r="E300" t="b">
        <v>0</v>
      </c>
      <c r="F300" s="163"/>
    </row>
    <row r="301">
      <c r="C301" s="28" t="s">
        <v>1098</v>
      </c>
      <c r="E301" t="b">
        <v>0</v>
      </c>
      <c r="F301" s="163"/>
    </row>
    <row r="302">
      <c r="E302" t="b">
        <v>0</v>
      </c>
      <c r="F302" s="163"/>
    </row>
    <row r="303">
      <c r="E303" t="b">
        <v>0</v>
      </c>
      <c r="F303" s="163"/>
    </row>
    <row r="304">
      <c r="E304" t="b">
        <v>0</v>
      </c>
      <c r="F304" s="163"/>
    </row>
    <row r="305">
      <c r="E305" t="b">
        <v>0</v>
      </c>
      <c r="F305" s="163"/>
    </row>
    <row r="306">
      <c r="E306" t="b">
        <v>0</v>
      </c>
      <c r="F306" s="163"/>
    </row>
    <row r="307">
      <c r="E307" t="b">
        <v>0</v>
      </c>
      <c r="F307" s="163"/>
    </row>
    <row r="308">
      <c r="E308" t="b">
        <v>0</v>
      </c>
      <c r="F308" s="163"/>
    </row>
    <row r="309">
      <c r="E309" t="b">
        <v>0</v>
      </c>
      <c r="F309" s="163"/>
    </row>
    <row r="310">
      <c r="E310" t="b">
        <v>0</v>
      </c>
      <c r="F310" s="163"/>
    </row>
    <row r="311">
      <c r="E311" t="b">
        <v>0</v>
      </c>
      <c r="F311" s="163"/>
    </row>
    <row r="312">
      <c r="E312" t="b">
        <v>0</v>
      </c>
      <c r="F312" s="163"/>
    </row>
    <row r="313">
      <c r="E313" t="b">
        <v>0</v>
      </c>
      <c r="F313" s="163"/>
    </row>
    <row r="314">
      <c r="E314" t="b">
        <v>0</v>
      </c>
      <c r="F314" s="163"/>
    </row>
    <row r="315">
      <c r="E315" t="b">
        <v>0</v>
      </c>
      <c r="F315" s="163"/>
    </row>
    <row r="316">
      <c r="E316" t="b">
        <v>0</v>
      </c>
      <c r="F316" s="163"/>
    </row>
    <row r="317">
      <c r="E317" t="b">
        <v>0</v>
      </c>
      <c r="F317" s="163"/>
    </row>
    <row r="318">
      <c r="E318" t="b">
        <v>0</v>
      </c>
      <c r="F318" s="163"/>
    </row>
    <row r="319">
      <c r="E319" t="b">
        <v>0</v>
      </c>
      <c r="F319" s="163"/>
    </row>
    <row r="320">
      <c r="E320" t="b">
        <v>0</v>
      </c>
      <c r="F320" s="163"/>
    </row>
    <row r="321">
      <c r="E321" t="b">
        <v>0</v>
      </c>
      <c r="F321" s="163"/>
    </row>
    <row r="322">
      <c r="E322" t="b">
        <v>0</v>
      </c>
      <c r="F322" s="163"/>
    </row>
    <row r="323">
      <c r="E323" t="b">
        <v>0</v>
      </c>
      <c r="F323" s="163"/>
    </row>
    <row r="324">
      <c r="E324" t="b">
        <v>0</v>
      </c>
      <c r="F324" s="163"/>
    </row>
    <row r="325">
      <c r="E325" t="b">
        <v>0</v>
      </c>
      <c r="F325" s="163"/>
    </row>
    <row r="326">
      <c r="E326" t="b">
        <v>0</v>
      </c>
      <c r="F326" s="163"/>
    </row>
    <row r="327">
      <c r="E327" t="b">
        <v>0</v>
      </c>
      <c r="F327" s="163"/>
    </row>
    <row r="328">
      <c r="E328" t="b">
        <v>0</v>
      </c>
      <c r="F328" s="163"/>
    </row>
    <row r="329">
      <c r="E329" t="b">
        <v>0</v>
      </c>
      <c r="F329" s="163"/>
    </row>
    <row r="330">
      <c r="E330" t="b">
        <v>0</v>
      </c>
      <c r="F330" s="163"/>
    </row>
    <row r="331">
      <c r="E331" t="b">
        <v>0</v>
      </c>
      <c r="F331" s="163"/>
    </row>
    <row r="332">
      <c r="E332" t="b">
        <v>0</v>
      </c>
      <c r="F332" s="163"/>
    </row>
    <row r="333">
      <c r="E333" t="b">
        <v>0</v>
      </c>
      <c r="F333" s="163"/>
    </row>
    <row r="334">
      <c r="E334" t="b">
        <v>0</v>
      </c>
      <c r="F334" s="163"/>
    </row>
    <row r="335">
      <c r="E335" t="b">
        <v>0</v>
      </c>
      <c r="F335" s="163"/>
    </row>
    <row r="336">
      <c r="E336" t="b">
        <v>0</v>
      </c>
      <c r="F336" s="163"/>
    </row>
    <row r="337">
      <c r="E337" t="b">
        <v>0</v>
      </c>
      <c r="F337" s="163"/>
    </row>
    <row r="338">
      <c r="E338" t="b">
        <v>0</v>
      </c>
      <c r="F338" s="163"/>
    </row>
    <row r="339">
      <c r="E339" t="b">
        <v>0</v>
      </c>
      <c r="F339" s="163"/>
    </row>
    <row r="340">
      <c r="E340" t="b">
        <v>0</v>
      </c>
      <c r="F340" s="163"/>
    </row>
    <row r="341">
      <c r="E341" t="b">
        <v>0</v>
      </c>
      <c r="F341" s="163"/>
    </row>
    <row r="342">
      <c r="E342" t="b">
        <v>0</v>
      </c>
      <c r="F342" s="163"/>
    </row>
    <row r="343">
      <c r="E343" t="b">
        <v>0</v>
      </c>
      <c r="F343" s="163"/>
    </row>
    <row r="344">
      <c r="E344" t="b">
        <v>0</v>
      </c>
      <c r="F344" s="163"/>
    </row>
    <row r="345">
      <c r="E345" t="b">
        <v>0</v>
      </c>
      <c r="F345" s="163"/>
    </row>
    <row r="346">
      <c r="E346" t="b">
        <v>0</v>
      </c>
      <c r="F346" s="163"/>
    </row>
    <row r="347">
      <c r="E347" t="b">
        <v>0</v>
      </c>
      <c r="F347" s="163"/>
    </row>
    <row r="348">
      <c r="E348" t="b">
        <v>0</v>
      </c>
      <c r="F348" s="163"/>
    </row>
    <row r="349">
      <c r="E349" t="b">
        <v>0</v>
      </c>
      <c r="F349" s="163"/>
    </row>
    <row r="350">
      <c r="E350" t="b">
        <v>0</v>
      </c>
      <c r="F350" s="163"/>
    </row>
    <row r="351">
      <c r="E351" t="b">
        <v>0</v>
      </c>
      <c r="F351" s="163"/>
    </row>
    <row r="352">
      <c r="E352" t="b">
        <v>0</v>
      </c>
      <c r="F352" s="163"/>
    </row>
    <row r="353">
      <c r="E353" t="b">
        <v>0</v>
      </c>
      <c r="F353" s="163"/>
    </row>
    <row r="354">
      <c r="E354" t="b">
        <v>0</v>
      </c>
      <c r="F354" s="163"/>
    </row>
    <row r="355">
      <c r="E355" t="b">
        <v>0</v>
      </c>
      <c r="F355" s="163"/>
    </row>
    <row r="356">
      <c r="E356" t="b">
        <v>0</v>
      </c>
      <c r="F356" s="163"/>
    </row>
    <row r="357">
      <c r="E357" t="b">
        <v>0</v>
      </c>
      <c r="F357" s="163"/>
    </row>
    <row r="358">
      <c r="E358" t="b">
        <v>0</v>
      </c>
      <c r="F358" s="163"/>
    </row>
    <row r="359">
      <c r="E359" t="b">
        <v>0</v>
      </c>
      <c r="F359" s="163"/>
    </row>
    <row r="360">
      <c r="E360" t="b">
        <v>0</v>
      </c>
      <c r="F360" s="163"/>
    </row>
    <row r="361">
      <c r="E361" t="b">
        <v>0</v>
      </c>
      <c r="F361" s="163"/>
    </row>
    <row r="362">
      <c r="E362" t="b">
        <v>0</v>
      </c>
      <c r="F362" s="163"/>
    </row>
    <row r="363">
      <c r="E363" t="b">
        <v>0</v>
      </c>
      <c r="F363" s="163"/>
    </row>
    <row r="364">
      <c r="E364" t="b">
        <v>0</v>
      </c>
      <c r="F364" s="163"/>
    </row>
    <row r="365">
      <c r="E365" t="b">
        <v>0</v>
      </c>
      <c r="F365" s="163"/>
    </row>
    <row r="366">
      <c r="E366" t="b">
        <v>0</v>
      </c>
      <c r="F366" s="163"/>
    </row>
    <row r="367">
      <c r="E367" t="b">
        <v>0</v>
      </c>
      <c r="F367" s="163"/>
    </row>
    <row r="368">
      <c r="E368" t="b">
        <v>0</v>
      </c>
      <c r="F368" s="163"/>
    </row>
    <row r="369">
      <c r="E369" t="b">
        <v>0</v>
      </c>
      <c r="F369" s="163"/>
    </row>
    <row r="370">
      <c r="E370" t="b">
        <v>0</v>
      </c>
      <c r="F370" s="163"/>
    </row>
    <row r="371">
      <c r="E371" t="b">
        <v>0</v>
      </c>
      <c r="F371" s="163"/>
    </row>
    <row r="372">
      <c r="E372" t="b">
        <v>0</v>
      </c>
      <c r="F372" s="163"/>
    </row>
    <row r="373">
      <c r="E373" t="b">
        <v>0</v>
      </c>
      <c r="F373" s="163"/>
    </row>
    <row r="374">
      <c r="E374" t="b">
        <v>0</v>
      </c>
      <c r="F374" s="163"/>
    </row>
    <row r="375">
      <c r="E375" t="b">
        <v>0</v>
      </c>
      <c r="F375" s="163"/>
    </row>
    <row r="376">
      <c r="E376" t="b">
        <v>0</v>
      </c>
      <c r="F376" s="163"/>
    </row>
    <row r="377">
      <c r="E377" t="b">
        <v>0</v>
      </c>
      <c r="F377" s="163"/>
    </row>
    <row r="378">
      <c r="E378" t="b">
        <v>0</v>
      </c>
      <c r="F378" s="163"/>
    </row>
    <row r="379">
      <c r="E379" t="b">
        <v>0</v>
      </c>
      <c r="F379" s="163"/>
    </row>
    <row r="380">
      <c r="E380" t="b">
        <v>0</v>
      </c>
      <c r="F380" s="163"/>
    </row>
    <row r="381">
      <c r="E381" t="b">
        <v>0</v>
      </c>
      <c r="F381" s="163"/>
    </row>
    <row r="382">
      <c r="E382" t="b">
        <v>0</v>
      </c>
      <c r="F382" s="163"/>
    </row>
    <row r="383">
      <c r="E383" t="b">
        <v>0</v>
      </c>
      <c r="F383" s="163"/>
    </row>
    <row r="384">
      <c r="E384" t="b">
        <v>0</v>
      </c>
      <c r="F384" s="163"/>
    </row>
    <row r="385">
      <c r="E385" t="b">
        <v>0</v>
      </c>
      <c r="F385" s="163"/>
    </row>
    <row r="386">
      <c r="E386" t="b">
        <v>0</v>
      </c>
      <c r="F386" s="163"/>
    </row>
    <row r="387">
      <c r="E387" t="b">
        <v>0</v>
      </c>
      <c r="F387" s="163"/>
    </row>
    <row r="388">
      <c r="E388" t="b">
        <v>0</v>
      </c>
      <c r="F388" s="163"/>
    </row>
    <row r="389">
      <c r="E389" t="b">
        <v>0</v>
      </c>
      <c r="F389" s="163"/>
    </row>
    <row r="390">
      <c r="E390" t="b">
        <v>0</v>
      </c>
      <c r="F390" s="163"/>
    </row>
    <row r="391">
      <c r="E391" t="b">
        <v>0</v>
      </c>
      <c r="F391" s="163"/>
    </row>
    <row r="392">
      <c r="E392" t="b">
        <v>0</v>
      </c>
      <c r="F392" s="163"/>
    </row>
    <row r="393">
      <c r="E393" t="b">
        <v>0</v>
      </c>
      <c r="F393" s="163"/>
    </row>
    <row r="394">
      <c r="E394" t="b">
        <v>0</v>
      </c>
      <c r="F394" s="163"/>
    </row>
    <row r="395">
      <c r="E395" t="b">
        <v>0</v>
      </c>
      <c r="F395" s="163"/>
    </row>
    <row r="396">
      <c r="E396" t="b">
        <v>0</v>
      </c>
      <c r="F396" s="163"/>
    </row>
    <row r="397">
      <c r="E397" t="b">
        <v>0</v>
      </c>
      <c r="F397" s="163"/>
    </row>
    <row r="398">
      <c r="E398" t="b">
        <v>0</v>
      </c>
      <c r="F398" s="163"/>
    </row>
    <row r="399">
      <c r="E399" t="b">
        <v>0</v>
      </c>
      <c r="F399" s="163"/>
    </row>
    <row r="400">
      <c r="E400" t="b">
        <v>0</v>
      </c>
      <c r="F400" s="163"/>
    </row>
    <row r="401">
      <c r="E401" t="b">
        <v>0</v>
      </c>
      <c r="F401" s="163"/>
    </row>
    <row r="402">
      <c r="E402" t="b">
        <v>0</v>
      </c>
      <c r="F402" s="163"/>
    </row>
    <row r="403">
      <c r="E403" t="b">
        <v>0</v>
      </c>
      <c r="F403" s="163"/>
    </row>
    <row r="404">
      <c r="E404" t="b">
        <v>0</v>
      </c>
      <c r="F404" s="163"/>
    </row>
    <row r="405">
      <c r="E405" t="b">
        <v>0</v>
      </c>
      <c r="F405" s="163"/>
    </row>
    <row r="406">
      <c r="E406" t="b">
        <v>0</v>
      </c>
      <c r="F406" s="163"/>
    </row>
    <row r="407">
      <c r="E407" t="b">
        <v>0</v>
      </c>
      <c r="F407" s="163"/>
    </row>
    <row r="408">
      <c r="E408" t="b">
        <v>0</v>
      </c>
      <c r="F408" s="163"/>
    </row>
    <row r="409">
      <c r="E409" t="b">
        <v>0</v>
      </c>
      <c r="F409" s="163"/>
    </row>
    <row r="410">
      <c r="E410" t="b">
        <v>0</v>
      </c>
      <c r="F410" s="163"/>
    </row>
    <row r="411">
      <c r="E411" t="b">
        <v>0</v>
      </c>
      <c r="F411" s="163"/>
    </row>
    <row r="412">
      <c r="E412" t="b">
        <v>0</v>
      </c>
      <c r="F412" s="163"/>
    </row>
    <row r="413">
      <c r="E413" t="b">
        <v>0</v>
      </c>
      <c r="F413" s="163"/>
    </row>
    <row r="414">
      <c r="E414" t="b">
        <v>0</v>
      </c>
      <c r="F414" s="163"/>
    </row>
    <row r="415">
      <c r="E415" t="b">
        <v>0</v>
      </c>
      <c r="F415" s="163"/>
    </row>
    <row r="416">
      <c r="E416" t="b">
        <v>0</v>
      </c>
      <c r="F416" s="163"/>
    </row>
    <row r="417">
      <c r="E417" t="b">
        <v>0</v>
      </c>
      <c r="F417" s="163"/>
    </row>
    <row r="418">
      <c r="E418" t="b">
        <v>0</v>
      </c>
      <c r="F418" s="163"/>
    </row>
    <row r="419">
      <c r="E419" t="b">
        <v>0</v>
      </c>
      <c r="F419" s="163"/>
    </row>
    <row r="420">
      <c r="E420" t="b">
        <v>0</v>
      </c>
      <c r="F420" s="163"/>
    </row>
    <row r="421">
      <c r="E421" t="b">
        <v>0</v>
      </c>
      <c r="F421" s="163"/>
    </row>
    <row r="422">
      <c r="E422" t="b">
        <v>0</v>
      </c>
      <c r="F422" s="163"/>
    </row>
    <row r="423">
      <c r="E423" t="b">
        <v>0</v>
      </c>
      <c r="F423" s="163"/>
    </row>
    <row r="424">
      <c r="E424" t="b">
        <v>0</v>
      </c>
      <c r="F424" s="163"/>
    </row>
    <row r="425">
      <c r="E425" t="b">
        <v>0</v>
      </c>
      <c r="F425" s="163"/>
    </row>
    <row r="426">
      <c r="E426" t="b">
        <v>0</v>
      </c>
      <c r="F426" s="163"/>
    </row>
    <row r="427">
      <c r="E427" t="b">
        <v>0</v>
      </c>
      <c r="F427" s="163"/>
    </row>
    <row r="428">
      <c r="E428" t="b">
        <v>0</v>
      </c>
      <c r="F428" s="163"/>
    </row>
    <row r="429">
      <c r="E429" t="b">
        <v>0</v>
      </c>
      <c r="F429" s="163"/>
    </row>
    <row r="430">
      <c r="E430" t="b">
        <v>0</v>
      </c>
      <c r="F430" s="163"/>
    </row>
    <row r="431">
      <c r="E431" t="b">
        <v>0</v>
      </c>
      <c r="F431" s="163"/>
    </row>
    <row r="432">
      <c r="E432" t="b">
        <v>0</v>
      </c>
      <c r="F432" s="163"/>
    </row>
    <row r="433">
      <c r="E433" t="b">
        <v>0</v>
      </c>
      <c r="F433" s="163"/>
    </row>
    <row r="434">
      <c r="E434" t="b">
        <v>0</v>
      </c>
      <c r="F434" s="163"/>
    </row>
    <row r="435">
      <c r="E435" t="b">
        <v>0</v>
      </c>
      <c r="F435" s="163"/>
    </row>
    <row r="436">
      <c r="E436" t="b">
        <v>0</v>
      </c>
      <c r="F436" s="163"/>
    </row>
    <row r="437">
      <c r="E437" t="b">
        <v>0</v>
      </c>
      <c r="F437" s="163"/>
    </row>
    <row r="438">
      <c r="E438" t="b">
        <v>0</v>
      </c>
      <c r="F438" s="163"/>
    </row>
    <row r="439">
      <c r="E439" t="b">
        <v>0</v>
      </c>
      <c r="F439" s="163"/>
    </row>
    <row r="440">
      <c r="E440" t="b">
        <v>0</v>
      </c>
      <c r="F440" s="163"/>
    </row>
    <row r="441">
      <c r="E441" t="b">
        <v>0</v>
      </c>
      <c r="F441" s="163"/>
    </row>
    <row r="442">
      <c r="E442" t="b">
        <v>0</v>
      </c>
      <c r="F442" s="163"/>
    </row>
    <row r="443">
      <c r="E443" t="b">
        <v>0</v>
      </c>
      <c r="F443" s="163"/>
    </row>
    <row r="444">
      <c r="E444" t="b">
        <v>0</v>
      </c>
      <c r="F444" s="163"/>
    </row>
    <row r="445">
      <c r="E445" t="b">
        <v>0</v>
      </c>
      <c r="F445" s="163"/>
    </row>
    <row r="446">
      <c r="E446" t="b">
        <v>0</v>
      </c>
      <c r="F446" s="163"/>
    </row>
    <row r="447">
      <c r="E447" t="b">
        <v>0</v>
      </c>
      <c r="F447" s="163"/>
    </row>
    <row r="448">
      <c r="E448" t="b">
        <v>0</v>
      </c>
      <c r="F448" s="163"/>
    </row>
    <row r="449">
      <c r="E449" t="b">
        <v>0</v>
      </c>
      <c r="F449" s="163"/>
    </row>
    <row r="450">
      <c r="E450" t="b">
        <v>0</v>
      </c>
      <c r="F450" s="163"/>
    </row>
    <row r="451">
      <c r="E451" t="b">
        <v>0</v>
      </c>
      <c r="F451" s="163"/>
    </row>
    <row r="452">
      <c r="E452" t="b">
        <v>0</v>
      </c>
      <c r="F452" s="163"/>
    </row>
    <row r="453">
      <c r="E453" t="b">
        <v>0</v>
      </c>
      <c r="F453" s="163"/>
    </row>
    <row r="454">
      <c r="E454" t="b">
        <v>0</v>
      </c>
      <c r="F454" s="163"/>
    </row>
    <row r="455">
      <c r="E455" t="b">
        <v>0</v>
      </c>
      <c r="F455" s="163"/>
    </row>
    <row r="456">
      <c r="E456" t="b">
        <v>0</v>
      </c>
      <c r="F456" s="163"/>
    </row>
    <row r="457">
      <c r="E457" t="b">
        <v>0</v>
      </c>
      <c r="F457" s="163"/>
    </row>
    <row r="458">
      <c r="E458" t="b">
        <v>0</v>
      </c>
      <c r="F458" s="163"/>
    </row>
    <row r="459">
      <c r="E459" t="b">
        <v>0</v>
      </c>
      <c r="F459" s="163"/>
    </row>
    <row r="460">
      <c r="E460" t="b">
        <v>0</v>
      </c>
      <c r="F460" s="163"/>
    </row>
    <row r="461">
      <c r="E461" t="b">
        <v>0</v>
      </c>
      <c r="F461" s="163"/>
    </row>
    <row r="462">
      <c r="E462" t="b">
        <v>0</v>
      </c>
      <c r="F462" s="163"/>
    </row>
    <row r="463">
      <c r="E463" t="b">
        <v>0</v>
      </c>
      <c r="F463" s="163"/>
    </row>
    <row r="464">
      <c r="E464" t="b">
        <v>0</v>
      </c>
      <c r="F464" s="163"/>
    </row>
    <row r="465">
      <c r="E465" t="b">
        <v>0</v>
      </c>
      <c r="F465" s="163"/>
    </row>
    <row r="466">
      <c r="E466" t="b">
        <v>0</v>
      </c>
      <c r="F466" s="163"/>
    </row>
    <row r="467">
      <c r="E467" t="b">
        <v>0</v>
      </c>
      <c r="F467" s="163"/>
    </row>
    <row r="468">
      <c r="E468" t="b">
        <v>0</v>
      </c>
      <c r="F468" s="163"/>
    </row>
    <row r="469">
      <c r="E469" t="b">
        <v>0</v>
      </c>
      <c r="F469" s="163"/>
    </row>
    <row r="470">
      <c r="E470" t="b">
        <v>0</v>
      </c>
      <c r="F470" s="163"/>
    </row>
    <row r="471">
      <c r="E471" t="b">
        <v>0</v>
      </c>
      <c r="F471" s="163"/>
    </row>
    <row r="472">
      <c r="E472" t="b">
        <v>0</v>
      </c>
      <c r="F472" s="163"/>
    </row>
    <row r="473">
      <c r="E473" t="b">
        <v>0</v>
      </c>
      <c r="F473" s="163"/>
    </row>
    <row r="474">
      <c r="E474" t="b">
        <v>0</v>
      </c>
      <c r="F474" s="163"/>
    </row>
    <row r="475">
      <c r="E475" t="b">
        <v>0</v>
      </c>
      <c r="F475" s="163"/>
    </row>
    <row r="476">
      <c r="E476" t="b">
        <v>0</v>
      </c>
      <c r="F476" s="163"/>
    </row>
    <row r="477">
      <c r="E477" t="b">
        <v>0</v>
      </c>
      <c r="F477" s="163"/>
    </row>
    <row r="478">
      <c r="E478" t="b">
        <v>0</v>
      </c>
      <c r="F478" s="163"/>
    </row>
    <row r="479">
      <c r="E479" t="b">
        <v>0</v>
      </c>
      <c r="F479" s="163"/>
    </row>
    <row r="480">
      <c r="E480" t="b">
        <v>0</v>
      </c>
      <c r="F480" s="163"/>
    </row>
    <row r="481">
      <c r="E481" t="b">
        <v>0</v>
      </c>
      <c r="F481" s="163"/>
    </row>
    <row r="482">
      <c r="E482" t="b">
        <v>0</v>
      </c>
      <c r="F482" s="163"/>
    </row>
    <row r="483">
      <c r="E483" t="b">
        <v>0</v>
      </c>
      <c r="F483" s="163"/>
    </row>
    <row r="484">
      <c r="E484" t="b">
        <v>0</v>
      </c>
      <c r="F484" s="163"/>
    </row>
    <row r="485">
      <c r="E485" t="b">
        <v>0</v>
      </c>
      <c r="F485" s="163"/>
    </row>
    <row r="486">
      <c r="E486" t="b">
        <v>0</v>
      </c>
      <c r="F486" s="163"/>
    </row>
    <row r="487">
      <c r="E487" t="b">
        <v>0</v>
      </c>
      <c r="F487" s="163"/>
    </row>
    <row r="488">
      <c r="E488" t="b">
        <v>0</v>
      </c>
      <c r="F488" s="163"/>
    </row>
    <row r="489">
      <c r="E489" t="b">
        <v>0</v>
      </c>
      <c r="F489" s="163"/>
    </row>
    <row r="490">
      <c r="E490" t="b">
        <v>0</v>
      </c>
      <c r="F490" s="163"/>
    </row>
    <row r="491">
      <c r="E491" t="b">
        <v>0</v>
      </c>
      <c r="F491" s="163"/>
    </row>
    <row r="492">
      <c r="E492" t="b">
        <v>0</v>
      </c>
      <c r="F492" s="163"/>
    </row>
    <row r="493">
      <c r="E493" t="b">
        <v>0</v>
      </c>
      <c r="F493" s="163"/>
    </row>
    <row r="494">
      <c r="E494" t="b">
        <v>0</v>
      </c>
      <c r="F494" s="163"/>
    </row>
    <row r="495">
      <c r="E495" t="b">
        <v>0</v>
      </c>
      <c r="F495" s="163"/>
    </row>
    <row r="496">
      <c r="E496" t="b">
        <v>0</v>
      </c>
      <c r="F496" s="163"/>
    </row>
    <row r="497">
      <c r="E497" t="b">
        <v>0</v>
      </c>
      <c r="F497" s="163"/>
    </row>
    <row r="498">
      <c r="E498" t="b">
        <v>0</v>
      </c>
      <c r="F498" s="163"/>
    </row>
    <row r="499">
      <c r="E499" t="b">
        <v>0</v>
      </c>
      <c r="F499" s="163"/>
    </row>
    <row r="500">
      <c r="E500" t="b">
        <v>0</v>
      </c>
      <c r="F500" s="163"/>
    </row>
    <row r="501">
      <c r="E501" t="b">
        <v>0</v>
      </c>
      <c r="F501" s="163"/>
    </row>
    <row r="502">
      <c r="E502" t="b">
        <v>0</v>
      </c>
      <c r="F502" s="163"/>
    </row>
    <row r="503">
      <c r="E503" t="b">
        <v>0</v>
      </c>
      <c r="F503" s="163"/>
    </row>
    <row r="504">
      <c r="E504" t="b">
        <v>0</v>
      </c>
      <c r="F504" s="163"/>
    </row>
    <row r="505">
      <c r="E505" t="b">
        <v>0</v>
      </c>
      <c r="F505" s="163"/>
    </row>
    <row r="506">
      <c r="E506" t="b">
        <v>0</v>
      </c>
      <c r="F506" s="163"/>
    </row>
    <row r="507">
      <c r="E507" t="b">
        <v>0</v>
      </c>
      <c r="F507" s="163"/>
    </row>
    <row r="508">
      <c r="E508" t="b">
        <v>0</v>
      </c>
      <c r="F508" s="163"/>
    </row>
    <row r="509">
      <c r="E509" t="b">
        <v>0</v>
      </c>
      <c r="F509" s="163"/>
    </row>
    <row r="510">
      <c r="E510" t="b">
        <v>0</v>
      </c>
      <c r="F510" s="163"/>
    </row>
    <row r="511">
      <c r="E511" t="b">
        <v>0</v>
      </c>
      <c r="F511" s="163"/>
    </row>
    <row r="512">
      <c r="E512" t="b">
        <v>0</v>
      </c>
      <c r="F512" s="163"/>
    </row>
    <row r="513">
      <c r="E513" t="b">
        <v>0</v>
      </c>
      <c r="F513" s="163"/>
    </row>
    <row r="514">
      <c r="E514" t="b">
        <v>0</v>
      </c>
      <c r="F514" s="163"/>
    </row>
    <row r="515">
      <c r="E515" t="b">
        <v>0</v>
      </c>
      <c r="F515" s="163"/>
    </row>
    <row r="516">
      <c r="E516" t="b">
        <v>0</v>
      </c>
      <c r="F516" s="163"/>
    </row>
    <row r="517">
      <c r="E517" t="b">
        <v>0</v>
      </c>
      <c r="F517" s="163"/>
    </row>
    <row r="518">
      <c r="E518" t="b">
        <v>0</v>
      </c>
      <c r="F518" s="163"/>
    </row>
    <row r="519">
      <c r="E519" t="b">
        <v>0</v>
      </c>
      <c r="F519" s="163"/>
    </row>
    <row r="520">
      <c r="E520" t="b">
        <v>0</v>
      </c>
      <c r="F520" s="163"/>
    </row>
    <row r="521">
      <c r="E521" t="b">
        <v>0</v>
      </c>
      <c r="F521" s="163"/>
    </row>
    <row r="522">
      <c r="E522" t="b">
        <v>0</v>
      </c>
      <c r="F522" s="163"/>
    </row>
    <row r="523">
      <c r="E523" t="b">
        <v>0</v>
      </c>
      <c r="F523" s="163"/>
    </row>
    <row r="524">
      <c r="E524" t="b">
        <v>0</v>
      </c>
      <c r="F524" s="163"/>
    </row>
    <row r="525">
      <c r="E525" t="b">
        <v>0</v>
      </c>
      <c r="F525" s="163"/>
    </row>
    <row r="526">
      <c r="E526" t="b">
        <v>0</v>
      </c>
      <c r="F526" s="163"/>
    </row>
    <row r="527">
      <c r="E527" t="b">
        <v>0</v>
      </c>
      <c r="F527" s="163"/>
    </row>
    <row r="528">
      <c r="E528" t="b">
        <v>0</v>
      </c>
      <c r="F528" s="163"/>
    </row>
    <row r="529">
      <c r="E529" t="b">
        <v>0</v>
      </c>
      <c r="F529" s="163"/>
    </row>
    <row r="530">
      <c r="E530" t="b">
        <v>0</v>
      </c>
      <c r="F530" s="163"/>
    </row>
    <row r="531">
      <c r="E531" t="b">
        <v>0</v>
      </c>
      <c r="F531" s="163"/>
    </row>
    <row r="532">
      <c r="E532" t="b">
        <v>0</v>
      </c>
      <c r="F532" s="163"/>
    </row>
    <row r="533">
      <c r="E533" t="b">
        <v>0</v>
      </c>
      <c r="F533" s="163"/>
    </row>
    <row r="534">
      <c r="E534" t="b">
        <v>0</v>
      </c>
      <c r="F534" s="163"/>
    </row>
    <row r="535">
      <c r="E535" t="b">
        <v>0</v>
      </c>
      <c r="F535" s="163"/>
    </row>
    <row r="536">
      <c r="E536" t="b">
        <v>0</v>
      </c>
      <c r="F536" s="163"/>
    </row>
    <row r="537">
      <c r="E537" t="b">
        <v>0</v>
      </c>
      <c r="F537" s="163"/>
    </row>
    <row r="538">
      <c r="E538" t="b">
        <v>0</v>
      </c>
      <c r="F538" s="163"/>
    </row>
    <row r="539">
      <c r="E539" t="b">
        <v>0</v>
      </c>
      <c r="F539" s="163"/>
    </row>
    <row r="540">
      <c r="E540" t="b">
        <v>0</v>
      </c>
      <c r="F540" s="163"/>
    </row>
    <row r="541">
      <c r="E541" t="b">
        <v>0</v>
      </c>
      <c r="F541" s="163"/>
    </row>
    <row r="542">
      <c r="E542" t="b">
        <v>0</v>
      </c>
      <c r="F542" s="163"/>
    </row>
    <row r="543">
      <c r="E543" t="b">
        <v>0</v>
      </c>
      <c r="F543" s="163"/>
    </row>
    <row r="544">
      <c r="E544" t="b">
        <v>0</v>
      </c>
      <c r="F544" s="163"/>
    </row>
    <row r="545">
      <c r="E545" t="b">
        <v>0</v>
      </c>
      <c r="F545" s="163"/>
    </row>
    <row r="546">
      <c r="E546" t="b">
        <v>0</v>
      </c>
      <c r="F546" s="163"/>
    </row>
    <row r="547">
      <c r="E547" t="b">
        <v>0</v>
      </c>
      <c r="F547" s="163"/>
    </row>
    <row r="548">
      <c r="E548" t="b">
        <v>0</v>
      </c>
      <c r="F548" s="163"/>
    </row>
    <row r="549">
      <c r="E549" t="b">
        <v>0</v>
      </c>
      <c r="F549" s="163"/>
    </row>
    <row r="550">
      <c r="E550" t="b">
        <v>0</v>
      </c>
      <c r="F550" s="163"/>
    </row>
    <row r="551">
      <c r="E551" t="b">
        <v>0</v>
      </c>
      <c r="F551" s="163"/>
    </row>
    <row r="552">
      <c r="E552" t="b">
        <v>0</v>
      </c>
      <c r="F552" s="163"/>
    </row>
    <row r="553">
      <c r="E553" t="b">
        <v>0</v>
      </c>
      <c r="F553" s="163"/>
    </row>
    <row r="554">
      <c r="E554" t="b">
        <v>0</v>
      </c>
      <c r="F554" s="163"/>
    </row>
    <row r="555">
      <c r="E555" t="b">
        <v>0</v>
      </c>
      <c r="F555" s="163"/>
    </row>
    <row r="556">
      <c r="E556" t="b">
        <v>0</v>
      </c>
      <c r="F556" s="163"/>
    </row>
    <row r="557">
      <c r="E557" t="b">
        <v>0</v>
      </c>
      <c r="F557" s="163"/>
    </row>
    <row r="558">
      <c r="E558" t="b">
        <v>0</v>
      </c>
      <c r="F558" s="163"/>
    </row>
    <row r="559">
      <c r="E559" t="b">
        <v>0</v>
      </c>
      <c r="F559" s="163"/>
    </row>
    <row r="560">
      <c r="E560" t="b">
        <v>0</v>
      </c>
      <c r="F560" s="163"/>
    </row>
    <row r="561">
      <c r="E561" t="b">
        <v>0</v>
      </c>
      <c r="F561" s="163"/>
    </row>
    <row r="562">
      <c r="E562" t="b">
        <v>0</v>
      </c>
      <c r="F562" s="163"/>
    </row>
    <row r="563">
      <c r="E563" t="b">
        <v>0</v>
      </c>
      <c r="F563" s="163"/>
    </row>
    <row r="564">
      <c r="E564" t="b">
        <v>0</v>
      </c>
      <c r="F564" s="163"/>
    </row>
    <row r="565">
      <c r="E565" t="b">
        <v>0</v>
      </c>
      <c r="F565" s="163"/>
    </row>
    <row r="566">
      <c r="E566" t="b">
        <v>0</v>
      </c>
      <c r="F566" s="163"/>
    </row>
    <row r="567">
      <c r="E567" t="b">
        <v>0</v>
      </c>
      <c r="F567" s="163"/>
    </row>
    <row r="568">
      <c r="E568" t="b">
        <v>0</v>
      </c>
      <c r="F568" s="163"/>
    </row>
    <row r="569">
      <c r="E569" t="b">
        <v>0</v>
      </c>
      <c r="F569" s="163"/>
    </row>
    <row r="570">
      <c r="E570" t="b">
        <v>0</v>
      </c>
      <c r="F570" s="163"/>
    </row>
    <row r="571">
      <c r="E571" t="b">
        <v>0</v>
      </c>
      <c r="F571" s="163"/>
    </row>
    <row r="572">
      <c r="E572" t="b">
        <v>0</v>
      </c>
      <c r="F572" s="163"/>
    </row>
    <row r="573">
      <c r="E573" t="b">
        <v>0</v>
      </c>
      <c r="F573" s="163"/>
    </row>
    <row r="574">
      <c r="E574" t="b">
        <v>0</v>
      </c>
      <c r="F574" s="163"/>
    </row>
    <row r="575">
      <c r="E575" t="b">
        <v>0</v>
      </c>
      <c r="F575" s="163"/>
    </row>
    <row r="576">
      <c r="E576" t="b">
        <v>0</v>
      </c>
      <c r="F576" s="163"/>
    </row>
    <row r="577">
      <c r="E577" t="b">
        <v>0</v>
      </c>
      <c r="F577" s="163"/>
    </row>
    <row r="578">
      <c r="E578" t="b">
        <v>0</v>
      </c>
      <c r="F578" s="163"/>
    </row>
    <row r="579">
      <c r="E579" t="b">
        <v>0</v>
      </c>
      <c r="F579" s="163"/>
    </row>
    <row r="580">
      <c r="E580" t="b">
        <v>0</v>
      </c>
      <c r="F580" s="163"/>
    </row>
    <row r="581">
      <c r="E581" t="b">
        <v>0</v>
      </c>
      <c r="F581" s="163"/>
    </row>
    <row r="582">
      <c r="E582" t="b">
        <v>0</v>
      </c>
      <c r="F582" s="163"/>
    </row>
    <row r="583">
      <c r="E583" t="b">
        <v>0</v>
      </c>
      <c r="F583" s="163"/>
    </row>
    <row r="584">
      <c r="E584" t="b">
        <v>0</v>
      </c>
      <c r="F584" s="163"/>
    </row>
    <row r="585">
      <c r="E585" t="b">
        <v>0</v>
      </c>
      <c r="F585" s="163"/>
    </row>
    <row r="586">
      <c r="E586" t="b">
        <v>0</v>
      </c>
      <c r="F586" s="163"/>
    </row>
    <row r="587">
      <c r="E587" t="b">
        <v>0</v>
      </c>
      <c r="F587" s="163"/>
    </row>
    <row r="588">
      <c r="E588" t="b">
        <v>0</v>
      </c>
      <c r="F588" s="163"/>
    </row>
    <row r="589">
      <c r="E589" t="b">
        <v>0</v>
      </c>
      <c r="F589" s="163"/>
    </row>
    <row r="590">
      <c r="E590" t="b">
        <v>0</v>
      </c>
      <c r="F590" s="163"/>
    </row>
    <row r="591">
      <c r="E591" t="b">
        <v>0</v>
      </c>
      <c r="F591" s="163"/>
    </row>
    <row r="592">
      <c r="E592" t="b">
        <v>0</v>
      </c>
      <c r="F592" s="163"/>
    </row>
    <row r="593">
      <c r="E593" t="b">
        <v>0</v>
      </c>
      <c r="F593" s="163"/>
    </row>
    <row r="594">
      <c r="E594" t="b">
        <v>0</v>
      </c>
      <c r="F594" s="163"/>
    </row>
    <row r="595">
      <c r="E595" t="b">
        <v>0</v>
      </c>
      <c r="F595" s="163"/>
    </row>
    <row r="596">
      <c r="E596" t="b">
        <v>0</v>
      </c>
      <c r="F596" s="163"/>
    </row>
    <row r="597">
      <c r="E597" t="b">
        <v>0</v>
      </c>
      <c r="F597" s="163"/>
    </row>
    <row r="598">
      <c r="E598" t="b">
        <v>0</v>
      </c>
      <c r="F598" s="163"/>
    </row>
    <row r="599">
      <c r="E599" t="b">
        <v>0</v>
      </c>
      <c r="F599" s="163"/>
    </row>
    <row r="600">
      <c r="E600" t="b">
        <v>0</v>
      </c>
      <c r="F600" s="163"/>
    </row>
    <row r="601">
      <c r="E601" t="b">
        <v>0</v>
      </c>
      <c r="F601" s="163"/>
    </row>
    <row r="602">
      <c r="E602" t="b">
        <v>0</v>
      </c>
      <c r="F602" s="163"/>
    </row>
    <row r="603">
      <c r="E603" t="b">
        <v>0</v>
      </c>
      <c r="F603" s="163"/>
    </row>
    <row r="604">
      <c r="E604" t="b">
        <v>0</v>
      </c>
      <c r="F604" s="163"/>
    </row>
    <row r="605">
      <c r="E605" t="b">
        <v>0</v>
      </c>
      <c r="F605" s="163"/>
    </row>
    <row r="606">
      <c r="E606" t="b">
        <v>0</v>
      </c>
      <c r="F606" s="163"/>
    </row>
    <row r="607">
      <c r="E607" t="b">
        <v>0</v>
      </c>
      <c r="F607" s="163"/>
    </row>
    <row r="608">
      <c r="E608" t="b">
        <v>0</v>
      </c>
      <c r="F608" s="163"/>
    </row>
    <row r="609">
      <c r="E609" t="b">
        <v>0</v>
      </c>
      <c r="F609" s="163"/>
    </row>
    <row r="610">
      <c r="E610" t="b">
        <v>0</v>
      </c>
      <c r="F610" s="163"/>
    </row>
    <row r="611">
      <c r="E611" t="b">
        <v>0</v>
      </c>
      <c r="F611" s="163"/>
    </row>
    <row r="612">
      <c r="E612" t="b">
        <v>0</v>
      </c>
      <c r="F612" s="163"/>
    </row>
    <row r="613">
      <c r="E613" t="b">
        <v>0</v>
      </c>
      <c r="F613" s="163"/>
    </row>
    <row r="614">
      <c r="E614" t="b">
        <v>0</v>
      </c>
      <c r="F614" s="163"/>
    </row>
    <row r="615">
      <c r="E615" t="b">
        <v>0</v>
      </c>
      <c r="F615" s="163"/>
    </row>
    <row r="616">
      <c r="E616" t="b">
        <v>0</v>
      </c>
      <c r="F616" s="163"/>
    </row>
    <row r="617">
      <c r="E617" t="b">
        <v>0</v>
      </c>
      <c r="F617" s="163"/>
    </row>
    <row r="618">
      <c r="E618" t="b">
        <v>0</v>
      </c>
      <c r="F618" s="163"/>
    </row>
    <row r="619">
      <c r="E619" t="b">
        <v>0</v>
      </c>
      <c r="F619" s="163"/>
    </row>
    <row r="620">
      <c r="E620" t="b">
        <v>0</v>
      </c>
      <c r="F620" s="163"/>
    </row>
    <row r="621">
      <c r="E621" t="b">
        <v>0</v>
      </c>
      <c r="F621" s="163"/>
    </row>
    <row r="622">
      <c r="E622" t="b">
        <v>0</v>
      </c>
      <c r="F622" s="163"/>
    </row>
    <row r="623">
      <c r="E623" t="b">
        <v>0</v>
      </c>
      <c r="F623" s="163"/>
    </row>
    <row r="624">
      <c r="E624" t="b">
        <v>0</v>
      </c>
      <c r="F624" s="163"/>
    </row>
    <row r="625">
      <c r="E625" t="b">
        <v>0</v>
      </c>
      <c r="F625" s="163"/>
    </row>
    <row r="626">
      <c r="E626" t="b">
        <v>0</v>
      </c>
      <c r="F626" s="163"/>
    </row>
    <row r="627">
      <c r="E627" t="b">
        <v>0</v>
      </c>
      <c r="F627" s="163"/>
    </row>
    <row r="628">
      <c r="E628" t="b">
        <v>0</v>
      </c>
      <c r="F628" s="163"/>
    </row>
    <row r="629">
      <c r="E629" t="b">
        <v>0</v>
      </c>
      <c r="F629" s="163"/>
    </row>
    <row r="630">
      <c r="E630" t="b">
        <v>0</v>
      </c>
      <c r="F630" s="163"/>
    </row>
    <row r="631">
      <c r="E631" t="b">
        <v>0</v>
      </c>
      <c r="F631" s="163"/>
    </row>
    <row r="632">
      <c r="E632" t="b">
        <v>0</v>
      </c>
      <c r="F632" s="163"/>
    </row>
    <row r="633">
      <c r="E633" t="b">
        <v>0</v>
      </c>
      <c r="F633" s="163"/>
    </row>
    <row r="634">
      <c r="E634" t="b">
        <v>0</v>
      </c>
      <c r="F634" s="163"/>
    </row>
    <row r="635">
      <c r="E635" t="b">
        <v>0</v>
      </c>
      <c r="F635" s="163"/>
    </row>
    <row r="636">
      <c r="E636" t="b">
        <v>0</v>
      </c>
      <c r="F636" s="163"/>
    </row>
    <row r="637">
      <c r="E637" t="b">
        <v>0</v>
      </c>
      <c r="F637" s="163"/>
    </row>
    <row r="638">
      <c r="E638" t="b">
        <v>0</v>
      </c>
      <c r="F638" s="163"/>
    </row>
    <row r="639">
      <c r="E639" t="b">
        <v>0</v>
      </c>
      <c r="F639" s="163"/>
    </row>
    <row r="640">
      <c r="E640" t="b">
        <v>0</v>
      </c>
      <c r="F640" s="163"/>
    </row>
    <row r="641">
      <c r="E641" t="b">
        <v>0</v>
      </c>
      <c r="F641" s="163"/>
    </row>
    <row r="642">
      <c r="E642" t="b">
        <v>0</v>
      </c>
      <c r="F642" s="163"/>
    </row>
    <row r="643">
      <c r="E643" t="b">
        <v>0</v>
      </c>
      <c r="F643" s="163"/>
    </row>
    <row r="644">
      <c r="E644" t="b">
        <v>0</v>
      </c>
      <c r="F644" s="163"/>
    </row>
    <row r="645">
      <c r="E645" t="b">
        <v>0</v>
      </c>
      <c r="F645" s="163"/>
    </row>
    <row r="646">
      <c r="E646" t="b">
        <v>0</v>
      </c>
      <c r="F646" s="163"/>
    </row>
    <row r="647">
      <c r="E647" t="b">
        <v>0</v>
      </c>
      <c r="F647" s="163"/>
    </row>
    <row r="648">
      <c r="E648" t="b">
        <v>0</v>
      </c>
      <c r="F648" s="163"/>
    </row>
    <row r="649">
      <c r="E649" t="b">
        <v>0</v>
      </c>
      <c r="F649" s="163"/>
    </row>
    <row r="650">
      <c r="E650" t="b">
        <v>0</v>
      </c>
      <c r="F650" s="163"/>
    </row>
    <row r="651">
      <c r="E651" t="b">
        <v>0</v>
      </c>
      <c r="F651" s="163"/>
    </row>
    <row r="652">
      <c r="E652" t="b">
        <v>0</v>
      </c>
      <c r="F652" s="163"/>
    </row>
    <row r="653">
      <c r="E653" t="b">
        <v>0</v>
      </c>
      <c r="F653" s="163"/>
    </row>
    <row r="654">
      <c r="E654" t="b">
        <v>0</v>
      </c>
      <c r="F654" s="163"/>
    </row>
    <row r="655">
      <c r="E655" t="b">
        <v>0</v>
      </c>
      <c r="F655" s="163"/>
    </row>
    <row r="656">
      <c r="E656" t="b">
        <v>0</v>
      </c>
      <c r="F656" s="163"/>
    </row>
    <row r="657">
      <c r="E657" t="b">
        <v>0</v>
      </c>
      <c r="F657" s="163"/>
    </row>
    <row r="658">
      <c r="E658" t="b">
        <v>0</v>
      </c>
      <c r="F658" s="163"/>
    </row>
    <row r="659">
      <c r="E659" t="b">
        <v>0</v>
      </c>
      <c r="F659" s="163"/>
    </row>
    <row r="660">
      <c r="E660" t="b">
        <v>0</v>
      </c>
      <c r="F660" s="163"/>
    </row>
    <row r="661">
      <c r="E661" t="b">
        <v>0</v>
      </c>
      <c r="F661" s="163"/>
    </row>
    <row r="662">
      <c r="E662" t="b">
        <v>0</v>
      </c>
      <c r="F662" s="163"/>
    </row>
    <row r="663">
      <c r="E663" t="b">
        <v>0</v>
      </c>
      <c r="F663" s="163"/>
    </row>
    <row r="664">
      <c r="E664" t="b">
        <v>0</v>
      </c>
      <c r="F664" s="163"/>
    </row>
    <row r="665">
      <c r="E665" t="b">
        <v>0</v>
      </c>
      <c r="F665" s="163"/>
    </row>
    <row r="666">
      <c r="E666" t="b">
        <v>0</v>
      </c>
      <c r="F666" s="163"/>
    </row>
    <row r="667">
      <c r="E667" t="b">
        <v>0</v>
      </c>
      <c r="F667" s="163"/>
    </row>
    <row r="668">
      <c r="E668" t="b">
        <v>0</v>
      </c>
      <c r="F668" s="163"/>
    </row>
    <row r="669">
      <c r="E669" t="b">
        <v>0</v>
      </c>
      <c r="F669" s="163"/>
    </row>
    <row r="670">
      <c r="E670" t="b">
        <v>0</v>
      </c>
      <c r="F670" s="163"/>
    </row>
    <row r="671">
      <c r="E671" t="b">
        <v>0</v>
      </c>
      <c r="F671" s="163"/>
    </row>
    <row r="672">
      <c r="E672" t="b">
        <v>0</v>
      </c>
      <c r="F672" s="163"/>
    </row>
    <row r="673">
      <c r="E673" t="b">
        <v>0</v>
      </c>
      <c r="F673" s="163"/>
    </row>
    <row r="674">
      <c r="E674" t="b">
        <v>0</v>
      </c>
      <c r="F674" s="163"/>
    </row>
    <row r="675">
      <c r="E675" t="b">
        <v>0</v>
      </c>
      <c r="F675" s="163"/>
    </row>
    <row r="676">
      <c r="E676" t="b">
        <v>0</v>
      </c>
      <c r="F676" s="163"/>
    </row>
    <row r="677">
      <c r="E677" t="b">
        <v>0</v>
      </c>
      <c r="F677" s="163"/>
    </row>
    <row r="678">
      <c r="E678" t="b">
        <v>0</v>
      </c>
      <c r="F678" s="163"/>
    </row>
    <row r="679">
      <c r="E679" t="b">
        <v>0</v>
      </c>
      <c r="F679" s="163"/>
    </row>
    <row r="680">
      <c r="E680" t="b">
        <v>0</v>
      </c>
      <c r="F680" s="163"/>
    </row>
    <row r="681">
      <c r="E681" t="b">
        <v>0</v>
      </c>
      <c r="F681" s="163"/>
    </row>
    <row r="682">
      <c r="E682" t="b">
        <v>0</v>
      </c>
      <c r="F682" s="163"/>
    </row>
    <row r="683">
      <c r="E683" t="b">
        <v>0</v>
      </c>
      <c r="F683" s="163"/>
    </row>
    <row r="684">
      <c r="E684" t="b">
        <v>0</v>
      </c>
      <c r="F684" s="163"/>
    </row>
    <row r="685">
      <c r="E685" t="b">
        <v>0</v>
      </c>
      <c r="F685" s="163"/>
    </row>
    <row r="686">
      <c r="E686" t="b">
        <v>0</v>
      </c>
      <c r="F686" s="163"/>
    </row>
    <row r="687">
      <c r="E687" t="b">
        <v>0</v>
      </c>
      <c r="F687" s="163"/>
    </row>
    <row r="688">
      <c r="E688" t="b">
        <v>0</v>
      </c>
      <c r="F688" s="163"/>
    </row>
    <row r="689">
      <c r="E689" t="b">
        <v>0</v>
      </c>
      <c r="F689" s="163"/>
    </row>
    <row r="690">
      <c r="E690" t="b">
        <v>0</v>
      </c>
      <c r="F690" s="163"/>
    </row>
    <row r="691">
      <c r="E691" t="b">
        <v>0</v>
      </c>
      <c r="F691" s="163"/>
    </row>
    <row r="692">
      <c r="E692" t="b">
        <v>0</v>
      </c>
      <c r="F692" s="163"/>
    </row>
    <row r="693">
      <c r="E693" t="b">
        <v>0</v>
      </c>
      <c r="F693" s="163"/>
    </row>
    <row r="694">
      <c r="E694" t="b">
        <v>0</v>
      </c>
      <c r="F694" s="163"/>
    </row>
    <row r="695">
      <c r="E695" t="b">
        <v>0</v>
      </c>
      <c r="F695" s="163"/>
    </row>
    <row r="696">
      <c r="E696" t="b">
        <v>0</v>
      </c>
      <c r="F696" s="163"/>
    </row>
    <row r="697">
      <c r="E697" t="b">
        <v>0</v>
      </c>
      <c r="F697" s="163"/>
    </row>
    <row r="698">
      <c r="E698" t="b">
        <v>0</v>
      </c>
      <c r="F698" s="163"/>
    </row>
    <row r="699">
      <c r="E699" t="b">
        <v>0</v>
      </c>
      <c r="F699" s="163"/>
    </row>
    <row r="700">
      <c r="E700" t="b">
        <v>0</v>
      </c>
      <c r="F700" s="163"/>
    </row>
    <row r="701">
      <c r="E701" t="b">
        <v>0</v>
      </c>
      <c r="F701" s="163"/>
    </row>
    <row r="702">
      <c r="E702" t="b">
        <v>0</v>
      </c>
      <c r="F702" s="163"/>
    </row>
    <row r="703">
      <c r="E703" t="b">
        <v>0</v>
      </c>
      <c r="F703" s="163"/>
    </row>
    <row r="704">
      <c r="E704" t="b">
        <v>0</v>
      </c>
      <c r="F704" s="163"/>
    </row>
    <row r="705">
      <c r="E705" t="b">
        <v>0</v>
      </c>
      <c r="F705" s="163"/>
    </row>
    <row r="706">
      <c r="E706" t="b">
        <v>0</v>
      </c>
      <c r="F706" s="163"/>
    </row>
    <row r="707">
      <c r="E707" t="b">
        <v>0</v>
      </c>
      <c r="F707" s="163"/>
    </row>
    <row r="708">
      <c r="E708" t="b">
        <v>0</v>
      </c>
      <c r="F708" s="163"/>
    </row>
    <row r="709">
      <c r="E709" t="b">
        <v>0</v>
      </c>
      <c r="F709" s="163"/>
    </row>
    <row r="710">
      <c r="E710" t="b">
        <v>0</v>
      </c>
      <c r="F710" s="163"/>
    </row>
    <row r="711">
      <c r="E711" t="b">
        <v>0</v>
      </c>
      <c r="F711" s="163"/>
    </row>
    <row r="712">
      <c r="E712" t="b">
        <v>0</v>
      </c>
      <c r="F712" s="163"/>
    </row>
    <row r="713">
      <c r="E713" t="b">
        <v>0</v>
      </c>
      <c r="F713" s="163"/>
    </row>
    <row r="714">
      <c r="E714" t="b">
        <v>0</v>
      </c>
      <c r="F714" s="163"/>
    </row>
    <row r="715">
      <c r="E715" t="b">
        <v>0</v>
      </c>
      <c r="F715" s="163"/>
    </row>
    <row r="716">
      <c r="E716" t="b">
        <v>0</v>
      </c>
      <c r="F716" s="163"/>
    </row>
    <row r="717">
      <c r="E717" t="b">
        <v>0</v>
      </c>
      <c r="F717" s="163"/>
    </row>
    <row r="718">
      <c r="E718" t="b">
        <v>0</v>
      </c>
      <c r="F718" s="163"/>
    </row>
    <row r="719">
      <c r="E719" t="b">
        <v>0</v>
      </c>
      <c r="F719" s="163"/>
    </row>
    <row r="720">
      <c r="E720" t="b">
        <v>0</v>
      </c>
      <c r="F720" s="163"/>
    </row>
    <row r="721">
      <c r="E721" t="b">
        <v>0</v>
      </c>
      <c r="F721" s="163"/>
    </row>
    <row r="722">
      <c r="E722" t="b">
        <v>0</v>
      </c>
      <c r="F722" s="163"/>
    </row>
    <row r="723">
      <c r="E723" t="b">
        <v>0</v>
      </c>
      <c r="F723" s="163"/>
    </row>
    <row r="724">
      <c r="E724" t="b">
        <v>0</v>
      </c>
      <c r="F724" s="163"/>
    </row>
    <row r="725">
      <c r="E725" t="b">
        <v>0</v>
      </c>
      <c r="F725" s="163"/>
    </row>
    <row r="726">
      <c r="E726" t="b">
        <v>0</v>
      </c>
      <c r="F726" s="163"/>
    </row>
    <row r="727">
      <c r="E727" t="b">
        <v>0</v>
      </c>
      <c r="F727" s="163"/>
    </row>
    <row r="728">
      <c r="E728" t="b">
        <v>0</v>
      </c>
      <c r="F728" s="163"/>
    </row>
    <row r="729">
      <c r="E729" t="b">
        <v>0</v>
      </c>
      <c r="F729" s="163"/>
    </row>
    <row r="730">
      <c r="E730" t="b">
        <v>0</v>
      </c>
      <c r="F730" s="163"/>
    </row>
    <row r="731">
      <c r="E731" t="b">
        <v>0</v>
      </c>
      <c r="F731" s="163"/>
    </row>
    <row r="732">
      <c r="E732" t="b">
        <v>0</v>
      </c>
      <c r="F732" s="163"/>
    </row>
    <row r="733">
      <c r="E733" t="b">
        <v>0</v>
      </c>
      <c r="F733" s="163"/>
    </row>
    <row r="734">
      <c r="E734" t="b">
        <v>0</v>
      </c>
      <c r="F734" s="163"/>
    </row>
    <row r="735">
      <c r="E735" t="b">
        <v>0</v>
      </c>
      <c r="F735" s="163"/>
    </row>
    <row r="736">
      <c r="E736" t="b">
        <v>0</v>
      </c>
      <c r="F736" s="163"/>
    </row>
    <row r="737">
      <c r="E737" t="b">
        <v>0</v>
      </c>
      <c r="F737" s="163"/>
    </row>
    <row r="738">
      <c r="E738" t="b">
        <v>0</v>
      </c>
      <c r="F738" s="163"/>
    </row>
    <row r="739">
      <c r="E739" t="b">
        <v>0</v>
      </c>
      <c r="F739" s="163"/>
    </row>
    <row r="740">
      <c r="E740" t="b">
        <v>0</v>
      </c>
      <c r="F740" s="163"/>
    </row>
    <row r="741">
      <c r="E741" t="b">
        <v>0</v>
      </c>
      <c r="F741" s="163"/>
    </row>
    <row r="742">
      <c r="E742" t="b">
        <v>0</v>
      </c>
      <c r="F742" s="163"/>
    </row>
    <row r="743">
      <c r="E743" t="b">
        <v>0</v>
      </c>
      <c r="F743" s="163"/>
    </row>
    <row r="744">
      <c r="E744" t="b">
        <v>0</v>
      </c>
      <c r="F744" s="163"/>
    </row>
    <row r="745">
      <c r="E745" t="b">
        <v>0</v>
      </c>
      <c r="F745" s="163"/>
    </row>
    <row r="746">
      <c r="E746" t="b">
        <v>0</v>
      </c>
      <c r="F746" s="163"/>
    </row>
    <row r="747">
      <c r="E747" t="b">
        <v>0</v>
      </c>
      <c r="F747" s="163"/>
    </row>
    <row r="748">
      <c r="E748" t="b">
        <v>0</v>
      </c>
      <c r="F748" s="163"/>
    </row>
    <row r="749">
      <c r="E749" t="b">
        <v>0</v>
      </c>
      <c r="F749" s="163"/>
    </row>
    <row r="750">
      <c r="E750" t="b">
        <v>0</v>
      </c>
      <c r="F750" s="163"/>
    </row>
    <row r="751">
      <c r="E751" t="b">
        <v>0</v>
      </c>
      <c r="F751" s="163"/>
    </row>
    <row r="752">
      <c r="E752" t="b">
        <v>0</v>
      </c>
      <c r="F752" s="163"/>
    </row>
    <row r="753">
      <c r="E753" t="b">
        <v>0</v>
      </c>
      <c r="F753" s="163"/>
    </row>
    <row r="754">
      <c r="E754" t="b">
        <v>0</v>
      </c>
      <c r="F754" s="163"/>
    </row>
    <row r="755">
      <c r="E755" t="b">
        <v>0</v>
      </c>
      <c r="F755" s="163"/>
    </row>
    <row r="756">
      <c r="E756" t="b">
        <v>0</v>
      </c>
      <c r="F756" s="163"/>
    </row>
    <row r="757">
      <c r="E757" t="b">
        <v>0</v>
      </c>
      <c r="F757" s="163"/>
    </row>
    <row r="758">
      <c r="E758" t="b">
        <v>0</v>
      </c>
      <c r="F758" s="163"/>
    </row>
    <row r="759">
      <c r="E759" t="b">
        <v>0</v>
      </c>
      <c r="F759" s="163"/>
    </row>
    <row r="760">
      <c r="E760" t="b">
        <v>0</v>
      </c>
      <c r="F760" s="163"/>
    </row>
    <row r="761">
      <c r="E761" t="b">
        <v>0</v>
      </c>
      <c r="F761" s="163"/>
    </row>
    <row r="762">
      <c r="E762" t="b">
        <v>0</v>
      </c>
      <c r="F762" s="163"/>
    </row>
    <row r="763">
      <c r="E763" t="b">
        <v>0</v>
      </c>
      <c r="F763" s="163"/>
    </row>
    <row r="764">
      <c r="E764" t="b">
        <v>0</v>
      </c>
      <c r="F764" s="163"/>
    </row>
    <row r="765">
      <c r="E765" t="b">
        <v>0</v>
      </c>
      <c r="F765" s="163"/>
    </row>
    <row r="766">
      <c r="E766" t="b">
        <v>0</v>
      </c>
      <c r="F766" s="163"/>
    </row>
    <row r="767">
      <c r="E767" t="b">
        <v>0</v>
      </c>
      <c r="F767" s="163"/>
    </row>
    <row r="768">
      <c r="E768" t="b">
        <v>0</v>
      </c>
      <c r="F768" s="163"/>
    </row>
    <row r="769">
      <c r="E769" t="b">
        <v>0</v>
      </c>
      <c r="F769" s="163"/>
    </row>
    <row r="770">
      <c r="E770" t="b">
        <v>0</v>
      </c>
      <c r="F770" s="163"/>
    </row>
    <row r="771">
      <c r="E771" t="b">
        <v>0</v>
      </c>
      <c r="F771" s="163"/>
    </row>
    <row r="772">
      <c r="E772" t="b">
        <v>0</v>
      </c>
      <c r="F772" s="163"/>
    </row>
    <row r="773">
      <c r="E773" t="b">
        <v>0</v>
      </c>
      <c r="F773" s="163"/>
    </row>
    <row r="774">
      <c r="E774" t="b">
        <v>0</v>
      </c>
      <c r="F774" s="163"/>
    </row>
    <row r="775">
      <c r="E775" t="b">
        <v>0</v>
      </c>
      <c r="F775" s="163"/>
    </row>
    <row r="776">
      <c r="E776" t="b">
        <v>0</v>
      </c>
      <c r="F776" s="163"/>
    </row>
    <row r="777">
      <c r="E777" t="b">
        <v>0</v>
      </c>
      <c r="F777" s="163"/>
    </row>
    <row r="778">
      <c r="E778" t="b">
        <v>0</v>
      </c>
      <c r="F778" s="163"/>
    </row>
    <row r="779">
      <c r="E779" t="b">
        <v>0</v>
      </c>
      <c r="F779" s="163"/>
    </row>
    <row r="780">
      <c r="E780" t="b">
        <v>0</v>
      </c>
      <c r="F780" s="163"/>
    </row>
    <row r="781">
      <c r="E781" t="b">
        <v>0</v>
      </c>
      <c r="F781" s="163"/>
    </row>
    <row r="782">
      <c r="E782" t="b">
        <v>0</v>
      </c>
      <c r="F782" s="163"/>
    </row>
    <row r="783">
      <c r="E783" t="b">
        <v>0</v>
      </c>
      <c r="F783" s="163"/>
    </row>
    <row r="784">
      <c r="E784" t="b">
        <v>0</v>
      </c>
      <c r="F784" s="163"/>
    </row>
    <row r="785">
      <c r="E785" t="b">
        <v>0</v>
      </c>
      <c r="F785" s="163"/>
    </row>
    <row r="786">
      <c r="E786" t="b">
        <v>0</v>
      </c>
      <c r="F786" s="163"/>
    </row>
    <row r="787">
      <c r="E787" t="b">
        <v>0</v>
      </c>
      <c r="F787" s="163"/>
    </row>
    <row r="788">
      <c r="E788" t="b">
        <v>0</v>
      </c>
      <c r="F788" s="163"/>
    </row>
    <row r="789">
      <c r="E789" t="b">
        <v>0</v>
      </c>
      <c r="F789" s="163"/>
    </row>
    <row r="790">
      <c r="E790" t="b">
        <v>0</v>
      </c>
      <c r="F790" s="163"/>
    </row>
    <row r="791">
      <c r="E791" t="b">
        <v>0</v>
      </c>
      <c r="F791" s="163"/>
    </row>
    <row r="792">
      <c r="E792" t="b">
        <v>0</v>
      </c>
      <c r="F792" s="163"/>
    </row>
    <row r="793">
      <c r="E793" t="b">
        <v>0</v>
      </c>
      <c r="F793" s="163"/>
    </row>
    <row r="794">
      <c r="E794" t="b">
        <v>0</v>
      </c>
      <c r="F794" s="163"/>
    </row>
    <row r="795">
      <c r="E795" t="b">
        <v>0</v>
      </c>
      <c r="F795" s="163"/>
    </row>
    <row r="796">
      <c r="E796" t="b">
        <v>0</v>
      </c>
      <c r="F796" s="163"/>
    </row>
    <row r="797">
      <c r="E797" t="b">
        <v>0</v>
      </c>
      <c r="F797" s="163"/>
    </row>
    <row r="798">
      <c r="E798" t="b">
        <v>0</v>
      </c>
      <c r="F798" s="163"/>
    </row>
    <row r="799">
      <c r="E799" t="b">
        <v>0</v>
      </c>
      <c r="F799" s="163"/>
    </row>
    <row r="800">
      <c r="E800" t="b">
        <v>0</v>
      </c>
      <c r="F800" s="163"/>
    </row>
    <row r="801">
      <c r="E801" t="b">
        <v>0</v>
      </c>
      <c r="F801" s="163"/>
    </row>
    <row r="802">
      <c r="E802" t="b">
        <v>0</v>
      </c>
      <c r="F802" s="163"/>
    </row>
    <row r="803">
      <c r="E803" t="b">
        <v>0</v>
      </c>
      <c r="F803" s="163"/>
    </row>
    <row r="804">
      <c r="E804" t="b">
        <v>0</v>
      </c>
      <c r="F804" s="163"/>
    </row>
    <row r="805">
      <c r="E805" t="b">
        <v>0</v>
      </c>
      <c r="F805" s="163"/>
    </row>
    <row r="806">
      <c r="E806" t="b">
        <v>0</v>
      </c>
      <c r="F806" s="163"/>
    </row>
    <row r="807">
      <c r="E807" t="b">
        <v>0</v>
      </c>
      <c r="F807" s="163"/>
    </row>
    <row r="808">
      <c r="E808" t="b">
        <v>0</v>
      </c>
      <c r="F808" s="163"/>
    </row>
    <row r="809">
      <c r="E809" t="b">
        <v>0</v>
      </c>
      <c r="F809" s="163"/>
    </row>
    <row r="810">
      <c r="E810" t="b">
        <v>0</v>
      </c>
      <c r="F810" s="163"/>
    </row>
    <row r="811">
      <c r="E811" t="b">
        <v>0</v>
      </c>
      <c r="F811" s="163"/>
    </row>
    <row r="812">
      <c r="E812" t="b">
        <v>0</v>
      </c>
      <c r="F812" s="163"/>
    </row>
    <row r="813">
      <c r="E813" t="b">
        <v>0</v>
      </c>
      <c r="F813" s="163"/>
    </row>
    <row r="814">
      <c r="E814" t="b">
        <v>0</v>
      </c>
      <c r="F814" s="163"/>
    </row>
    <row r="815">
      <c r="E815" t="b">
        <v>0</v>
      </c>
      <c r="F815" s="163"/>
    </row>
    <row r="816">
      <c r="E816" t="b">
        <v>0</v>
      </c>
      <c r="F816" s="163"/>
    </row>
    <row r="817">
      <c r="E817" t="b">
        <v>0</v>
      </c>
      <c r="F817" s="163"/>
    </row>
    <row r="818">
      <c r="E818" t="b">
        <v>0</v>
      </c>
      <c r="F818" s="163"/>
    </row>
    <row r="819">
      <c r="E819" t="b">
        <v>0</v>
      </c>
      <c r="F819" s="163"/>
    </row>
    <row r="820">
      <c r="E820" t="b">
        <v>0</v>
      </c>
      <c r="F820" s="163"/>
    </row>
    <row r="821">
      <c r="E821" t="b">
        <v>0</v>
      </c>
      <c r="F821" s="163"/>
    </row>
    <row r="822">
      <c r="E822" t="b">
        <v>0</v>
      </c>
      <c r="F822" s="163"/>
    </row>
    <row r="823">
      <c r="E823" t="b">
        <v>0</v>
      </c>
      <c r="F823" s="163"/>
    </row>
    <row r="824">
      <c r="E824" t="b">
        <v>0</v>
      </c>
      <c r="F824" s="163"/>
    </row>
    <row r="825">
      <c r="E825" t="b">
        <v>0</v>
      </c>
      <c r="F825" s="163"/>
    </row>
    <row r="826">
      <c r="E826" t="b">
        <v>0</v>
      </c>
      <c r="F826" s="163"/>
    </row>
    <row r="827">
      <c r="E827" t="b">
        <v>0</v>
      </c>
      <c r="F827" s="163"/>
    </row>
    <row r="828">
      <c r="E828" t="b">
        <v>0</v>
      </c>
      <c r="F828" s="163"/>
    </row>
    <row r="829">
      <c r="E829" t="b">
        <v>0</v>
      </c>
      <c r="F829" s="163"/>
    </row>
    <row r="830">
      <c r="E830" t="b">
        <v>0</v>
      </c>
      <c r="F830" s="163"/>
    </row>
    <row r="831">
      <c r="E831" t="b">
        <v>0</v>
      </c>
      <c r="F831" s="163"/>
    </row>
    <row r="832">
      <c r="E832" t="b">
        <v>0</v>
      </c>
      <c r="F832" s="163"/>
    </row>
    <row r="833">
      <c r="E833" t="b">
        <v>0</v>
      </c>
      <c r="F833" s="163"/>
    </row>
    <row r="834">
      <c r="E834" t="b">
        <v>0</v>
      </c>
      <c r="F834" s="163"/>
    </row>
    <row r="835">
      <c r="E835" t="b">
        <v>0</v>
      </c>
      <c r="F835" s="163"/>
    </row>
    <row r="836">
      <c r="E836" t="b">
        <v>0</v>
      </c>
      <c r="F836" s="163"/>
    </row>
    <row r="837">
      <c r="E837" t="b">
        <v>0</v>
      </c>
      <c r="F837" s="163"/>
    </row>
    <row r="838">
      <c r="E838" t="b">
        <v>0</v>
      </c>
      <c r="F838" s="163"/>
    </row>
    <row r="839">
      <c r="E839" t="b">
        <v>0</v>
      </c>
      <c r="F839" s="163"/>
    </row>
    <row r="840">
      <c r="E840" t="b">
        <v>0</v>
      </c>
      <c r="F840" s="163"/>
    </row>
    <row r="841">
      <c r="E841" t="b">
        <v>0</v>
      </c>
      <c r="F841" s="163"/>
    </row>
    <row r="842">
      <c r="E842" t="b">
        <v>0</v>
      </c>
      <c r="F842" s="163"/>
    </row>
    <row r="843">
      <c r="E843" t="b">
        <v>0</v>
      </c>
      <c r="F843" s="163"/>
    </row>
    <row r="844">
      <c r="E844" t="b">
        <v>0</v>
      </c>
      <c r="F844" s="163"/>
    </row>
    <row r="845">
      <c r="E845" t="b">
        <v>0</v>
      </c>
      <c r="F845" s="163"/>
    </row>
    <row r="846">
      <c r="E846" t="b">
        <v>0</v>
      </c>
      <c r="F846" s="163"/>
    </row>
    <row r="847">
      <c r="E847" t="b">
        <v>0</v>
      </c>
      <c r="F847" s="163"/>
    </row>
    <row r="848">
      <c r="E848" t="b">
        <v>0</v>
      </c>
      <c r="F848" s="163"/>
    </row>
    <row r="849">
      <c r="E849" t="b">
        <v>0</v>
      </c>
      <c r="F849" s="163"/>
    </row>
    <row r="850">
      <c r="E850" t="b">
        <v>0</v>
      </c>
      <c r="F850" s="163"/>
    </row>
    <row r="851">
      <c r="E851" t="b">
        <v>0</v>
      </c>
      <c r="F851" s="163"/>
    </row>
    <row r="852">
      <c r="E852" t="b">
        <v>0</v>
      </c>
      <c r="F852" s="163"/>
    </row>
    <row r="853">
      <c r="E853" t="b">
        <v>0</v>
      </c>
      <c r="F853" s="163"/>
    </row>
    <row r="854">
      <c r="E854" t="b">
        <v>0</v>
      </c>
      <c r="F854" s="163"/>
    </row>
    <row r="855">
      <c r="E855" t="b">
        <v>0</v>
      </c>
      <c r="F855" s="163"/>
    </row>
    <row r="856">
      <c r="E856" t="b">
        <v>0</v>
      </c>
      <c r="F856" s="163"/>
    </row>
    <row r="857">
      <c r="E857" t="b">
        <v>0</v>
      </c>
      <c r="F857" s="163"/>
    </row>
    <row r="858">
      <c r="E858" t="b">
        <v>0</v>
      </c>
      <c r="F858" s="163"/>
    </row>
    <row r="859">
      <c r="E859" t="b">
        <v>0</v>
      </c>
      <c r="F859" s="163"/>
    </row>
    <row r="860">
      <c r="E860" t="b">
        <v>0</v>
      </c>
      <c r="F860" s="163"/>
    </row>
    <row r="861">
      <c r="E861" t="b">
        <v>0</v>
      </c>
      <c r="F861" s="163"/>
    </row>
    <row r="862">
      <c r="E862" t="b">
        <v>0</v>
      </c>
      <c r="F862" s="163"/>
    </row>
    <row r="863">
      <c r="E863" t="b">
        <v>0</v>
      </c>
      <c r="F863" s="163"/>
    </row>
    <row r="864">
      <c r="E864" t="b">
        <v>0</v>
      </c>
      <c r="F864" s="163"/>
    </row>
    <row r="865">
      <c r="E865" t="b">
        <v>0</v>
      </c>
      <c r="F865" s="163"/>
    </row>
    <row r="866">
      <c r="E866" t="b">
        <v>0</v>
      </c>
      <c r="F866" s="163"/>
    </row>
    <row r="867">
      <c r="E867" t="b">
        <v>0</v>
      </c>
      <c r="F867" s="163"/>
    </row>
    <row r="868">
      <c r="E868" t="b">
        <v>0</v>
      </c>
      <c r="F868" s="163"/>
    </row>
    <row r="869">
      <c r="E869" t="b">
        <v>0</v>
      </c>
      <c r="F869" s="163"/>
    </row>
    <row r="870">
      <c r="E870" t="b">
        <v>0</v>
      </c>
      <c r="F870" s="163"/>
    </row>
    <row r="871">
      <c r="E871" t="b">
        <v>0</v>
      </c>
      <c r="F871" s="163"/>
    </row>
    <row r="872">
      <c r="E872" t="b">
        <v>0</v>
      </c>
      <c r="F872" s="163"/>
    </row>
    <row r="873">
      <c r="E873" t="b">
        <v>0</v>
      </c>
      <c r="F873" s="163"/>
    </row>
    <row r="874">
      <c r="E874" t="b">
        <v>0</v>
      </c>
      <c r="F874" s="163"/>
    </row>
    <row r="875">
      <c r="E875" t="b">
        <v>0</v>
      </c>
      <c r="F875" s="163"/>
    </row>
    <row r="876">
      <c r="E876" t="b">
        <v>0</v>
      </c>
      <c r="F876" s="163"/>
    </row>
    <row r="877">
      <c r="E877" t="b">
        <v>0</v>
      </c>
      <c r="F877" s="163"/>
    </row>
    <row r="878">
      <c r="E878" t="b">
        <v>0</v>
      </c>
      <c r="F878" s="163"/>
    </row>
    <row r="879">
      <c r="E879" t="b">
        <v>0</v>
      </c>
      <c r="F879" s="163"/>
    </row>
    <row r="880">
      <c r="E880" t="b">
        <v>0</v>
      </c>
      <c r="F880" s="163"/>
    </row>
    <row r="881">
      <c r="E881" t="b">
        <v>0</v>
      </c>
      <c r="F881" s="163"/>
    </row>
    <row r="882">
      <c r="E882" t="b">
        <v>0</v>
      </c>
      <c r="F882" s="163"/>
    </row>
    <row r="883">
      <c r="E883" t="b">
        <v>0</v>
      </c>
      <c r="F883" s="163"/>
    </row>
    <row r="884">
      <c r="E884" t="b">
        <v>0</v>
      </c>
      <c r="F884" s="163"/>
    </row>
    <row r="885">
      <c r="E885" t="b">
        <v>0</v>
      </c>
      <c r="F885" s="163"/>
    </row>
    <row r="886">
      <c r="E886" t="b">
        <v>0</v>
      </c>
      <c r="F886" s="163"/>
    </row>
    <row r="887">
      <c r="E887" t="b">
        <v>0</v>
      </c>
      <c r="F887" s="163"/>
    </row>
    <row r="888">
      <c r="E888" t="b">
        <v>0</v>
      </c>
      <c r="F888" s="163"/>
    </row>
    <row r="889">
      <c r="E889" t="b">
        <v>0</v>
      </c>
      <c r="F889" s="163"/>
    </row>
    <row r="890">
      <c r="E890" t="b">
        <v>0</v>
      </c>
      <c r="F890" s="163"/>
    </row>
    <row r="891">
      <c r="E891" t="b">
        <v>0</v>
      </c>
      <c r="F891" s="163"/>
    </row>
    <row r="892">
      <c r="E892" t="b">
        <v>0</v>
      </c>
      <c r="F892" s="163"/>
    </row>
    <row r="893">
      <c r="E893" t="b">
        <v>0</v>
      </c>
      <c r="F893" s="163"/>
    </row>
    <row r="894">
      <c r="E894" t="b">
        <v>0</v>
      </c>
      <c r="F894" s="163"/>
    </row>
    <row r="895">
      <c r="E895" t="b">
        <v>0</v>
      </c>
      <c r="F895" s="163"/>
    </row>
    <row r="896">
      <c r="E896" t="b">
        <v>0</v>
      </c>
      <c r="F896" s="163"/>
    </row>
    <row r="897">
      <c r="E897" t="b">
        <v>0</v>
      </c>
      <c r="F897" s="163"/>
    </row>
    <row r="898">
      <c r="E898" t="b">
        <v>0</v>
      </c>
      <c r="F898" s="163"/>
    </row>
    <row r="899">
      <c r="E899" t="b">
        <v>0</v>
      </c>
      <c r="F899" s="163"/>
    </row>
    <row r="900">
      <c r="E900" t="b">
        <v>0</v>
      </c>
      <c r="F900" s="163"/>
    </row>
    <row r="901">
      <c r="E901" t="b">
        <v>0</v>
      </c>
      <c r="F901" s="163"/>
    </row>
    <row r="902">
      <c r="E902" t="b">
        <v>0</v>
      </c>
      <c r="F902" s="163"/>
    </row>
    <row r="903">
      <c r="E903" t="b">
        <v>0</v>
      </c>
      <c r="F903" s="163"/>
    </row>
    <row r="904">
      <c r="E904" t="b">
        <v>0</v>
      </c>
      <c r="F904" s="163"/>
    </row>
    <row r="905">
      <c r="E905" t="b">
        <v>0</v>
      </c>
      <c r="F905" s="163"/>
    </row>
    <row r="906">
      <c r="E906" t="b">
        <v>0</v>
      </c>
      <c r="F906" s="163"/>
    </row>
    <row r="907">
      <c r="E907" t="b">
        <v>0</v>
      </c>
      <c r="F907" s="163"/>
    </row>
    <row r="908">
      <c r="E908" t="b">
        <v>0</v>
      </c>
      <c r="F908" s="163"/>
    </row>
    <row r="909">
      <c r="E909" t="b">
        <v>0</v>
      </c>
      <c r="F909" s="163"/>
    </row>
    <row r="910">
      <c r="E910" t="b">
        <v>0</v>
      </c>
      <c r="F910" s="163"/>
    </row>
    <row r="911">
      <c r="E911" t="b">
        <v>0</v>
      </c>
      <c r="F911" s="163"/>
    </row>
    <row r="912">
      <c r="E912" t="b">
        <v>0</v>
      </c>
      <c r="F912" s="163"/>
    </row>
    <row r="913">
      <c r="E913" t="b">
        <v>0</v>
      </c>
      <c r="F913" s="163"/>
    </row>
    <row r="914">
      <c r="E914" t="b">
        <v>0</v>
      </c>
      <c r="F914" s="163"/>
    </row>
    <row r="915">
      <c r="E915" t="b">
        <v>0</v>
      </c>
      <c r="F915" s="163"/>
    </row>
    <row r="916">
      <c r="E916" t="b">
        <v>0</v>
      </c>
      <c r="F916" s="163"/>
    </row>
    <row r="917">
      <c r="E917" t="b">
        <v>0</v>
      </c>
      <c r="F917" s="163"/>
    </row>
    <row r="918">
      <c r="E918" t="b">
        <v>0</v>
      </c>
      <c r="F918" s="163"/>
    </row>
    <row r="919">
      <c r="E919" t="b">
        <v>0</v>
      </c>
      <c r="F919" s="163"/>
    </row>
    <row r="920">
      <c r="E920" t="b">
        <v>0</v>
      </c>
      <c r="F920" s="163"/>
    </row>
    <row r="921">
      <c r="E921" t="b">
        <v>0</v>
      </c>
      <c r="F921" s="163"/>
    </row>
    <row r="922">
      <c r="E922" t="b">
        <v>0</v>
      </c>
      <c r="F922" s="163"/>
    </row>
    <row r="923">
      <c r="E923" t="b">
        <v>0</v>
      </c>
      <c r="F923" s="163"/>
    </row>
    <row r="924">
      <c r="E924" t="b">
        <v>0</v>
      </c>
      <c r="F924" s="163"/>
    </row>
    <row r="925">
      <c r="E925" t="b">
        <v>0</v>
      </c>
      <c r="F925" s="163"/>
    </row>
    <row r="926">
      <c r="E926" t="b">
        <v>0</v>
      </c>
      <c r="F926" s="163"/>
    </row>
    <row r="927">
      <c r="E927" t="b">
        <v>0</v>
      </c>
      <c r="F927" s="163"/>
    </row>
    <row r="928">
      <c r="E928" t="b">
        <v>0</v>
      </c>
      <c r="F928" s="163"/>
    </row>
    <row r="929">
      <c r="E929" t="b">
        <v>0</v>
      </c>
      <c r="F929" s="163"/>
    </row>
    <row r="930">
      <c r="E930" t="b">
        <v>0</v>
      </c>
      <c r="F930" s="163"/>
    </row>
    <row r="931">
      <c r="E931" t="b">
        <v>0</v>
      </c>
      <c r="F931" s="163"/>
    </row>
    <row r="932">
      <c r="E932" t="b">
        <v>0</v>
      </c>
      <c r="F932" s="163"/>
    </row>
    <row r="933">
      <c r="E933" t="b">
        <v>0</v>
      </c>
      <c r="F933" s="163"/>
    </row>
    <row r="934">
      <c r="E934" t="b">
        <v>0</v>
      </c>
      <c r="F934" s="163"/>
    </row>
    <row r="935">
      <c r="E935" t="b">
        <v>0</v>
      </c>
      <c r="F935" s="163"/>
    </row>
    <row r="936">
      <c r="E936" t="b">
        <v>0</v>
      </c>
      <c r="F936" s="163"/>
    </row>
    <row r="937">
      <c r="E937" t="b">
        <v>0</v>
      </c>
      <c r="F937" s="163"/>
    </row>
    <row r="938">
      <c r="E938" t="b">
        <v>0</v>
      </c>
      <c r="F938" s="163"/>
    </row>
    <row r="939">
      <c r="E939" t="b">
        <v>0</v>
      </c>
      <c r="F939" s="163"/>
    </row>
    <row r="940">
      <c r="E940" t="b">
        <v>0</v>
      </c>
      <c r="F940" s="163"/>
    </row>
    <row r="941">
      <c r="E941" t="b">
        <v>0</v>
      </c>
      <c r="F941" s="163"/>
    </row>
    <row r="942">
      <c r="E942" t="b">
        <v>0</v>
      </c>
      <c r="F942" s="163"/>
    </row>
    <row r="943">
      <c r="E943" t="b">
        <v>0</v>
      </c>
      <c r="F943" s="163"/>
    </row>
    <row r="944">
      <c r="E944" t="b">
        <v>0</v>
      </c>
      <c r="F944" s="163"/>
    </row>
    <row r="945">
      <c r="E945" t="b">
        <v>0</v>
      </c>
      <c r="F945" s="163"/>
    </row>
    <row r="946">
      <c r="E946" t="b">
        <v>0</v>
      </c>
      <c r="F946" s="163"/>
    </row>
    <row r="947">
      <c r="E947" t="b">
        <v>0</v>
      </c>
      <c r="F947" s="163"/>
    </row>
    <row r="948">
      <c r="E948" t="b">
        <v>0</v>
      </c>
      <c r="F948" s="163"/>
    </row>
    <row r="949">
      <c r="E949" t="b">
        <v>0</v>
      </c>
      <c r="F949" s="163"/>
    </row>
    <row r="950">
      <c r="E950" t="b">
        <v>0</v>
      </c>
      <c r="F950" s="163"/>
    </row>
    <row r="951">
      <c r="E951" t="b">
        <v>0</v>
      </c>
      <c r="F951" s="163"/>
    </row>
    <row r="952">
      <c r="E952" t="b">
        <v>0</v>
      </c>
      <c r="F952" s="163"/>
    </row>
    <row r="953">
      <c r="E953" t="b">
        <v>0</v>
      </c>
      <c r="F953" s="163"/>
    </row>
    <row r="954">
      <c r="E954" t="b">
        <v>0</v>
      </c>
      <c r="F954" s="163"/>
    </row>
    <row r="955">
      <c r="E955" t="b">
        <v>0</v>
      </c>
      <c r="F955" s="163"/>
    </row>
    <row r="956">
      <c r="E956" t="b">
        <v>0</v>
      </c>
      <c r="F956" s="163"/>
    </row>
    <row r="957">
      <c r="E957" t="b">
        <v>0</v>
      </c>
      <c r="F957" s="163"/>
    </row>
    <row r="958">
      <c r="E958" t="b">
        <v>0</v>
      </c>
      <c r="F958" s="163"/>
    </row>
    <row r="959">
      <c r="E959" t="b">
        <v>0</v>
      </c>
      <c r="F959" s="163"/>
    </row>
    <row r="960">
      <c r="E960" t="b">
        <v>0</v>
      </c>
      <c r="F960" s="163"/>
    </row>
    <row r="961">
      <c r="E961" t="b">
        <v>0</v>
      </c>
      <c r="F961" s="163"/>
    </row>
    <row r="962">
      <c r="E962" t="b">
        <v>0</v>
      </c>
      <c r="F962" s="163"/>
    </row>
    <row r="963">
      <c r="E963" t="b">
        <v>0</v>
      </c>
      <c r="F963" s="163"/>
    </row>
    <row r="964">
      <c r="E964" t="b">
        <v>0</v>
      </c>
      <c r="F964" s="163"/>
    </row>
    <row r="965">
      <c r="E965" t="b">
        <v>0</v>
      </c>
      <c r="F965" s="163"/>
    </row>
    <row r="966">
      <c r="E966" t="b">
        <v>0</v>
      </c>
      <c r="F966" s="163"/>
    </row>
    <row r="967">
      <c r="E967" t="b">
        <v>0</v>
      </c>
      <c r="F967" s="163"/>
    </row>
    <row r="968">
      <c r="E968" t="b">
        <v>0</v>
      </c>
      <c r="F968" s="163"/>
    </row>
    <row r="969">
      <c r="E969" t="b">
        <v>0</v>
      </c>
      <c r="F969" s="163"/>
    </row>
    <row r="970">
      <c r="E970" t="b">
        <v>0</v>
      </c>
      <c r="F970" s="163"/>
    </row>
    <row r="971">
      <c r="E971" t="b">
        <v>0</v>
      </c>
      <c r="F971" s="163"/>
    </row>
    <row r="972">
      <c r="E972" t="b">
        <v>0</v>
      </c>
      <c r="F972" s="163"/>
    </row>
    <row r="973">
      <c r="E973" t="b">
        <v>0</v>
      </c>
      <c r="F973" s="163"/>
    </row>
    <row r="974">
      <c r="E974" t="b">
        <v>0</v>
      </c>
      <c r="F974" s="163"/>
    </row>
    <row r="975">
      <c r="E975" t="b">
        <v>0</v>
      </c>
      <c r="F975" s="163"/>
    </row>
    <row r="976">
      <c r="E976" t="b">
        <v>0</v>
      </c>
      <c r="F976" s="163"/>
    </row>
    <row r="977">
      <c r="E977" t="b">
        <v>0</v>
      </c>
      <c r="F977" s="163"/>
    </row>
    <row r="978">
      <c r="E978" t="b">
        <v>0</v>
      </c>
      <c r="F978" s="163"/>
    </row>
    <row r="979">
      <c r="E979" t="b">
        <v>0</v>
      </c>
      <c r="F979" s="163"/>
    </row>
    <row r="980">
      <c r="E980" t="b">
        <v>0</v>
      </c>
      <c r="F980" s="163"/>
    </row>
    <row r="981">
      <c r="E981" t="b">
        <v>0</v>
      </c>
      <c r="F981" s="163"/>
    </row>
    <row r="982">
      <c r="E982" t="b">
        <v>0</v>
      </c>
      <c r="F982" s="163"/>
    </row>
    <row r="983">
      <c r="E983" t="b">
        <v>0</v>
      </c>
      <c r="F983" s="163"/>
    </row>
    <row r="984">
      <c r="E984" t="b">
        <v>0</v>
      </c>
      <c r="F984" s="163"/>
    </row>
    <row r="985">
      <c r="E985" t="b">
        <v>0</v>
      </c>
      <c r="F985" s="163"/>
    </row>
    <row r="986">
      <c r="E986" t="b">
        <v>0</v>
      </c>
      <c r="F986" s="163"/>
    </row>
    <row r="987">
      <c r="E987" t="b">
        <v>0</v>
      </c>
      <c r="F987" s="163"/>
    </row>
    <row r="988">
      <c r="E988" t="b">
        <v>0</v>
      </c>
      <c r="F988" s="163"/>
    </row>
    <row r="989">
      <c r="E989" t="b">
        <v>0</v>
      </c>
      <c r="F989" s="163"/>
    </row>
    <row r="990">
      <c r="E990" t="b">
        <v>0</v>
      </c>
      <c r="F990" s="163"/>
    </row>
    <row r="991">
      <c r="E991" t="b">
        <v>0</v>
      </c>
      <c r="F991" s="163"/>
    </row>
    <row r="992">
      <c r="E992" t="b">
        <v>0</v>
      </c>
      <c r="F992" s="163"/>
    </row>
    <row r="993">
      <c r="E993" t="b">
        <v>0</v>
      </c>
      <c r="F993" s="163"/>
    </row>
    <row r="994">
      <c r="E994" t="b">
        <v>0</v>
      </c>
      <c r="F994" s="163"/>
    </row>
    <row r="995">
      <c r="E995" t="b">
        <v>0</v>
      </c>
      <c r="F995" s="163"/>
    </row>
    <row r="996">
      <c r="E996" t="b">
        <v>0</v>
      </c>
      <c r="F996" s="163"/>
    </row>
    <row r="997">
      <c r="E997" t="b">
        <v>0</v>
      </c>
      <c r="F997" s="163"/>
    </row>
    <row r="998">
      <c r="E998" t="b">
        <v>0</v>
      </c>
      <c r="F998" s="163"/>
    </row>
    <row r="999">
      <c r="E999" t="b">
        <v>0</v>
      </c>
      <c r="F999" s="163"/>
    </row>
    <row r="1000">
      <c r="E1000" t="b">
        <v>0</v>
      </c>
      <c r="F1000" s="163"/>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57"/>
    <col customWidth="1" min="2" max="2" width="50.14"/>
    <col customWidth="1" min="3" max="3" width="64.43"/>
  </cols>
  <sheetData>
    <row r="1">
      <c r="A1" s="1" t="s">
        <v>0</v>
      </c>
      <c r="B1" s="2"/>
      <c r="C1" s="3" t="s">
        <v>1</v>
      </c>
    </row>
    <row r="2">
      <c r="A2" s="1" t="s">
        <v>2</v>
      </c>
      <c r="B2" s="2"/>
      <c r="C2" s="3" t="s">
        <v>3</v>
      </c>
    </row>
    <row r="3">
      <c r="A3" s="1" t="s">
        <v>4</v>
      </c>
      <c r="B3" s="2"/>
      <c r="C3" s="3" t="s">
        <v>3</v>
      </c>
    </row>
    <row r="4">
      <c r="A4" s="1" t="s">
        <v>5</v>
      </c>
      <c r="B4" s="2"/>
      <c r="C4" s="3" t="s">
        <v>6</v>
      </c>
    </row>
    <row r="5">
      <c r="A5" s="1" t="s">
        <v>7</v>
      </c>
      <c r="B5" s="2"/>
      <c r="C5" s="3" t="s">
        <v>8</v>
      </c>
    </row>
    <row r="6" ht="187.5" customHeight="1">
      <c r="A6" s="1" t="s">
        <v>9</v>
      </c>
      <c r="B6" s="2"/>
      <c r="C6" s="3" t="s">
        <v>8</v>
      </c>
    </row>
    <row r="7">
      <c r="A7" s="1" t="s">
        <v>10</v>
      </c>
      <c r="B7" s="2"/>
      <c r="C7" s="3" t="s">
        <v>11</v>
      </c>
    </row>
    <row r="8">
      <c r="A8" s="1" t="s">
        <v>12</v>
      </c>
      <c r="B8" s="4" t="s">
        <v>13</v>
      </c>
    </row>
    <row r="9">
      <c r="B9" s="4" t="s">
        <v>14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27.43"/>
    <col customWidth="1" min="2" max="2" width="30.86"/>
    <col customWidth="1" min="3" max="3" width="16.0"/>
    <col customWidth="1" min="4" max="4" width="12.57"/>
    <col customWidth="1" min="5" max="5" width="28.29"/>
    <col customWidth="1" min="6" max="6" width="24.71"/>
    <col customWidth="1" min="7" max="7" width="71.71"/>
  </cols>
  <sheetData>
    <row r="1">
      <c r="A1" s="5" t="s">
        <v>15</v>
      </c>
      <c r="B1" s="5" t="s">
        <v>16</v>
      </c>
      <c r="C1" s="6" t="s">
        <v>17</v>
      </c>
      <c r="D1" s="7" t="s">
        <v>18</v>
      </c>
      <c r="E1" s="8" t="s">
        <v>19</v>
      </c>
      <c r="F1" s="8" t="s">
        <v>20</v>
      </c>
      <c r="G1" s="8" t="s">
        <v>21</v>
      </c>
    </row>
    <row r="2" ht="18.0" customHeight="1">
      <c r="A2" s="9" t="s">
        <v>22</v>
      </c>
      <c r="B2" s="10" t="s">
        <v>23</v>
      </c>
      <c r="C2" s="11">
        <v>43720.0</v>
      </c>
      <c r="D2" s="12">
        <v>1.0</v>
      </c>
      <c r="E2" s="13" t="s">
        <v>24</v>
      </c>
      <c r="F2" s="14">
        <v>43741.66248842593</v>
      </c>
      <c r="G2" s="15" t="s">
        <v>25</v>
      </c>
    </row>
    <row r="3">
      <c r="A3" s="15" t="s">
        <v>26</v>
      </c>
      <c r="B3" s="15" t="s">
        <v>27</v>
      </c>
      <c r="C3" s="11">
        <v>43720.0</v>
      </c>
      <c r="D3" s="16">
        <v>1.0</v>
      </c>
      <c r="E3" s="13" t="s">
        <v>24</v>
      </c>
      <c r="F3" s="14">
        <v>43727.60123842592</v>
      </c>
      <c r="G3" s="15" t="s">
        <v>28</v>
      </c>
    </row>
    <row r="4">
      <c r="A4" s="15" t="s">
        <v>29</v>
      </c>
      <c r="B4" s="15" t="s">
        <v>30</v>
      </c>
      <c r="C4" s="11">
        <v>43720.0</v>
      </c>
      <c r="D4" s="16">
        <v>1.0</v>
      </c>
      <c r="E4" s="13" t="s">
        <v>31</v>
      </c>
      <c r="F4" s="14">
        <v>43733.76925925926</v>
      </c>
      <c r="G4" s="17" t="s">
        <v>32</v>
      </c>
    </row>
    <row r="5">
      <c r="A5" s="18" t="s">
        <v>33</v>
      </c>
      <c r="B5" s="19" t="s">
        <v>34</v>
      </c>
      <c r="C5" s="11">
        <v>43720.0</v>
      </c>
      <c r="D5" s="16">
        <v>1.0</v>
      </c>
      <c r="E5" s="13" t="s">
        <v>24</v>
      </c>
      <c r="F5" s="14">
        <v>43725.871875</v>
      </c>
      <c r="G5" s="20"/>
    </row>
    <row r="6">
      <c r="A6" s="20" t="s">
        <v>35</v>
      </c>
      <c r="B6" s="21" t="s">
        <v>36</v>
      </c>
      <c r="C6" s="11">
        <v>43720.0</v>
      </c>
      <c r="D6" s="16">
        <v>1.0</v>
      </c>
      <c r="E6" s="13" t="s">
        <v>24</v>
      </c>
      <c r="F6" s="22" t="s">
        <v>37</v>
      </c>
      <c r="G6" s="17" t="s">
        <v>38</v>
      </c>
      <c r="H6" s="4" t="s">
        <v>39</v>
      </c>
      <c r="I6" s="4" t="s">
        <v>40</v>
      </c>
    </row>
    <row r="7">
      <c r="A7" s="23" t="s">
        <v>41</v>
      </c>
      <c r="B7" s="23" t="s">
        <v>42</v>
      </c>
      <c r="C7" s="24">
        <v>43720.0</v>
      </c>
      <c r="D7" s="25">
        <v>1.0</v>
      </c>
      <c r="E7" s="26" t="s">
        <v>24</v>
      </c>
      <c r="F7" s="26" t="s">
        <v>37</v>
      </c>
      <c r="G7" s="27" t="s">
        <v>38</v>
      </c>
      <c r="H7" s="28" t="s">
        <v>39</v>
      </c>
      <c r="I7" s="28" t="s">
        <v>40</v>
      </c>
      <c r="J7" s="29"/>
      <c r="K7" s="29"/>
      <c r="L7" s="29"/>
      <c r="M7" s="29"/>
      <c r="N7" s="29"/>
      <c r="O7" s="29"/>
      <c r="P7" s="29"/>
      <c r="Q7" s="29"/>
      <c r="R7" s="29"/>
      <c r="S7" s="29"/>
      <c r="T7" s="29"/>
      <c r="U7" s="29"/>
      <c r="V7" s="29"/>
      <c r="W7" s="29"/>
      <c r="X7" s="29"/>
      <c r="Y7" s="29"/>
      <c r="Z7" s="29"/>
    </row>
    <row r="8">
      <c r="A8" s="30" t="s">
        <v>43</v>
      </c>
      <c r="B8" s="30" t="s">
        <v>44</v>
      </c>
      <c r="C8" s="31">
        <v>43720.0</v>
      </c>
      <c r="D8" s="32">
        <v>1.0</v>
      </c>
      <c r="E8" s="33" t="s">
        <v>24</v>
      </c>
      <c r="F8" s="34" t="s">
        <v>37</v>
      </c>
      <c r="G8" s="35" t="s">
        <v>38</v>
      </c>
      <c r="H8" s="36"/>
      <c r="I8" s="36"/>
      <c r="J8" s="36"/>
      <c r="K8" s="36"/>
      <c r="L8" s="36"/>
      <c r="M8" s="36"/>
      <c r="N8" s="36"/>
      <c r="O8" s="36"/>
      <c r="P8" s="36"/>
      <c r="Q8" s="36"/>
      <c r="R8" s="36"/>
      <c r="S8" s="36"/>
      <c r="T8" s="36"/>
      <c r="U8" s="36"/>
      <c r="V8" s="36"/>
      <c r="W8" s="36"/>
      <c r="X8" s="36"/>
      <c r="Y8" s="36"/>
      <c r="Z8" s="36"/>
    </row>
    <row r="9">
      <c r="A9" s="37" t="s">
        <v>22</v>
      </c>
      <c r="B9" s="38" t="s">
        <v>23</v>
      </c>
      <c r="C9" s="11">
        <v>43727.0</v>
      </c>
      <c r="D9" s="12">
        <v>2.0</v>
      </c>
      <c r="E9" s="39" t="s">
        <v>24</v>
      </c>
      <c r="F9" s="14">
        <v>43739.63543981482</v>
      </c>
      <c r="G9" s="40" t="s">
        <v>45</v>
      </c>
    </row>
    <row r="10">
      <c r="A10" s="15" t="s">
        <v>41</v>
      </c>
      <c r="B10" s="41" t="s">
        <v>42</v>
      </c>
      <c r="C10" s="11">
        <v>43727.0</v>
      </c>
      <c r="D10" s="16">
        <v>2.0</v>
      </c>
      <c r="E10" s="22" t="s">
        <v>24</v>
      </c>
      <c r="F10" s="22" t="s">
        <v>37</v>
      </c>
      <c r="G10" s="17" t="s">
        <v>46</v>
      </c>
      <c r="H10" s="4" t="s">
        <v>39</v>
      </c>
      <c r="I10" s="4" t="s">
        <v>40</v>
      </c>
    </row>
    <row r="11">
      <c r="A11" s="15" t="s">
        <v>35</v>
      </c>
      <c r="B11" s="21" t="s">
        <v>36</v>
      </c>
      <c r="C11" s="11">
        <v>43727.0</v>
      </c>
      <c r="D11" s="16">
        <v>2.0</v>
      </c>
      <c r="E11" s="22" t="s">
        <v>24</v>
      </c>
      <c r="F11" s="22" t="s">
        <v>37</v>
      </c>
      <c r="G11" s="17" t="s">
        <v>46</v>
      </c>
      <c r="I11" s="4" t="s">
        <v>40</v>
      </c>
    </row>
    <row r="12">
      <c r="A12" s="15" t="s">
        <v>47</v>
      </c>
      <c r="B12" s="15" t="s">
        <v>48</v>
      </c>
      <c r="C12" s="11">
        <v>43727.0</v>
      </c>
      <c r="D12" s="16">
        <v>1.0</v>
      </c>
      <c r="E12" s="22" t="s">
        <v>24</v>
      </c>
      <c r="F12" s="14">
        <v>43748.70398148148</v>
      </c>
      <c r="G12" s="17" t="s">
        <v>46</v>
      </c>
    </row>
    <row r="13">
      <c r="A13" s="30" t="s">
        <v>49</v>
      </c>
      <c r="B13" s="30" t="s">
        <v>50</v>
      </c>
      <c r="C13" s="31">
        <v>43727.0</v>
      </c>
      <c r="D13" s="32">
        <v>1.0</v>
      </c>
      <c r="E13" s="34" t="s">
        <v>24</v>
      </c>
      <c r="F13" s="42">
        <v>43754.050532407404</v>
      </c>
      <c r="G13" s="43" t="s">
        <v>46</v>
      </c>
      <c r="H13" s="44" t="s">
        <v>39</v>
      </c>
      <c r="I13" s="44" t="s">
        <v>40</v>
      </c>
      <c r="J13" s="36"/>
      <c r="K13" s="36"/>
      <c r="L13" s="36"/>
      <c r="M13" s="36"/>
      <c r="N13" s="36"/>
      <c r="O13" s="36"/>
      <c r="P13" s="36"/>
      <c r="Q13" s="36"/>
      <c r="R13" s="36"/>
      <c r="S13" s="36"/>
      <c r="T13" s="36"/>
      <c r="U13" s="36"/>
      <c r="V13" s="36"/>
      <c r="W13" s="36"/>
      <c r="X13" s="36"/>
      <c r="Y13" s="36"/>
      <c r="Z13" s="36"/>
    </row>
    <row r="14">
      <c r="A14" s="45" t="s">
        <v>35</v>
      </c>
      <c r="B14" s="45" t="s">
        <v>36</v>
      </c>
      <c r="C14" s="46">
        <v>43734.0</v>
      </c>
      <c r="D14" s="47">
        <v>3.0</v>
      </c>
      <c r="E14" s="39" t="s">
        <v>24</v>
      </c>
      <c r="F14" s="22" t="s">
        <v>37</v>
      </c>
      <c r="G14" s="17" t="s">
        <v>51</v>
      </c>
      <c r="H14" s="20"/>
      <c r="I14" s="20"/>
      <c r="J14" s="20"/>
      <c r="K14" s="20"/>
      <c r="L14" s="20"/>
      <c r="M14" s="20"/>
      <c r="N14" s="20"/>
      <c r="O14" s="20"/>
      <c r="P14" s="20"/>
      <c r="Q14" s="20"/>
      <c r="R14" s="20"/>
      <c r="S14" s="20"/>
      <c r="T14" s="20"/>
      <c r="U14" s="20"/>
      <c r="V14" s="20"/>
      <c r="W14" s="20"/>
      <c r="X14" s="20"/>
      <c r="Y14" s="20"/>
      <c r="Z14" s="20"/>
    </row>
    <row r="15">
      <c r="A15" s="20" t="s">
        <v>22</v>
      </c>
      <c r="B15" s="20" t="s">
        <v>23</v>
      </c>
      <c r="C15" s="46">
        <v>43734.0</v>
      </c>
      <c r="D15" s="47">
        <v>3.0</v>
      </c>
      <c r="E15" s="39" t="s">
        <v>24</v>
      </c>
      <c r="F15" s="14">
        <v>43744.073159722226</v>
      </c>
      <c r="G15" s="48" t="s">
        <v>52</v>
      </c>
      <c r="H15" s="20"/>
      <c r="I15" s="20"/>
      <c r="J15" s="20"/>
      <c r="K15" s="20"/>
      <c r="L15" s="20"/>
      <c r="M15" s="20"/>
      <c r="N15" s="20"/>
      <c r="O15" s="20"/>
      <c r="P15" s="20"/>
      <c r="Q15" s="20"/>
      <c r="R15" s="20"/>
      <c r="S15" s="20"/>
      <c r="T15" s="20"/>
      <c r="U15" s="20"/>
      <c r="V15" s="20"/>
      <c r="W15" s="20"/>
      <c r="X15" s="20"/>
      <c r="Y15" s="20"/>
      <c r="Z15" s="20"/>
    </row>
    <row r="16">
      <c r="A16" s="15" t="s">
        <v>49</v>
      </c>
      <c r="B16" s="15" t="s">
        <v>50</v>
      </c>
      <c r="C16" s="11">
        <v>43734.0</v>
      </c>
      <c r="D16" s="16">
        <v>2.0</v>
      </c>
      <c r="E16" s="22" t="s">
        <v>24</v>
      </c>
      <c r="F16" s="49">
        <v>43756.272361111114</v>
      </c>
      <c r="G16" s="50" t="s">
        <v>53</v>
      </c>
      <c r="H16" s="4" t="s">
        <v>39</v>
      </c>
      <c r="I16" s="4" t="s">
        <v>40</v>
      </c>
    </row>
    <row r="17">
      <c r="A17" s="15" t="s">
        <v>54</v>
      </c>
      <c r="B17" s="15" t="s">
        <v>55</v>
      </c>
      <c r="C17" s="11">
        <v>43734.0</v>
      </c>
      <c r="D17" s="16">
        <v>1.0</v>
      </c>
      <c r="E17" s="22" t="s">
        <v>24</v>
      </c>
      <c r="F17" s="49">
        <v>43754.9868287037</v>
      </c>
      <c r="G17" s="17" t="s">
        <v>56</v>
      </c>
    </row>
    <row r="18">
      <c r="A18" s="15" t="s">
        <v>57</v>
      </c>
      <c r="B18" s="15" t="s">
        <v>58</v>
      </c>
      <c r="C18" s="11">
        <v>43734.0</v>
      </c>
      <c r="D18" s="16">
        <v>1.0</v>
      </c>
      <c r="E18" s="22" t="s">
        <v>31</v>
      </c>
      <c r="F18" s="51">
        <v>43754.33876157407</v>
      </c>
      <c r="G18" s="17" t="s">
        <v>59</v>
      </c>
    </row>
    <row r="19">
      <c r="A19" s="52" t="s">
        <v>60</v>
      </c>
      <c r="B19" s="53" t="s">
        <v>61</v>
      </c>
      <c r="C19" s="11">
        <v>43734.0</v>
      </c>
      <c r="D19" s="16">
        <v>1.0</v>
      </c>
      <c r="E19" s="22" t="s">
        <v>24</v>
      </c>
      <c r="F19" s="54">
        <v>43819.368055555555</v>
      </c>
      <c r="G19" s="17" t="s">
        <v>51</v>
      </c>
    </row>
    <row r="20">
      <c r="A20" s="18" t="s">
        <v>63</v>
      </c>
      <c r="B20" s="56" t="s">
        <v>64</v>
      </c>
      <c r="C20" s="11">
        <v>43734.0</v>
      </c>
      <c r="D20" s="16">
        <v>1.0</v>
      </c>
      <c r="E20" s="22" t="s">
        <v>24</v>
      </c>
      <c r="F20" s="49">
        <v>43758.93274305556</v>
      </c>
      <c r="G20" s="17" t="s">
        <v>59</v>
      </c>
    </row>
    <row r="21">
      <c r="A21" s="15" t="s">
        <v>74</v>
      </c>
      <c r="B21" s="15" t="s">
        <v>75</v>
      </c>
      <c r="C21" s="11">
        <v>43734.0</v>
      </c>
      <c r="D21" s="16">
        <v>1.0</v>
      </c>
      <c r="E21" s="22" t="s">
        <v>24</v>
      </c>
      <c r="F21" s="4" t="s">
        <v>37</v>
      </c>
      <c r="G21" s="17" t="s">
        <v>51</v>
      </c>
    </row>
    <row r="22">
      <c r="A22" s="15" t="s">
        <v>76</v>
      </c>
      <c r="B22" s="15" t="s">
        <v>77</v>
      </c>
      <c r="C22" s="11">
        <v>43734.0</v>
      </c>
      <c r="D22" s="16">
        <v>1.0</v>
      </c>
      <c r="E22" s="22" t="s">
        <v>24</v>
      </c>
      <c r="F22" s="4" t="s">
        <v>37</v>
      </c>
      <c r="G22" s="17"/>
    </row>
    <row r="23">
      <c r="A23" s="15" t="s">
        <v>79</v>
      </c>
      <c r="B23" s="15" t="s">
        <v>80</v>
      </c>
      <c r="C23" s="11">
        <v>43734.0</v>
      </c>
      <c r="D23" s="16">
        <v>1.0</v>
      </c>
      <c r="E23" s="22" t="s">
        <v>24</v>
      </c>
      <c r="F23" s="4" t="s">
        <v>37</v>
      </c>
      <c r="G23" s="17"/>
    </row>
    <row r="24">
      <c r="A24" s="43" t="s">
        <v>81</v>
      </c>
      <c r="B24" s="62" t="s">
        <v>82</v>
      </c>
      <c r="C24" s="31">
        <v>43734.0</v>
      </c>
      <c r="D24" s="32">
        <v>1.0</v>
      </c>
      <c r="E24" s="34" t="s">
        <v>24</v>
      </c>
      <c r="F24" s="49">
        <v>43738.85855324074</v>
      </c>
      <c r="G24" s="81" t="s">
        <v>107</v>
      </c>
      <c r="H24" s="36"/>
      <c r="I24" s="36"/>
      <c r="J24" s="36"/>
      <c r="K24" s="36"/>
      <c r="L24" s="36"/>
      <c r="M24" s="36"/>
      <c r="N24" s="36"/>
      <c r="O24" s="36"/>
      <c r="P24" s="36"/>
      <c r="Q24" s="36"/>
      <c r="R24" s="36"/>
      <c r="S24" s="36"/>
      <c r="T24" s="36"/>
      <c r="U24" s="36"/>
      <c r="V24" s="36"/>
      <c r="W24" s="36"/>
      <c r="X24" s="36"/>
      <c r="Y24" s="36"/>
      <c r="Z24" s="36"/>
    </row>
    <row r="25">
      <c r="A25" s="15" t="s">
        <v>35</v>
      </c>
      <c r="B25" s="15" t="s">
        <v>36</v>
      </c>
      <c r="C25" s="11">
        <v>43741.0</v>
      </c>
      <c r="D25" s="88">
        <v>4.0</v>
      </c>
      <c r="E25" s="13" t="s">
        <v>31</v>
      </c>
      <c r="F25" s="4" t="s">
        <v>37</v>
      </c>
      <c r="G25" s="17" t="s">
        <v>142</v>
      </c>
      <c r="H25" s="20"/>
      <c r="I25" s="20"/>
      <c r="J25" s="20"/>
      <c r="K25" s="20"/>
      <c r="L25" s="20"/>
      <c r="M25" s="20"/>
      <c r="N25" s="20"/>
      <c r="O25" s="20"/>
      <c r="P25" s="20"/>
      <c r="Q25" s="20"/>
      <c r="R25" s="20"/>
      <c r="S25" s="20"/>
      <c r="T25" s="20"/>
      <c r="U25" s="20"/>
      <c r="V25" s="20"/>
      <c r="W25" s="20"/>
      <c r="X25" s="20"/>
      <c r="Y25" s="20"/>
      <c r="Z25" s="20"/>
    </row>
    <row r="26">
      <c r="A26" s="20" t="s">
        <v>74</v>
      </c>
      <c r="B26" s="21" t="s">
        <v>75</v>
      </c>
      <c r="C26" s="11">
        <v>43741.0</v>
      </c>
      <c r="D26" s="16">
        <v>2.0</v>
      </c>
      <c r="E26" s="22" t="s">
        <v>24</v>
      </c>
      <c r="F26" s="49">
        <v>43748.67285879629</v>
      </c>
      <c r="G26" s="40" t="s">
        <v>145</v>
      </c>
    </row>
    <row r="27">
      <c r="A27" s="15" t="s">
        <v>101</v>
      </c>
      <c r="B27" s="15" t="s">
        <v>102</v>
      </c>
      <c r="C27" s="11">
        <v>43741.0</v>
      </c>
      <c r="D27" s="88">
        <v>1.0</v>
      </c>
      <c r="E27" s="22" t="s">
        <v>24</v>
      </c>
      <c r="F27" s="4" t="s">
        <v>37</v>
      </c>
      <c r="G27" s="89" t="s">
        <v>149</v>
      </c>
      <c r="H27" s="20"/>
    </row>
    <row r="28">
      <c r="A28" s="4" t="s">
        <v>103</v>
      </c>
      <c r="B28" s="15" t="s">
        <v>104</v>
      </c>
      <c r="C28" s="11">
        <v>43741.0</v>
      </c>
      <c r="D28" s="16">
        <v>1.0</v>
      </c>
      <c r="E28" s="22" t="s">
        <v>24</v>
      </c>
      <c r="F28" s="49">
        <v>43759.66930555556</v>
      </c>
      <c r="G28" s="48" t="s">
        <v>52</v>
      </c>
    </row>
    <row r="29">
      <c r="A29" s="20" t="s">
        <v>154</v>
      </c>
      <c r="B29" s="21" t="s">
        <v>155</v>
      </c>
      <c r="C29" s="11">
        <v>43741.0</v>
      </c>
      <c r="D29" s="16">
        <v>1.0</v>
      </c>
      <c r="E29" s="22" t="s">
        <v>24</v>
      </c>
      <c r="F29" s="49">
        <v>43754.79306712963</v>
      </c>
      <c r="G29" s="17" t="s">
        <v>59</v>
      </c>
    </row>
    <row r="30">
      <c r="A30" s="45" t="s">
        <v>140</v>
      </c>
      <c r="B30" s="45" t="s">
        <v>141</v>
      </c>
      <c r="C30" s="11">
        <v>43741.0</v>
      </c>
      <c r="D30" s="16">
        <v>1.0</v>
      </c>
      <c r="E30" s="22" t="s">
        <v>24</v>
      </c>
      <c r="F30" s="49">
        <v>43748.04263888889</v>
      </c>
      <c r="G30" s="48" t="s">
        <v>52</v>
      </c>
    </row>
    <row r="31">
      <c r="A31" s="15" t="s">
        <v>158</v>
      </c>
      <c r="B31" s="15" t="s">
        <v>159</v>
      </c>
      <c r="C31" s="11">
        <v>43741.0</v>
      </c>
      <c r="D31" s="16">
        <v>1.0</v>
      </c>
      <c r="E31" s="22" t="s">
        <v>24</v>
      </c>
      <c r="F31" s="22" t="s">
        <v>37</v>
      </c>
      <c r="G31" s="17"/>
    </row>
    <row r="32">
      <c r="A32" s="48" t="s">
        <v>79</v>
      </c>
      <c r="B32" s="90" t="s">
        <v>80</v>
      </c>
      <c r="C32" s="11">
        <v>43741.0</v>
      </c>
      <c r="D32" s="16">
        <v>2.0</v>
      </c>
      <c r="E32" s="22" t="s">
        <v>24</v>
      </c>
      <c r="F32" s="14">
        <v>43742.532685185186</v>
      </c>
      <c r="G32" s="48" t="s">
        <v>164</v>
      </c>
    </row>
    <row r="33">
      <c r="A33" s="48" t="s">
        <v>76</v>
      </c>
      <c r="B33" s="15" t="s">
        <v>77</v>
      </c>
      <c r="C33" s="11">
        <v>43741.0</v>
      </c>
      <c r="D33" s="16">
        <v>2.0</v>
      </c>
      <c r="E33" s="22" t="s">
        <v>24</v>
      </c>
      <c r="F33" s="22" t="s">
        <v>37</v>
      </c>
      <c r="G33" s="48"/>
    </row>
    <row r="34">
      <c r="A34" s="45" t="s">
        <v>165</v>
      </c>
      <c r="B34" s="45" t="s">
        <v>166</v>
      </c>
      <c r="C34" s="11">
        <v>43741.0</v>
      </c>
      <c r="D34" s="16">
        <v>1.0</v>
      </c>
      <c r="E34" s="22" t="s">
        <v>24</v>
      </c>
      <c r="F34" s="91">
        <v>43748.604317129626</v>
      </c>
      <c r="G34" s="40" t="s">
        <v>170</v>
      </c>
    </row>
    <row r="35">
      <c r="A35" s="45" t="s">
        <v>171</v>
      </c>
      <c r="B35" s="45" t="s">
        <v>172</v>
      </c>
      <c r="C35" s="11">
        <v>43741.0</v>
      </c>
      <c r="D35" s="16">
        <v>1.0</v>
      </c>
      <c r="E35" s="22" t="s">
        <v>24</v>
      </c>
      <c r="F35" s="91">
        <v>43755.711747685185</v>
      </c>
      <c r="G35" s="17" t="s">
        <v>175</v>
      </c>
    </row>
    <row r="36">
      <c r="A36" s="92" t="s">
        <v>120</v>
      </c>
      <c r="B36" s="92" t="s">
        <v>121</v>
      </c>
      <c r="C36" s="31">
        <v>43741.0</v>
      </c>
      <c r="D36" s="32">
        <v>1.0</v>
      </c>
      <c r="E36" s="34" t="s">
        <v>176</v>
      </c>
      <c r="F36" s="93">
        <v>43741.738587962966</v>
      </c>
      <c r="G36" s="94" t="s">
        <v>179</v>
      </c>
      <c r="H36" s="36"/>
      <c r="I36" s="36"/>
      <c r="J36" s="36"/>
      <c r="K36" s="36"/>
      <c r="L36" s="36"/>
      <c r="M36" s="36"/>
      <c r="N36" s="36"/>
      <c r="O36" s="36"/>
      <c r="P36" s="36"/>
      <c r="Q36" s="36"/>
      <c r="R36" s="36"/>
      <c r="S36" s="36"/>
      <c r="T36" s="36"/>
      <c r="U36" s="36"/>
      <c r="V36" s="36"/>
      <c r="W36" s="36"/>
      <c r="X36" s="36"/>
      <c r="Y36" s="36"/>
      <c r="Z36" s="36"/>
    </row>
    <row r="37">
      <c r="A37" s="15" t="s">
        <v>35</v>
      </c>
      <c r="B37" s="15" t="s">
        <v>36</v>
      </c>
      <c r="C37" s="11">
        <v>43748.0</v>
      </c>
      <c r="D37" s="16">
        <v>5.0</v>
      </c>
      <c r="E37" s="22" t="s">
        <v>31</v>
      </c>
      <c r="F37" s="22" t="s">
        <v>37</v>
      </c>
      <c r="G37" s="17" t="s">
        <v>180</v>
      </c>
    </row>
    <row r="38">
      <c r="A38" s="15" t="s">
        <v>49</v>
      </c>
      <c r="B38" s="15" t="s">
        <v>50</v>
      </c>
      <c r="C38" s="11">
        <v>43748.0</v>
      </c>
      <c r="D38" s="16">
        <v>3.0</v>
      </c>
      <c r="E38" s="22" t="s">
        <v>24</v>
      </c>
      <c r="F38" s="91">
        <v>43768.852488425924</v>
      </c>
      <c r="G38" s="17"/>
    </row>
    <row r="39">
      <c r="A39" s="45" t="s">
        <v>60</v>
      </c>
      <c r="B39" s="45" t="s">
        <v>61</v>
      </c>
      <c r="C39" s="11">
        <v>43748.0</v>
      </c>
      <c r="D39" s="16">
        <v>2.0</v>
      </c>
      <c r="E39" s="22" t="s">
        <v>24</v>
      </c>
      <c r="F39" s="95">
        <v>43819.368055555555</v>
      </c>
      <c r="G39" s="17" t="s">
        <v>185</v>
      </c>
    </row>
    <row r="40">
      <c r="A40" s="15" t="s">
        <v>29</v>
      </c>
      <c r="B40" s="15" t="s">
        <v>30</v>
      </c>
      <c r="C40" s="11">
        <v>43748.0</v>
      </c>
      <c r="D40" s="16">
        <v>2.0</v>
      </c>
      <c r="E40" s="22" t="s">
        <v>24</v>
      </c>
      <c r="F40" s="91">
        <v>43754.92459490741</v>
      </c>
      <c r="G40" s="20"/>
    </row>
    <row r="41">
      <c r="A41" s="45" t="s">
        <v>43</v>
      </c>
      <c r="B41" s="45" t="s">
        <v>44</v>
      </c>
      <c r="C41" s="11">
        <v>43748.0</v>
      </c>
      <c r="D41" s="16">
        <v>2.0</v>
      </c>
      <c r="E41" s="22" t="s">
        <v>24</v>
      </c>
      <c r="F41" s="14">
        <v>43748.67285879629</v>
      </c>
      <c r="G41" s="96" t="s">
        <v>189</v>
      </c>
    </row>
    <row r="42">
      <c r="A42" s="45" t="s">
        <v>101</v>
      </c>
      <c r="B42" s="45" t="s">
        <v>102</v>
      </c>
      <c r="C42" s="11">
        <v>43748.0</v>
      </c>
      <c r="D42" s="16">
        <v>2.0</v>
      </c>
      <c r="E42" s="17" t="s">
        <v>24</v>
      </c>
      <c r="F42" s="82" t="s">
        <v>192</v>
      </c>
      <c r="G42" s="89" t="s">
        <v>193</v>
      </c>
    </row>
    <row r="43">
      <c r="A43" s="15" t="s">
        <v>63</v>
      </c>
      <c r="B43" s="15" t="s">
        <v>64</v>
      </c>
      <c r="C43" s="11">
        <v>43748.0</v>
      </c>
      <c r="D43" s="16">
        <v>2.0</v>
      </c>
      <c r="E43" s="17" t="s">
        <v>24</v>
      </c>
      <c r="F43" s="91">
        <v>43769.69517361111</v>
      </c>
      <c r="G43" s="97" t="s">
        <v>189</v>
      </c>
    </row>
    <row r="44">
      <c r="A44" s="45" t="s">
        <v>33</v>
      </c>
      <c r="B44" s="45" t="s">
        <v>34</v>
      </c>
      <c r="C44" s="11">
        <v>43748.0</v>
      </c>
      <c r="D44" s="16">
        <v>2.0</v>
      </c>
      <c r="E44" s="17" t="s">
        <v>24</v>
      </c>
      <c r="F44" s="82" t="s">
        <v>37</v>
      </c>
      <c r="G44" s="17" t="s">
        <v>185</v>
      </c>
    </row>
    <row r="45">
      <c r="A45" s="15" t="s">
        <v>120</v>
      </c>
      <c r="B45" s="15" t="s">
        <v>121</v>
      </c>
      <c r="C45" s="11">
        <v>43748.0</v>
      </c>
      <c r="D45" s="16">
        <v>2.0</v>
      </c>
      <c r="E45" s="22" t="s">
        <v>24</v>
      </c>
      <c r="F45" s="82" t="s">
        <v>37</v>
      </c>
      <c r="G45" s="17" t="s">
        <v>185</v>
      </c>
    </row>
    <row r="46">
      <c r="A46" s="20" t="s">
        <v>135</v>
      </c>
      <c r="B46" s="45" t="s">
        <v>136</v>
      </c>
      <c r="C46" s="11">
        <v>43748.0</v>
      </c>
      <c r="D46" s="16">
        <v>1.0</v>
      </c>
      <c r="E46" s="22" t="s">
        <v>24</v>
      </c>
      <c r="F46" s="82" t="s">
        <v>37</v>
      </c>
      <c r="G46" s="17" t="s">
        <v>185</v>
      </c>
    </row>
    <row r="47">
      <c r="A47" s="45" t="s">
        <v>162</v>
      </c>
      <c r="B47" s="45" t="s">
        <v>163</v>
      </c>
      <c r="C47" s="11">
        <v>43748.0</v>
      </c>
      <c r="D47" s="16">
        <v>1.0</v>
      </c>
      <c r="E47" s="22" t="s">
        <v>24</v>
      </c>
      <c r="F47" s="17" t="s">
        <v>37</v>
      </c>
      <c r="G47" s="17" t="s">
        <v>185</v>
      </c>
    </row>
    <row r="48">
      <c r="A48" s="45" t="s">
        <v>99</v>
      </c>
      <c r="B48" s="45" t="s">
        <v>100</v>
      </c>
      <c r="C48" s="11">
        <v>43748.0</v>
      </c>
      <c r="D48" s="16">
        <v>1.0</v>
      </c>
      <c r="E48" s="22" t="s">
        <v>24</v>
      </c>
      <c r="F48" s="98">
        <v>43748.604317129626</v>
      </c>
      <c r="G48" s="97" t="s">
        <v>203</v>
      </c>
    </row>
    <row r="49">
      <c r="A49" s="45" t="s">
        <v>204</v>
      </c>
      <c r="B49" s="45" t="s">
        <v>205</v>
      </c>
      <c r="C49" s="11">
        <v>43748.0</v>
      </c>
      <c r="D49" s="16">
        <v>1.0</v>
      </c>
      <c r="E49" s="22" t="s">
        <v>24</v>
      </c>
      <c r="F49" s="91">
        <v>43754.956724537034</v>
      </c>
      <c r="G49" s="97" t="s">
        <v>206</v>
      </c>
    </row>
    <row r="50">
      <c r="A50" s="15" t="s">
        <v>156</v>
      </c>
      <c r="B50" s="15" t="s">
        <v>157</v>
      </c>
      <c r="C50" s="11">
        <v>43748.0</v>
      </c>
      <c r="D50" s="16">
        <v>1.0</v>
      </c>
      <c r="E50" s="22" t="s">
        <v>24</v>
      </c>
      <c r="F50" s="98">
        <v>43754.939039351855</v>
      </c>
      <c r="G50" s="20"/>
    </row>
    <row r="51">
      <c r="A51" s="15" t="s">
        <v>209</v>
      </c>
      <c r="B51" s="15" t="s">
        <v>210</v>
      </c>
      <c r="C51" s="11">
        <v>43748.0</v>
      </c>
      <c r="D51" s="16">
        <v>1.0</v>
      </c>
      <c r="E51" s="22" t="s">
        <v>24</v>
      </c>
      <c r="F51" s="4" t="s">
        <v>211</v>
      </c>
      <c r="G51" s="17" t="s">
        <v>185</v>
      </c>
    </row>
    <row r="52">
      <c r="A52" s="15" t="s">
        <v>212</v>
      </c>
      <c r="B52" s="15" t="s">
        <v>213</v>
      </c>
      <c r="C52" s="11">
        <v>43748.0</v>
      </c>
      <c r="D52" s="16">
        <v>1.0</v>
      </c>
      <c r="E52" s="22" t="s">
        <v>24</v>
      </c>
      <c r="F52" s="27" t="s">
        <v>37</v>
      </c>
      <c r="G52" s="17" t="s">
        <v>185</v>
      </c>
    </row>
    <row r="53">
      <c r="A53" s="45" t="s">
        <v>94</v>
      </c>
      <c r="B53" s="45" t="s">
        <v>95</v>
      </c>
      <c r="C53" s="11">
        <v>43748.0</v>
      </c>
      <c r="D53" s="16">
        <v>1.0</v>
      </c>
      <c r="E53" s="22" t="s">
        <v>24</v>
      </c>
      <c r="F53" s="27" t="s">
        <v>37</v>
      </c>
      <c r="G53" s="17" t="s">
        <v>185</v>
      </c>
    </row>
    <row r="54">
      <c r="A54" s="45" t="s">
        <v>216</v>
      </c>
      <c r="B54" s="45" t="s">
        <v>217</v>
      </c>
      <c r="C54" s="11">
        <v>43748.0</v>
      </c>
      <c r="D54" s="16">
        <v>1.0</v>
      </c>
      <c r="E54" s="22" t="s">
        <v>24</v>
      </c>
      <c r="F54" s="14">
        <v>43762.6000462963</v>
      </c>
      <c r="G54" s="97" t="s">
        <v>189</v>
      </c>
    </row>
    <row r="55">
      <c r="A55" s="15" t="s">
        <v>112</v>
      </c>
      <c r="B55" s="15" t="s">
        <v>113</v>
      </c>
      <c r="C55" s="11">
        <v>43748.0</v>
      </c>
      <c r="D55" s="16">
        <v>1.0</v>
      </c>
      <c r="E55" s="22" t="s">
        <v>24</v>
      </c>
      <c r="F55" s="99">
        <v>43754.79479166667</v>
      </c>
      <c r="G55" s="97" t="s">
        <v>189</v>
      </c>
    </row>
    <row r="56">
      <c r="A56" s="45" t="s">
        <v>131</v>
      </c>
      <c r="B56" s="45" t="s">
        <v>132</v>
      </c>
      <c r="C56" s="11">
        <v>43748.0</v>
      </c>
      <c r="D56" s="16">
        <v>1.0</v>
      </c>
      <c r="E56" s="22" t="s">
        <v>24</v>
      </c>
      <c r="F56" s="14">
        <v>43754.78736111111</v>
      </c>
      <c r="G56" s="97" t="s">
        <v>189</v>
      </c>
    </row>
    <row r="57">
      <c r="A57" s="45" t="s">
        <v>222</v>
      </c>
      <c r="B57" s="45" t="s">
        <v>223</v>
      </c>
      <c r="C57" s="11">
        <v>43748.0</v>
      </c>
      <c r="D57" s="16">
        <v>1.0</v>
      </c>
      <c r="E57" s="22" t="s">
        <v>24</v>
      </c>
      <c r="F57" s="99">
        <v>43755.7362037037</v>
      </c>
      <c r="G57" s="97" t="s">
        <v>189</v>
      </c>
    </row>
    <row r="58">
      <c r="A58" s="15" t="s">
        <v>168</v>
      </c>
      <c r="B58" s="15" t="s">
        <v>169</v>
      </c>
      <c r="C58" s="11">
        <v>43748.0</v>
      </c>
      <c r="D58" s="16">
        <v>1.0</v>
      </c>
      <c r="E58" s="22" t="s">
        <v>24</v>
      </c>
      <c r="F58" s="27" t="s">
        <v>37</v>
      </c>
      <c r="G58" s="89" t="s">
        <v>224</v>
      </c>
    </row>
    <row r="59">
      <c r="A59" s="45" t="s">
        <v>138</v>
      </c>
      <c r="B59" s="45" t="s">
        <v>139</v>
      </c>
      <c r="C59" s="11">
        <v>43748.0</v>
      </c>
      <c r="D59" s="16">
        <v>1.0</v>
      </c>
      <c r="E59" s="22" t="s">
        <v>24</v>
      </c>
      <c r="F59" s="14">
        <v>43748.60387731482</v>
      </c>
      <c r="G59" s="97" t="s">
        <v>227</v>
      </c>
    </row>
    <row r="60">
      <c r="A60" s="45" t="s">
        <v>207</v>
      </c>
      <c r="B60" s="45" t="s">
        <v>208</v>
      </c>
      <c r="C60" s="11">
        <v>43748.0</v>
      </c>
      <c r="D60" s="16">
        <v>1.0</v>
      </c>
      <c r="E60" s="22" t="s">
        <v>24</v>
      </c>
      <c r="F60" s="14">
        <v>43744.59590277778</v>
      </c>
      <c r="G60" s="97" t="s">
        <v>189</v>
      </c>
    </row>
    <row r="61">
      <c r="A61" s="15" t="s">
        <v>183</v>
      </c>
      <c r="B61" s="15" t="s">
        <v>184</v>
      </c>
      <c r="C61" s="11">
        <v>43748.0</v>
      </c>
      <c r="D61" s="16">
        <v>1.0</v>
      </c>
      <c r="E61" s="22" t="s">
        <v>24</v>
      </c>
      <c r="F61" s="99">
        <v>43754.957719907405</v>
      </c>
      <c r="G61" s="20"/>
    </row>
    <row r="62">
      <c r="A62" s="45" t="s">
        <v>129</v>
      </c>
      <c r="B62" s="45" t="s">
        <v>130</v>
      </c>
      <c r="C62" s="11">
        <v>43748.0</v>
      </c>
      <c r="D62" s="16">
        <v>1.0</v>
      </c>
      <c r="E62" s="22" t="s">
        <v>24</v>
      </c>
      <c r="F62" s="27" t="s">
        <v>37</v>
      </c>
      <c r="G62" s="17" t="s">
        <v>185</v>
      </c>
    </row>
    <row r="63" ht="15.0" customHeight="1">
      <c r="A63" s="48" t="s">
        <v>79</v>
      </c>
      <c r="B63" s="90" t="s">
        <v>80</v>
      </c>
      <c r="C63" s="11">
        <v>43748.0</v>
      </c>
      <c r="D63" s="16">
        <v>3.0</v>
      </c>
      <c r="E63" s="22" t="s">
        <v>24</v>
      </c>
      <c r="F63" s="27" t="s">
        <v>37</v>
      </c>
      <c r="G63" s="17"/>
    </row>
    <row r="64" ht="15.0" customHeight="1">
      <c r="A64" s="48" t="s">
        <v>76</v>
      </c>
      <c r="B64" s="15" t="s">
        <v>77</v>
      </c>
      <c r="C64" s="11">
        <v>43748.0</v>
      </c>
      <c r="D64" s="16">
        <v>3.0</v>
      </c>
      <c r="E64" s="22" t="s">
        <v>24</v>
      </c>
      <c r="F64" s="27" t="s">
        <v>37</v>
      </c>
      <c r="G64" s="17"/>
    </row>
    <row r="65">
      <c r="A65" s="45" t="s">
        <v>232</v>
      </c>
      <c r="B65" s="45" t="s">
        <v>233</v>
      </c>
      <c r="C65" s="11">
        <v>43748.0</v>
      </c>
      <c r="D65" s="16">
        <v>1.0</v>
      </c>
      <c r="E65" s="22" t="s">
        <v>24</v>
      </c>
      <c r="F65" s="14">
        <v>43754.90681712963</v>
      </c>
      <c r="G65" s="17"/>
    </row>
    <row r="66">
      <c r="A66" s="52" t="s">
        <v>160</v>
      </c>
      <c r="B66" s="15" t="s">
        <v>161</v>
      </c>
      <c r="C66" s="11">
        <v>43748.0</v>
      </c>
      <c r="D66" s="16">
        <v>1.0</v>
      </c>
      <c r="E66" s="22" t="s">
        <v>24</v>
      </c>
      <c r="F66" s="27" t="s">
        <v>37</v>
      </c>
      <c r="G66" s="17" t="s">
        <v>185</v>
      </c>
    </row>
    <row r="67">
      <c r="A67" s="15" t="s">
        <v>236</v>
      </c>
      <c r="B67" s="15" t="s">
        <v>237</v>
      </c>
      <c r="C67" s="11">
        <v>43748.0</v>
      </c>
      <c r="D67" s="16">
        <v>1.0</v>
      </c>
      <c r="E67" s="22" t="s">
        <v>24</v>
      </c>
      <c r="F67" s="14">
        <v>43751.568090277775</v>
      </c>
      <c r="G67" s="17" t="s">
        <v>185</v>
      </c>
    </row>
    <row r="68" ht="1.5" customHeight="1">
      <c r="A68" s="15" t="s">
        <v>116</v>
      </c>
      <c r="B68" s="15" t="s">
        <v>117</v>
      </c>
      <c r="C68" s="11">
        <v>43748.0</v>
      </c>
      <c r="D68" s="16">
        <v>1.0</v>
      </c>
      <c r="E68" s="22" t="s">
        <v>24</v>
      </c>
      <c r="F68" s="27" t="s">
        <v>240</v>
      </c>
      <c r="G68" s="20"/>
    </row>
    <row r="69">
      <c r="A69" s="45" t="s">
        <v>234</v>
      </c>
      <c r="B69" s="45" t="s">
        <v>235</v>
      </c>
      <c r="C69" s="11">
        <v>43748.0</v>
      </c>
      <c r="D69" s="16">
        <v>1.0</v>
      </c>
      <c r="E69" s="17" t="s">
        <v>24</v>
      </c>
      <c r="F69" s="27" t="s">
        <v>37</v>
      </c>
      <c r="G69" s="17" t="s">
        <v>185</v>
      </c>
    </row>
    <row r="70">
      <c r="A70" s="15" t="s">
        <v>241</v>
      </c>
      <c r="B70" s="15" t="s">
        <v>242</v>
      </c>
      <c r="C70" s="11">
        <v>43748.0</v>
      </c>
      <c r="D70" s="16">
        <v>1.0</v>
      </c>
      <c r="E70" s="17" t="s">
        <v>24</v>
      </c>
      <c r="F70" s="27" t="s">
        <v>37</v>
      </c>
      <c r="G70" s="17" t="s">
        <v>185</v>
      </c>
    </row>
    <row r="71">
      <c r="A71" s="15" t="s">
        <v>186</v>
      </c>
      <c r="B71" s="15" t="s">
        <v>187</v>
      </c>
      <c r="C71" s="11">
        <v>43748.0</v>
      </c>
      <c r="D71" s="16">
        <v>1.0</v>
      </c>
      <c r="E71" s="17" t="s">
        <v>24</v>
      </c>
      <c r="F71" s="27" t="s">
        <v>37</v>
      </c>
      <c r="G71" s="17" t="s">
        <v>185</v>
      </c>
    </row>
    <row r="72">
      <c r="A72" s="45" t="s">
        <v>246</v>
      </c>
      <c r="B72" s="45" t="s">
        <v>247</v>
      </c>
      <c r="C72" s="11">
        <v>43748.0</v>
      </c>
      <c r="D72" s="16">
        <v>1.0</v>
      </c>
      <c r="E72" s="17" t="s">
        <v>24</v>
      </c>
      <c r="F72" s="99">
        <v>43753.78689814815</v>
      </c>
      <c r="G72" s="97" t="s">
        <v>189</v>
      </c>
    </row>
    <row r="73">
      <c r="A73" s="45" t="s">
        <v>248</v>
      </c>
      <c r="B73" s="45" t="s">
        <v>124</v>
      </c>
      <c r="C73" s="11">
        <v>43748.0</v>
      </c>
      <c r="D73" s="16">
        <v>1.0</v>
      </c>
      <c r="E73" s="17" t="s">
        <v>24</v>
      </c>
      <c r="F73" s="14">
        <v>43754.60511574074</v>
      </c>
      <c r="G73" s="20"/>
    </row>
    <row r="74">
      <c r="A74" s="30" t="s">
        <v>118</v>
      </c>
      <c r="B74" s="30" t="s">
        <v>119</v>
      </c>
      <c r="C74" s="31">
        <v>43748.0</v>
      </c>
      <c r="D74" s="32">
        <v>1.0</v>
      </c>
      <c r="E74" s="35" t="s">
        <v>24</v>
      </c>
      <c r="F74" s="101" t="s">
        <v>37</v>
      </c>
      <c r="G74" s="102" t="s">
        <v>203</v>
      </c>
      <c r="H74" s="36"/>
      <c r="I74" s="36"/>
      <c r="J74" s="36"/>
      <c r="K74" s="36"/>
      <c r="L74" s="36"/>
      <c r="M74" s="36"/>
      <c r="N74" s="36"/>
      <c r="O74" s="36"/>
      <c r="P74" s="36"/>
      <c r="Q74" s="36"/>
      <c r="R74" s="36"/>
      <c r="S74" s="36"/>
      <c r="T74" s="36"/>
      <c r="U74" s="36"/>
      <c r="V74" s="36"/>
      <c r="W74" s="36"/>
      <c r="X74" s="36"/>
      <c r="Y74" s="36"/>
      <c r="Z74" s="36"/>
    </row>
    <row r="75">
      <c r="A75" s="45" t="s">
        <v>60</v>
      </c>
      <c r="B75" s="45" t="s">
        <v>61</v>
      </c>
      <c r="C75" s="11">
        <v>43755.0</v>
      </c>
      <c r="D75" s="16">
        <v>3.0</v>
      </c>
      <c r="E75" s="22" t="s">
        <v>24</v>
      </c>
      <c r="F75" s="103">
        <v>43819.368055555555</v>
      </c>
      <c r="G75" s="17" t="s">
        <v>185</v>
      </c>
    </row>
    <row r="76">
      <c r="A76" s="15" t="s">
        <v>63</v>
      </c>
      <c r="B76" s="15" t="s">
        <v>64</v>
      </c>
      <c r="C76" s="11">
        <v>43755.0</v>
      </c>
      <c r="D76" s="16">
        <v>3.0</v>
      </c>
      <c r="E76" s="22" t="s">
        <v>24</v>
      </c>
      <c r="F76" s="54">
        <v>43754.92332175926</v>
      </c>
      <c r="G76" s="17" t="s">
        <v>59</v>
      </c>
    </row>
    <row r="77">
      <c r="A77" s="15" t="s">
        <v>54</v>
      </c>
      <c r="B77" s="15" t="s">
        <v>55</v>
      </c>
      <c r="C77" s="11">
        <v>43755.0</v>
      </c>
      <c r="D77" s="16">
        <v>2.0</v>
      </c>
      <c r="E77" s="22" t="s">
        <v>24</v>
      </c>
      <c r="F77" s="99">
        <v>43765.498703703706</v>
      </c>
      <c r="G77" s="97" t="s">
        <v>264</v>
      </c>
    </row>
    <row r="78">
      <c r="A78" s="45" t="s">
        <v>81</v>
      </c>
      <c r="B78" s="45" t="s">
        <v>82</v>
      </c>
      <c r="C78" s="11">
        <v>43755.0</v>
      </c>
      <c r="D78" s="16">
        <v>2.0</v>
      </c>
      <c r="E78" s="22" t="s">
        <v>24</v>
      </c>
      <c r="F78" s="27" t="s">
        <v>37</v>
      </c>
      <c r="G78" s="17" t="s">
        <v>185</v>
      </c>
    </row>
    <row r="79">
      <c r="A79" s="18" t="s">
        <v>94</v>
      </c>
      <c r="B79" s="56" t="s">
        <v>95</v>
      </c>
      <c r="C79" s="11">
        <v>43755.0</v>
      </c>
      <c r="D79" s="16">
        <v>2.0</v>
      </c>
      <c r="E79" s="22" t="s">
        <v>24</v>
      </c>
      <c r="F79" s="104">
        <v>43767.80268518518</v>
      </c>
      <c r="G79" s="97" t="s">
        <v>264</v>
      </c>
    </row>
    <row r="80">
      <c r="A80" s="15" t="s">
        <v>146</v>
      </c>
      <c r="B80" s="15" t="s">
        <v>147</v>
      </c>
      <c r="C80" s="11">
        <v>43755.0</v>
      </c>
      <c r="D80" s="16">
        <v>1.0</v>
      </c>
      <c r="E80" s="22" t="s">
        <v>24</v>
      </c>
      <c r="F80" s="99">
        <v>43768.56784722222</v>
      </c>
      <c r="G80" s="17" t="s">
        <v>59</v>
      </c>
    </row>
    <row r="81">
      <c r="A81" s="15" t="s">
        <v>143</v>
      </c>
      <c r="B81" s="15" t="s">
        <v>144</v>
      </c>
      <c r="C81" s="11">
        <v>43755.0</v>
      </c>
      <c r="D81" s="16">
        <v>1.0</v>
      </c>
      <c r="E81" s="22" t="s">
        <v>24</v>
      </c>
      <c r="F81" s="99">
        <v>43755.528391203705</v>
      </c>
      <c r="G81" s="17" t="s">
        <v>59</v>
      </c>
    </row>
    <row r="82">
      <c r="A82" s="17" t="s">
        <v>265</v>
      </c>
      <c r="B82" s="15" t="s">
        <v>266</v>
      </c>
      <c r="C82" s="11">
        <v>43755.0</v>
      </c>
      <c r="D82" s="16">
        <v>1.0</v>
      </c>
      <c r="E82" s="22" t="s">
        <v>24</v>
      </c>
      <c r="F82" s="27" t="s">
        <v>37</v>
      </c>
      <c r="G82" s="17" t="s">
        <v>268</v>
      </c>
    </row>
    <row r="83">
      <c r="A83" s="17" t="s">
        <v>270</v>
      </c>
      <c r="B83" s="15" t="s">
        <v>271</v>
      </c>
      <c r="C83" s="11">
        <v>43755.0</v>
      </c>
      <c r="D83" s="16">
        <v>1.0</v>
      </c>
      <c r="E83" s="22" t="s">
        <v>24</v>
      </c>
      <c r="F83" s="27" t="s">
        <v>37</v>
      </c>
      <c r="G83" s="97" t="s">
        <v>272</v>
      </c>
    </row>
    <row r="84">
      <c r="A84" s="15" t="s">
        <v>181</v>
      </c>
      <c r="B84" s="15" t="s">
        <v>182</v>
      </c>
      <c r="C84" s="11">
        <v>43755.0</v>
      </c>
      <c r="D84" s="16">
        <v>1.0</v>
      </c>
      <c r="E84" s="22" t="s">
        <v>24</v>
      </c>
      <c r="F84" s="99">
        <v>43764.80677083333</v>
      </c>
      <c r="G84" s="17" t="s">
        <v>59</v>
      </c>
    </row>
    <row r="85">
      <c r="A85" s="15" t="s">
        <v>273</v>
      </c>
      <c r="B85" s="15" t="s">
        <v>274</v>
      </c>
      <c r="C85" s="11">
        <v>43755.0</v>
      </c>
      <c r="D85" s="16">
        <v>1.0</v>
      </c>
      <c r="E85" s="22" t="s">
        <v>24</v>
      </c>
      <c r="F85" s="14">
        <v>43755.5606712963</v>
      </c>
      <c r="G85" s="17" t="s">
        <v>275</v>
      </c>
    </row>
    <row r="86">
      <c r="A86" s="15" t="s">
        <v>79</v>
      </c>
      <c r="B86" s="90" t="s">
        <v>80</v>
      </c>
      <c r="C86" s="11">
        <v>43755.0</v>
      </c>
      <c r="D86" s="16">
        <v>4.0</v>
      </c>
      <c r="E86" s="22" t="s">
        <v>24</v>
      </c>
      <c r="F86" s="82" t="s">
        <v>37</v>
      </c>
    </row>
    <row r="87">
      <c r="A87" s="15" t="s">
        <v>76</v>
      </c>
      <c r="B87" s="15" t="s">
        <v>77</v>
      </c>
      <c r="C87" s="11">
        <v>43755.0</v>
      </c>
      <c r="D87" s="16">
        <v>4.0</v>
      </c>
      <c r="E87" s="22" t="s">
        <v>24</v>
      </c>
      <c r="F87" s="82" t="s">
        <v>37</v>
      </c>
      <c r="G87" s="17"/>
    </row>
    <row r="88">
      <c r="A88" s="45" t="s">
        <v>218</v>
      </c>
      <c r="B88" s="45" t="s">
        <v>219</v>
      </c>
      <c r="C88" s="11">
        <v>43755.0</v>
      </c>
      <c r="D88" s="16">
        <v>1.0</v>
      </c>
      <c r="E88" s="22" t="s">
        <v>24</v>
      </c>
      <c r="F88" s="99">
        <v>43776.706342592595</v>
      </c>
      <c r="G88" s="17"/>
    </row>
    <row r="89">
      <c r="A89" s="30" t="s">
        <v>198</v>
      </c>
      <c r="B89" s="30" t="s">
        <v>199</v>
      </c>
      <c r="C89" s="11">
        <v>43755.0</v>
      </c>
      <c r="D89" s="32">
        <v>1.0</v>
      </c>
      <c r="E89" s="34" t="s">
        <v>24</v>
      </c>
      <c r="F89" s="42">
        <v>43764.47539351852</v>
      </c>
      <c r="G89" s="35"/>
      <c r="H89" s="36"/>
      <c r="I89" s="36"/>
      <c r="J89" s="36"/>
      <c r="K89" s="36"/>
      <c r="L89" s="36"/>
      <c r="M89" s="36"/>
      <c r="N89" s="36"/>
      <c r="O89" s="36"/>
      <c r="P89" s="36"/>
      <c r="Q89" s="36"/>
      <c r="R89" s="36"/>
      <c r="S89" s="36"/>
      <c r="T89" s="36"/>
      <c r="U89" s="36"/>
      <c r="V89" s="36"/>
      <c r="W89" s="36"/>
      <c r="X89" s="36"/>
      <c r="Y89" s="36"/>
      <c r="Z89" s="36"/>
    </row>
    <row r="90">
      <c r="A90" s="15" t="s">
        <v>41</v>
      </c>
      <c r="B90" s="15" t="s">
        <v>42</v>
      </c>
      <c r="C90" s="106">
        <v>43762.0</v>
      </c>
      <c r="D90" s="16">
        <v>3.0</v>
      </c>
      <c r="E90" s="22" t="s">
        <v>31</v>
      </c>
      <c r="F90" s="14" t="s">
        <v>37</v>
      </c>
      <c r="G90" s="107" t="s">
        <v>283</v>
      </c>
    </row>
    <row r="91">
      <c r="A91" s="15" t="s">
        <v>158</v>
      </c>
      <c r="B91" s="15" t="s">
        <v>159</v>
      </c>
      <c r="C91" s="11">
        <v>43762.0</v>
      </c>
      <c r="D91" s="16">
        <v>2.0</v>
      </c>
      <c r="E91" s="22" t="s">
        <v>31</v>
      </c>
      <c r="F91" s="14">
        <v>43765.46790509259</v>
      </c>
      <c r="G91" s="17" t="s">
        <v>164</v>
      </c>
    </row>
    <row r="92">
      <c r="A92" s="15" t="s">
        <v>131</v>
      </c>
      <c r="B92" s="15" t="s">
        <v>132</v>
      </c>
      <c r="C92" s="11">
        <v>43762.0</v>
      </c>
      <c r="D92" s="16">
        <v>2.0</v>
      </c>
      <c r="E92" s="22" t="s">
        <v>24</v>
      </c>
      <c r="F92" s="17" t="s">
        <v>37</v>
      </c>
      <c r="G92" s="97" t="s">
        <v>284</v>
      </c>
    </row>
    <row r="93">
      <c r="A93" s="17" t="s">
        <v>79</v>
      </c>
      <c r="B93" s="90" t="s">
        <v>80</v>
      </c>
      <c r="C93" s="11">
        <v>43762.0</v>
      </c>
      <c r="D93" s="16">
        <v>5.0</v>
      </c>
      <c r="E93" s="22" t="s">
        <v>24</v>
      </c>
      <c r="F93" s="108" t="s">
        <v>37</v>
      </c>
      <c r="G93" s="20"/>
    </row>
    <row r="94">
      <c r="A94" s="17" t="s">
        <v>76</v>
      </c>
      <c r="B94" s="15" t="s">
        <v>77</v>
      </c>
      <c r="C94" s="11">
        <v>43762.0</v>
      </c>
      <c r="D94" s="16">
        <v>5.0</v>
      </c>
      <c r="E94" s="22" t="s">
        <v>24</v>
      </c>
      <c r="F94" s="108" t="s">
        <v>37</v>
      </c>
      <c r="G94" s="20"/>
    </row>
    <row r="95">
      <c r="A95" s="17" t="s">
        <v>214</v>
      </c>
      <c r="B95" s="15" t="s">
        <v>215</v>
      </c>
      <c r="C95" s="11">
        <v>43762.0</v>
      </c>
      <c r="D95" s="16">
        <v>1.0</v>
      </c>
      <c r="E95" s="22" t="s">
        <v>24</v>
      </c>
      <c r="F95" s="109">
        <v>43769.70931712963</v>
      </c>
      <c r="G95" s="97" t="s">
        <v>289</v>
      </c>
    </row>
    <row r="96">
      <c r="A96" s="15" t="s">
        <v>290</v>
      </c>
      <c r="B96" s="15" t="s">
        <v>291</v>
      </c>
      <c r="C96" s="11">
        <v>43762.0</v>
      </c>
      <c r="D96" s="16">
        <v>1.0</v>
      </c>
      <c r="E96" s="22" t="s">
        <v>292</v>
      </c>
      <c r="F96" s="109">
        <v>43776.02716435185</v>
      </c>
      <c r="G96" s="17"/>
    </row>
    <row r="97">
      <c r="A97" s="30" t="s">
        <v>198</v>
      </c>
      <c r="B97" s="30" t="s">
        <v>199</v>
      </c>
      <c r="C97" s="31">
        <v>43762.0</v>
      </c>
      <c r="D97" s="32">
        <v>2.0</v>
      </c>
      <c r="E97" s="34" t="s">
        <v>24</v>
      </c>
      <c r="F97" s="42">
        <v>43762.73918981481</v>
      </c>
      <c r="G97" s="35" t="s">
        <v>164</v>
      </c>
      <c r="H97" s="36"/>
      <c r="I97" s="36"/>
      <c r="J97" s="36"/>
      <c r="K97" s="36"/>
      <c r="L97" s="36"/>
      <c r="M97" s="36"/>
      <c r="N97" s="36"/>
      <c r="O97" s="36"/>
      <c r="P97" s="36"/>
      <c r="Q97" s="36"/>
      <c r="R97" s="36"/>
      <c r="S97" s="36"/>
      <c r="T97" s="36"/>
      <c r="U97" s="36"/>
      <c r="V97" s="36"/>
      <c r="W97" s="36"/>
      <c r="X97" s="36"/>
      <c r="Y97" s="36"/>
      <c r="Z97" s="36"/>
    </row>
    <row r="98">
      <c r="A98" s="17" t="s">
        <v>41</v>
      </c>
      <c r="B98" s="15" t="s">
        <v>42</v>
      </c>
      <c r="C98" s="11">
        <v>43769.0</v>
      </c>
      <c r="D98" s="16">
        <v>4.0</v>
      </c>
      <c r="E98" s="22" t="s">
        <v>292</v>
      </c>
      <c r="F98" s="17" t="s">
        <v>37</v>
      </c>
      <c r="G98" s="110" t="s">
        <v>296</v>
      </c>
    </row>
    <row r="99">
      <c r="A99" s="45" t="s">
        <v>101</v>
      </c>
      <c r="B99" s="15" t="s">
        <v>102</v>
      </c>
      <c r="C99" s="11">
        <v>43769.0</v>
      </c>
      <c r="D99" s="16">
        <v>3.0</v>
      </c>
      <c r="E99" s="22" t="s">
        <v>24</v>
      </c>
      <c r="F99" s="17" t="s">
        <v>37</v>
      </c>
      <c r="G99" s="89" t="s">
        <v>299</v>
      </c>
    </row>
    <row r="100">
      <c r="A100" s="17" t="s">
        <v>232</v>
      </c>
      <c r="B100" s="15" t="s">
        <v>233</v>
      </c>
      <c r="C100" s="11">
        <v>43769.0</v>
      </c>
      <c r="D100" s="16">
        <v>2.0</v>
      </c>
      <c r="E100" s="22" t="s">
        <v>24</v>
      </c>
      <c r="F100" s="17" t="s">
        <v>37</v>
      </c>
      <c r="G100" s="20"/>
    </row>
    <row r="101">
      <c r="A101" s="15" t="s">
        <v>236</v>
      </c>
      <c r="B101" s="15" t="s">
        <v>237</v>
      </c>
      <c r="C101" s="11">
        <v>43769.0</v>
      </c>
      <c r="D101" s="16">
        <v>2.0</v>
      </c>
      <c r="E101" s="22" t="s">
        <v>24</v>
      </c>
      <c r="F101" s="14">
        <v>43769.74686342593</v>
      </c>
      <c r="G101" s="89" t="s">
        <v>300</v>
      </c>
    </row>
    <row r="102">
      <c r="A102" s="15" t="s">
        <v>273</v>
      </c>
      <c r="B102" s="15" t="s">
        <v>274</v>
      </c>
      <c r="C102" s="11">
        <v>43769.0</v>
      </c>
      <c r="D102" s="16">
        <v>2.0</v>
      </c>
      <c r="E102" s="22" t="s">
        <v>24</v>
      </c>
      <c r="F102" s="14">
        <v>43773.74949074074</v>
      </c>
      <c r="G102" s="17" t="s">
        <v>301</v>
      </c>
    </row>
    <row r="103">
      <c r="A103" s="15" t="s">
        <v>26</v>
      </c>
      <c r="B103" s="15" t="s">
        <v>27</v>
      </c>
      <c r="C103" s="11">
        <v>43769.0</v>
      </c>
      <c r="D103" s="16">
        <v>2.0</v>
      </c>
      <c r="E103" s="22" t="s">
        <v>24</v>
      </c>
      <c r="F103" s="17" t="s">
        <v>37</v>
      </c>
      <c r="G103" s="20"/>
    </row>
    <row r="104">
      <c r="A104" s="15" t="s">
        <v>123</v>
      </c>
      <c r="B104" s="15" t="s">
        <v>124</v>
      </c>
      <c r="C104" s="11">
        <v>43769.0</v>
      </c>
      <c r="D104" s="16">
        <v>2.0</v>
      </c>
      <c r="E104" s="22" t="s">
        <v>24</v>
      </c>
      <c r="F104" s="14">
        <v>43778.84631944444</v>
      </c>
      <c r="G104" s="17" t="s">
        <v>301</v>
      </c>
    </row>
    <row r="105">
      <c r="A105" s="90" t="s">
        <v>294</v>
      </c>
      <c r="B105" s="15" t="s">
        <v>295</v>
      </c>
      <c r="C105" s="11">
        <v>43769.0</v>
      </c>
      <c r="D105" s="16">
        <v>1.0</v>
      </c>
      <c r="E105" s="22" t="s">
        <v>24</v>
      </c>
      <c r="F105" s="98">
        <v>43772.53013888889</v>
      </c>
      <c r="G105" s="17" t="s">
        <v>164</v>
      </c>
    </row>
    <row r="106">
      <c r="A106" s="45" t="s">
        <v>238</v>
      </c>
      <c r="B106" s="15" t="s">
        <v>239</v>
      </c>
      <c r="C106" s="11">
        <v>43769.0</v>
      </c>
      <c r="D106" s="16">
        <v>1.0</v>
      </c>
      <c r="E106" s="22" t="s">
        <v>24</v>
      </c>
      <c r="F106" s="27" t="s">
        <v>37</v>
      </c>
      <c r="G106" s="89" t="s">
        <v>304</v>
      </c>
    </row>
    <row r="107">
      <c r="A107" s="45" t="s">
        <v>244</v>
      </c>
      <c r="B107" s="15" t="s">
        <v>245</v>
      </c>
      <c r="C107" s="11">
        <v>43769.0</v>
      </c>
      <c r="D107" s="16">
        <v>1.0</v>
      </c>
      <c r="E107" s="22" t="s">
        <v>24</v>
      </c>
      <c r="F107" s="99">
        <v>43772.64236111111</v>
      </c>
      <c r="G107" s="17" t="s">
        <v>307</v>
      </c>
    </row>
    <row r="108">
      <c r="A108" s="111" t="s">
        <v>60</v>
      </c>
      <c r="B108" s="111" t="s">
        <v>61</v>
      </c>
      <c r="C108" s="112">
        <v>43776.0</v>
      </c>
      <c r="D108" s="113">
        <v>4.0</v>
      </c>
      <c r="E108" s="114" t="s">
        <v>24</v>
      </c>
      <c r="F108" s="103">
        <v>43819.368055555555</v>
      </c>
      <c r="G108" s="115" t="s">
        <v>331</v>
      </c>
      <c r="H108" s="116"/>
      <c r="I108" s="116"/>
      <c r="J108" s="116"/>
      <c r="K108" s="116"/>
      <c r="L108" s="116"/>
      <c r="M108" s="116"/>
      <c r="N108" s="116"/>
      <c r="O108" s="116"/>
      <c r="P108" s="116"/>
      <c r="Q108" s="116"/>
      <c r="R108" s="116"/>
      <c r="S108" s="116"/>
      <c r="T108" s="116"/>
      <c r="U108" s="116"/>
      <c r="V108" s="116"/>
      <c r="W108" s="116"/>
      <c r="X108" s="116"/>
      <c r="Y108" s="116"/>
      <c r="Z108" s="116"/>
    </row>
    <row r="109">
      <c r="A109" s="15" t="s">
        <v>29</v>
      </c>
      <c r="B109" s="15" t="s">
        <v>30</v>
      </c>
      <c r="C109" s="11">
        <v>43776.0</v>
      </c>
      <c r="D109" s="16">
        <v>3.0</v>
      </c>
      <c r="E109" s="22" t="s">
        <v>24</v>
      </c>
      <c r="F109" s="14">
        <v>43780.63224537037</v>
      </c>
      <c r="G109" s="20"/>
    </row>
    <row r="110">
      <c r="A110" s="48" t="s">
        <v>232</v>
      </c>
      <c r="B110" s="15" t="s">
        <v>233</v>
      </c>
      <c r="C110" s="11">
        <v>43776.0</v>
      </c>
      <c r="D110" s="16">
        <v>3.0</v>
      </c>
      <c r="E110" s="22" t="s">
        <v>24</v>
      </c>
      <c r="F110" s="99">
        <v>43790.04478009259</v>
      </c>
      <c r="G110" s="20"/>
    </row>
    <row r="111">
      <c r="A111" s="15" t="s">
        <v>26</v>
      </c>
      <c r="B111" s="15" t="s">
        <v>27</v>
      </c>
      <c r="C111" s="46">
        <v>43776.0</v>
      </c>
      <c r="D111" s="16">
        <v>3.0</v>
      </c>
      <c r="E111" s="22" t="s">
        <v>24</v>
      </c>
      <c r="F111" s="14">
        <v>43777.09726851852</v>
      </c>
      <c r="G111" s="20"/>
    </row>
    <row r="112">
      <c r="A112" s="15" t="s">
        <v>131</v>
      </c>
      <c r="B112" s="15" t="s">
        <v>132</v>
      </c>
      <c r="C112" s="46">
        <v>43776.0</v>
      </c>
      <c r="D112" s="16">
        <v>3.0</v>
      </c>
      <c r="E112" s="22" t="s">
        <v>24</v>
      </c>
      <c r="F112" s="14">
        <v>43783.736296296294</v>
      </c>
      <c r="G112" s="89" t="s">
        <v>332</v>
      </c>
    </row>
    <row r="113">
      <c r="A113" s="15" t="s">
        <v>273</v>
      </c>
      <c r="B113" s="15" t="s">
        <v>274</v>
      </c>
      <c r="C113" s="46">
        <v>43776.0</v>
      </c>
      <c r="D113" s="16">
        <v>3.0</v>
      </c>
      <c r="E113" s="22" t="s">
        <v>24</v>
      </c>
      <c r="F113" s="14">
        <v>43783.40733796296</v>
      </c>
      <c r="G113" s="82" t="s">
        <v>333</v>
      </c>
    </row>
    <row r="114">
      <c r="A114" s="15" t="s">
        <v>120</v>
      </c>
      <c r="B114" s="15" t="s">
        <v>121</v>
      </c>
      <c r="C114" s="46">
        <v>43776.0</v>
      </c>
      <c r="D114" s="16">
        <v>3.0</v>
      </c>
      <c r="E114" s="22" t="s">
        <v>24</v>
      </c>
      <c r="F114" s="14">
        <v>43783.57538194444</v>
      </c>
      <c r="G114" s="20"/>
    </row>
    <row r="115">
      <c r="A115" s="48" t="s">
        <v>270</v>
      </c>
      <c r="B115" s="15" t="s">
        <v>271</v>
      </c>
      <c r="C115" s="11">
        <v>43776.0</v>
      </c>
      <c r="D115" s="16">
        <v>2.0</v>
      </c>
      <c r="E115" s="22" t="s">
        <v>24</v>
      </c>
      <c r="F115" s="118"/>
      <c r="G115" s="89" t="s">
        <v>149</v>
      </c>
    </row>
    <row r="116">
      <c r="A116" s="15" t="s">
        <v>118</v>
      </c>
      <c r="B116" s="15" t="s">
        <v>119</v>
      </c>
      <c r="C116" s="46">
        <v>43776.0</v>
      </c>
      <c r="D116" s="16">
        <v>2.0</v>
      </c>
      <c r="E116" s="22" t="s">
        <v>24</v>
      </c>
      <c r="F116" s="14">
        <v>43783.70788194444</v>
      </c>
      <c r="G116" s="89" t="s">
        <v>334</v>
      </c>
    </row>
    <row r="117">
      <c r="A117" s="15" t="s">
        <v>138</v>
      </c>
      <c r="B117" s="15" t="s">
        <v>139</v>
      </c>
      <c r="C117" s="46">
        <v>43776.0</v>
      </c>
      <c r="D117" s="16">
        <v>2.0</v>
      </c>
      <c r="E117" s="22"/>
      <c r="F117" s="14">
        <v>43782.8953587963</v>
      </c>
      <c r="G117" s="89" t="s">
        <v>335</v>
      </c>
    </row>
    <row r="118">
      <c r="A118" s="15" t="s">
        <v>162</v>
      </c>
      <c r="B118" s="15" t="s">
        <v>163</v>
      </c>
      <c r="C118" s="46">
        <v>43776.0</v>
      </c>
      <c r="D118" s="16">
        <v>2.0</v>
      </c>
      <c r="E118" s="22" t="s">
        <v>24</v>
      </c>
      <c r="F118" s="118"/>
      <c r="G118" s="89" t="s">
        <v>149</v>
      </c>
    </row>
    <row r="119">
      <c r="A119" s="15" t="s">
        <v>173</v>
      </c>
      <c r="B119" s="15" t="s">
        <v>174</v>
      </c>
      <c r="C119" s="11">
        <v>43776.0</v>
      </c>
      <c r="D119" s="16">
        <v>1.0</v>
      </c>
      <c r="E119" s="22" t="s">
        <v>24</v>
      </c>
      <c r="F119" s="27"/>
      <c r="G119" s="89" t="s">
        <v>149</v>
      </c>
    </row>
    <row r="120">
      <c r="A120" s="15" t="s">
        <v>305</v>
      </c>
      <c r="B120" s="15" t="s">
        <v>306</v>
      </c>
      <c r="C120" s="11">
        <v>43776.0</v>
      </c>
      <c r="D120" s="16">
        <v>1.0</v>
      </c>
      <c r="E120" s="22" t="s">
        <v>24</v>
      </c>
      <c r="F120" s="49">
        <v>43783.60951388889</v>
      </c>
      <c r="G120" s="89" t="s">
        <v>334</v>
      </c>
    </row>
    <row r="121">
      <c r="A121" s="15" t="s">
        <v>196</v>
      </c>
      <c r="B121" s="15" t="s">
        <v>197</v>
      </c>
      <c r="C121" s="46">
        <v>43776.0</v>
      </c>
      <c r="D121" s="16">
        <v>1.0</v>
      </c>
      <c r="E121" s="22" t="s">
        <v>24</v>
      </c>
      <c r="F121" s="119">
        <v>43793.517060185186</v>
      </c>
      <c r="G121" s="20"/>
    </row>
    <row r="122">
      <c r="A122" s="15" t="s">
        <v>230</v>
      </c>
      <c r="B122" s="15" t="s">
        <v>231</v>
      </c>
      <c r="C122" s="46">
        <v>43776.0</v>
      </c>
      <c r="D122" s="16">
        <v>1.0</v>
      </c>
      <c r="E122" s="22" t="s">
        <v>24</v>
      </c>
      <c r="F122" s="118"/>
      <c r="G122" s="89" t="s">
        <v>149</v>
      </c>
    </row>
    <row r="123">
      <c r="A123" s="15" t="s">
        <v>257</v>
      </c>
      <c r="B123" s="15" t="s">
        <v>258</v>
      </c>
      <c r="C123" s="46">
        <v>43776.0</v>
      </c>
      <c r="D123" s="16">
        <v>1.0</v>
      </c>
      <c r="E123" s="22" t="s">
        <v>24</v>
      </c>
      <c r="F123" s="14">
        <v>43783.64278935185</v>
      </c>
      <c r="G123" s="89" t="s">
        <v>334</v>
      </c>
    </row>
    <row r="124">
      <c r="A124" s="15" t="s">
        <v>290</v>
      </c>
      <c r="B124" s="15" t="s">
        <v>291</v>
      </c>
      <c r="C124" s="46">
        <v>43776.0</v>
      </c>
      <c r="D124" s="16">
        <v>2.0</v>
      </c>
      <c r="E124" s="22" t="s">
        <v>176</v>
      </c>
      <c r="F124" s="98">
        <v>43776.527708333335</v>
      </c>
      <c r="G124" s="89" t="s">
        <v>334</v>
      </c>
    </row>
    <row r="125">
      <c r="A125" s="15" t="s">
        <v>74</v>
      </c>
      <c r="B125" s="15" t="s">
        <v>75</v>
      </c>
      <c r="C125" s="11">
        <v>43776.0</v>
      </c>
      <c r="D125" s="16">
        <v>3.0</v>
      </c>
      <c r="E125" s="22" t="s">
        <v>176</v>
      </c>
      <c r="G125" s="89" t="s">
        <v>149</v>
      </c>
    </row>
    <row r="126">
      <c r="A126" s="30" t="s">
        <v>177</v>
      </c>
      <c r="B126" s="30" t="s">
        <v>178</v>
      </c>
      <c r="C126" s="31">
        <v>43776.0</v>
      </c>
      <c r="D126" s="32">
        <v>1.0</v>
      </c>
      <c r="E126" s="34" t="s">
        <v>176</v>
      </c>
      <c r="F126" s="120"/>
      <c r="G126" s="121" t="s">
        <v>149</v>
      </c>
      <c r="H126" s="36"/>
      <c r="I126" s="36"/>
      <c r="J126" s="36"/>
      <c r="K126" s="36"/>
      <c r="L126" s="36"/>
      <c r="M126" s="36"/>
      <c r="N126" s="36"/>
      <c r="O126" s="36"/>
      <c r="P126" s="36"/>
      <c r="Q126" s="36"/>
      <c r="R126" s="36"/>
      <c r="S126" s="36"/>
      <c r="T126" s="36"/>
      <c r="U126" s="36"/>
      <c r="V126" s="36"/>
      <c r="W126" s="36"/>
      <c r="X126" s="36"/>
      <c r="Y126" s="36"/>
      <c r="Z126" s="36"/>
    </row>
    <row r="127">
      <c r="A127" s="15" t="s">
        <v>41</v>
      </c>
      <c r="B127" s="15" t="s">
        <v>42</v>
      </c>
      <c r="C127" s="11">
        <v>43783.0</v>
      </c>
      <c r="D127" s="16">
        <v>5.0</v>
      </c>
      <c r="E127" s="22" t="s">
        <v>24</v>
      </c>
      <c r="F127" s="27" t="s">
        <v>37</v>
      </c>
      <c r="G127" s="17" t="s">
        <v>336</v>
      </c>
    </row>
    <row r="128">
      <c r="A128" s="15" t="s">
        <v>173</v>
      </c>
      <c r="B128" s="15" t="s">
        <v>174</v>
      </c>
      <c r="C128" s="11">
        <v>43783.0</v>
      </c>
      <c r="D128" s="16">
        <v>2.0</v>
      </c>
      <c r="E128" s="22" t="s">
        <v>292</v>
      </c>
      <c r="F128" s="27"/>
      <c r="G128" s="89" t="s">
        <v>337</v>
      </c>
    </row>
    <row r="129">
      <c r="A129" s="4" t="s">
        <v>135</v>
      </c>
      <c r="B129" s="15" t="s">
        <v>136</v>
      </c>
      <c r="C129" s="11">
        <v>43783.0</v>
      </c>
      <c r="D129" s="16">
        <v>2.0</v>
      </c>
      <c r="E129" s="22" t="s">
        <v>24</v>
      </c>
      <c r="F129" s="27" t="s">
        <v>37</v>
      </c>
      <c r="G129" s="20"/>
    </row>
    <row r="130">
      <c r="A130" s="15" t="s">
        <v>129</v>
      </c>
      <c r="B130" s="15" t="s">
        <v>130</v>
      </c>
      <c r="C130" s="11">
        <v>43783.0</v>
      </c>
      <c r="D130" s="16">
        <v>2.0</v>
      </c>
      <c r="E130" s="22" t="s">
        <v>24</v>
      </c>
      <c r="F130" s="14">
        <v>43790.5890625</v>
      </c>
      <c r="G130" s="20"/>
    </row>
    <row r="131">
      <c r="A131" s="15" t="s">
        <v>212</v>
      </c>
      <c r="B131" s="15" t="s">
        <v>213</v>
      </c>
      <c r="C131" s="11">
        <v>43783.0</v>
      </c>
      <c r="D131" s="16">
        <v>2.0</v>
      </c>
      <c r="E131" s="22" t="s">
        <v>24</v>
      </c>
      <c r="F131" s="27" t="s">
        <v>37</v>
      </c>
      <c r="G131" s="20"/>
    </row>
    <row r="132">
      <c r="A132" s="15" t="s">
        <v>154</v>
      </c>
      <c r="B132" s="15" t="s">
        <v>155</v>
      </c>
      <c r="C132" s="11">
        <v>43783.0</v>
      </c>
      <c r="D132" s="16">
        <v>2.0</v>
      </c>
      <c r="E132" s="22" t="s">
        <v>24</v>
      </c>
      <c r="F132" s="118"/>
      <c r="G132" s="89" t="s">
        <v>338</v>
      </c>
    </row>
    <row r="133">
      <c r="A133" s="15" t="s">
        <v>207</v>
      </c>
      <c r="B133" s="15" t="s">
        <v>208</v>
      </c>
      <c r="C133" s="11">
        <v>43783.0</v>
      </c>
      <c r="D133" s="16">
        <v>2.0</v>
      </c>
      <c r="E133" s="22" t="s">
        <v>24</v>
      </c>
      <c r="F133" s="27" t="s">
        <v>37</v>
      </c>
      <c r="G133" s="20"/>
    </row>
    <row r="134">
      <c r="A134" s="15" t="s">
        <v>165</v>
      </c>
      <c r="B134" s="15" t="s">
        <v>166</v>
      </c>
      <c r="C134" s="11">
        <v>43783.0</v>
      </c>
      <c r="D134" s="16">
        <v>2.0</v>
      </c>
      <c r="E134" s="22" t="s">
        <v>24</v>
      </c>
      <c r="F134" s="27" t="s">
        <v>37</v>
      </c>
      <c r="G134" s="20"/>
    </row>
    <row r="135">
      <c r="A135" s="15" t="s">
        <v>152</v>
      </c>
      <c r="B135" s="15" t="s">
        <v>153</v>
      </c>
      <c r="C135" s="11">
        <v>43783.0</v>
      </c>
      <c r="D135" s="16">
        <v>2.0</v>
      </c>
      <c r="E135" s="22" t="s">
        <v>24</v>
      </c>
      <c r="F135" s="14">
        <v>43789.91050925926</v>
      </c>
      <c r="G135" s="20"/>
    </row>
    <row r="136">
      <c r="A136" s="15" t="s">
        <v>276</v>
      </c>
      <c r="B136" s="15" t="s">
        <v>277</v>
      </c>
      <c r="C136" s="11">
        <v>43783.0</v>
      </c>
      <c r="D136" s="16">
        <v>1.0</v>
      </c>
      <c r="E136" s="22" t="s">
        <v>24</v>
      </c>
      <c r="F136" s="27" t="s">
        <v>37</v>
      </c>
      <c r="G136" s="20"/>
    </row>
    <row r="137">
      <c r="A137" s="15" t="s">
        <v>249</v>
      </c>
      <c r="B137" s="15" t="s">
        <v>250</v>
      </c>
      <c r="C137" s="11">
        <v>43783.0</v>
      </c>
      <c r="D137" s="16">
        <v>1.0</v>
      </c>
      <c r="E137" s="22" t="s">
        <v>24</v>
      </c>
      <c r="F137" s="27"/>
      <c r="G137" s="89" t="s">
        <v>339</v>
      </c>
    </row>
    <row r="138">
      <c r="A138" s="15" t="s">
        <v>105</v>
      </c>
      <c r="B138" s="15" t="s">
        <v>106</v>
      </c>
      <c r="C138" s="11">
        <v>43783.0</v>
      </c>
      <c r="D138" s="16">
        <v>1.0</v>
      </c>
      <c r="E138" s="22" t="s">
        <v>24</v>
      </c>
      <c r="F138" s="4" t="s">
        <v>37</v>
      </c>
      <c r="G138" s="20"/>
    </row>
    <row r="139">
      <c r="A139" s="15" t="s">
        <v>120</v>
      </c>
      <c r="B139" s="15" t="s">
        <v>121</v>
      </c>
      <c r="C139" s="11">
        <v>43783.0</v>
      </c>
      <c r="D139" s="16">
        <v>4.0</v>
      </c>
      <c r="E139" s="22" t="s">
        <v>176</v>
      </c>
      <c r="F139" s="27" t="s">
        <v>37</v>
      </c>
      <c r="G139" s="17"/>
    </row>
    <row r="140">
      <c r="A140" s="15" t="s">
        <v>118</v>
      </c>
      <c r="B140" s="15" t="s">
        <v>119</v>
      </c>
      <c r="C140" s="11">
        <v>43783.0</v>
      </c>
      <c r="D140" s="16">
        <v>3.0</v>
      </c>
      <c r="E140" s="22" t="s">
        <v>176</v>
      </c>
      <c r="F140" s="27" t="s">
        <v>37</v>
      </c>
      <c r="G140" s="89" t="s">
        <v>341</v>
      </c>
    </row>
    <row r="141">
      <c r="A141" s="30" t="s">
        <v>112</v>
      </c>
      <c r="B141" s="30" t="s">
        <v>113</v>
      </c>
      <c r="C141" s="31">
        <v>43783.0</v>
      </c>
      <c r="D141" s="32">
        <v>2.0</v>
      </c>
      <c r="E141" s="34" t="s">
        <v>176</v>
      </c>
      <c r="F141" s="101" t="s">
        <v>37</v>
      </c>
      <c r="G141" s="121" t="s">
        <v>342</v>
      </c>
      <c r="H141" s="36"/>
      <c r="I141" s="36"/>
      <c r="J141" s="36"/>
      <c r="K141" s="36"/>
      <c r="L141" s="36"/>
      <c r="M141" s="36"/>
      <c r="N141" s="36"/>
      <c r="O141" s="36"/>
      <c r="P141" s="36"/>
      <c r="Q141" s="36"/>
      <c r="R141" s="36"/>
      <c r="S141" s="36"/>
      <c r="T141" s="36"/>
      <c r="U141" s="36"/>
      <c r="V141" s="36"/>
      <c r="W141" s="36"/>
      <c r="X141" s="36"/>
      <c r="Y141" s="36"/>
      <c r="Z141" s="36"/>
    </row>
    <row r="142">
      <c r="A142" s="15" t="s">
        <v>63</v>
      </c>
      <c r="B142" s="15" t="s">
        <v>64</v>
      </c>
      <c r="C142" s="11">
        <v>43790.0</v>
      </c>
      <c r="D142" s="16">
        <v>4.0</v>
      </c>
      <c r="E142" s="22" t="s">
        <v>24</v>
      </c>
      <c r="F142" s="27" t="s">
        <v>37</v>
      </c>
      <c r="G142" s="20"/>
    </row>
    <row r="143">
      <c r="A143" s="15" t="s">
        <v>54</v>
      </c>
      <c r="B143" s="15" t="s">
        <v>55</v>
      </c>
      <c r="C143" s="11">
        <v>43790.0</v>
      </c>
      <c r="D143" s="16">
        <v>3.0</v>
      </c>
      <c r="E143" s="22" t="s">
        <v>24</v>
      </c>
      <c r="F143" s="27" t="s">
        <v>37</v>
      </c>
      <c r="G143" s="20"/>
    </row>
    <row r="144">
      <c r="A144" s="15" t="s">
        <v>290</v>
      </c>
      <c r="B144" s="15" t="s">
        <v>291</v>
      </c>
      <c r="C144" s="11">
        <v>43790.0</v>
      </c>
      <c r="D144" s="16">
        <v>3.0</v>
      </c>
      <c r="E144" s="22" t="s">
        <v>24</v>
      </c>
      <c r="F144" s="122">
        <v>43798.30957175926</v>
      </c>
    </row>
    <row r="145">
      <c r="A145" s="15" t="s">
        <v>81</v>
      </c>
      <c r="B145" s="15" t="s">
        <v>82</v>
      </c>
      <c r="C145" s="11">
        <v>43790.0</v>
      </c>
      <c r="D145" s="16">
        <v>3.0</v>
      </c>
      <c r="E145" s="22" t="s">
        <v>24</v>
      </c>
      <c r="F145" s="27" t="s">
        <v>37</v>
      </c>
      <c r="G145" s="20"/>
    </row>
    <row r="146">
      <c r="A146" s="15" t="s">
        <v>311</v>
      </c>
      <c r="B146" s="15" t="s">
        <v>44</v>
      </c>
      <c r="C146" s="11">
        <v>43790.0</v>
      </c>
      <c r="D146" s="16">
        <v>3.0</v>
      </c>
      <c r="E146" s="22" t="s">
        <v>292</v>
      </c>
      <c r="F146" s="14">
        <v>43790.695914351854</v>
      </c>
      <c r="G146" s="89" t="s">
        <v>300</v>
      </c>
    </row>
    <row r="147">
      <c r="A147" s="15" t="s">
        <v>186</v>
      </c>
      <c r="B147" s="15" t="s">
        <v>187</v>
      </c>
      <c r="C147" s="11">
        <v>43790.0</v>
      </c>
      <c r="D147" s="16">
        <v>2.0</v>
      </c>
      <c r="E147" s="22" t="s">
        <v>24</v>
      </c>
      <c r="F147" s="27" t="s">
        <v>37</v>
      </c>
      <c r="G147" s="20"/>
    </row>
    <row r="148">
      <c r="A148" s="15" t="s">
        <v>276</v>
      </c>
      <c r="B148" s="15" t="s">
        <v>277</v>
      </c>
      <c r="C148" s="11">
        <v>43790.0</v>
      </c>
      <c r="D148" s="16">
        <v>2.0</v>
      </c>
      <c r="E148" s="22" t="s">
        <v>24</v>
      </c>
      <c r="F148" s="27" t="s">
        <v>37</v>
      </c>
      <c r="G148" s="20"/>
    </row>
    <row r="149">
      <c r="A149" s="15" t="s">
        <v>143</v>
      </c>
      <c r="B149" s="15" t="s">
        <v>144</v>
      </c>
      <c r="C149" s="11">
        <v>43790.0</v>
      </c>
      <c r="D149" s="16">
        <v>2.0</v>
      </c>
      <c r="E149" s="22" t="s">
        <v>24</v>
      </c>
      <c r="F149" s="27" t="s">
        <v>37</v>
      </c>
      <c r="G149" s="20"/>
    </row>
    <row r="150">
      <c r="A150" s="52" t="s">
        <v>160</v>
      </c>
      <c r="B150" s="15" t="s">
        <v>161</v>
      </c>
      <c r="C150" s="11">
        <v>43790.0</v>
      </c>
      <c r="D150" s="16">
        <v>2.0</v>
      </c>
      <c r="E150" s="22" t="s">
        <v>24</v>
      </c>
      <c r="F150" s="27" t="s">
        <v>37</v>
      </c>
      <c r="G150" s="20"/>
    </row>
    <row r="151">
      <c r="A151" s="15" t="s">
        <v>204</v>
      </c>
      <c r="B151" s="15" t="s">
        <v>205</v>
      </c>
      <c r="C151" s="11">
        <v>43790.0</v>
      </c>
      <c r="D151" s="16">
        <v>2.0</v>
      </c>
      <c r="E151" s="22" t="s">
        <v>24</v>
      </c>
      <c r="F151" s="118"/>
      <c r="G151" s="89" t="s">
        <v>149</v>
      </c>
    </row>
    <row r="152">
      <c r="A152" s="15" t="s">
        <v>238</v>
      </c>
      <c r="B152" s="15" t="s">
        <v>239</v>
      </c>
      <c r="C152" s="11">
        <v>43790.0</v>
      </c>
      <c r="D152" s="16">
        <v>2.0</v>
      </c>
      <c r="E152" s="22" t="s">
        <v>24</v>
      </c>
      <c r="F152" s="27" t="s">
        <v>37</v>
      </c>
      <c r="G152" s="20"/>
    </row>
    <row r="153">
      <c r="A153" s="15" t="s">
        <v>246</v>
      </c>
      <c r="B153" s="15" t="s">
        <v>247</v>
      </c>
      <c r="C153" s="11">
        <v>43790.0</v>
      </c>
      <c r="D153" s="16">
        <v>2.0</v>
      </c>
      <c r="E153" s="22" t="s">
        <v>24</v>
      </c>
      <c r="F153" s="14">
        <v>43789.9428125</v>
      </c>
      <c r="G153" s="20"/>
    </row>
    <row r="154">
      <c r="A154" s="15" t="s">
        <v>150</v>
      </c>
      <c r="B154" s="15" t="s">
        <v>151</v>
      </c>
      <c r="C154" s="11">
        <v>43790.0</v>
      </c>
      <c r="D154" s="16">
        <v>1.0</v>
      </c>
      <c r="E154" s="22" t="s">
        <v>24</v>
      </c>
      <c r="F154" s="27"/>
      <c r="G154" s="89" t="s">
        <v>337</v>
      </c>
    </row>
    <row r="155">
      <c r="A155" s="15" t="s">
        <v>190</v>
      </c>
      <c r="B155" s="15" t="s">
        <v>191</v>
      </c>
      <c r="C155" s="11">
        <v>43790.0</v>
      </c>
      <c r="D155" s="16">
        <v>1.0</v>
      </c>
      <c r="E155" s="22" t="s">
        <v>24</v>
      </c>
      <c r="F155" s="14">
        <v>43798.83578703704</v>
      </c>
      <c r="G155" s="89" t="s">
        <v>300</v>
      </c>
    </row>
    <row r="156">
      <c r="A156" s="15" t="s">
        <v>41</v>
      </c>
      <c r="B156" s="15" t="s">
        <v>42</v>
      </c>
      <c r="C156" s="11">
        <v>43790.0</v>
      </c>
      <c r="D156" s="16">
        <v>6.0</v>
      </c>
      <c r="E156" s="22" t="s">
        <v>176</v>
      </c>
      <c r="F156" s="118"/>
      <c r="G156" s="89" t="s">
        <v>337</v>
      </c>
    </row>
    <row r="157">
      <c r="A157" s="30" t="s">
        <v>118</v>
      </c>
      <c r="B157" s="30" t="s">
        <v>119</v>
      </c>
      <c r="C157" s="11">
        <v>43790.0</v>
      </c>
      <c r="D157" s="32">
        <v>4.0</v>
      </c>
      <c r="E157" s="34" t="s">
        <v>176</v>
      </c>
      <c r="F157" s="101" t="s">
        <v>37</v>
      </c>
      <c r="G157" s="128"/>
      <c r="H157" s="36"/>
      <c r="I157" s="36"/>
      <c r="J157" s="36"/>
      <c r="K157" s="36"/>
      <c r="L157" s="36"/>
      <c r="M157" s="36"/>
      <c r="N157" s="36"/>
      <c r="O157" s="36"/>
      <c r="P157" s="36"/>
      <c r="Q157" s="36"/>
      <c r="R157" s="36"/>
      <c r="S157" s="36"/>
      <c r="T157" s="36"/>
      <c r="U157" s="36"/>
      <c r="V157" s="36"/>
      <c r="W157" s="36"/>
      <c r="X157" s="36"/>
      <c r="Y157" s="36"/>
      <c r="Z157" s="36"/>
    </row>
    <row r="158">
      <c r="A158" s="15" t="s">
        <v>168</v>
      </c>
      <c r="B158" s="15" t="s">
        <v>169</v>
      </c>
      <c r="C158" s="106">
        <v>43804.0</v>
      </c>
      <c r="D158" s="16">
        <v>2.0</v>
      </c>
      <c r="E158" s="22" t="s">
        <v>24</v>
      </c>
      <c r="F158" s="27" t="s">
        <v>37</v>
      </c>
      <c r="G158" s="20"/>
    </row>
    <row r="159">
      <c r="A159" s="15" t="s">
        <v>74</v>
      </c>
      <c r="B159" s="15" t="s">
        <v>75</v>
      </c>
      <c r="C159" s="11">
        <v>43804.0</v>
      </c>
      <c r="D159" s="16">
        <v>4.0</v>
      </c>
      <c r="E159" s="22" t="s">
        <v>24</v>
      </c>
      <c r="F159" s="27" t="s">
        <v>37</v>
      </c>
      <c r="G159" s="20"/>
    </row>
    <row r="160">
      <c r="A160" s="15" t="s">
        <v>41</v>
      </c>
      <c r="B160" s="15" t="s">
        <v>42</v>
      </c>
      <c r="C160" s="11">
        <v>43804.0</v>
      </c>
      <c r="D160" s="16">
        <v>7.0</v>
      </c>
      <c r="E160" s="22" t="s">
        <v>24</v>
      </c>
      <c r="F160" s="27" t="s">
        <v>37</v>
      </c>
      <c r="G160" s="20"/>
    </row>
    <row r="161">
      <c r="A161" s="15" t="s">
        <v>114</v>
      </c>
      <c r="B161" s="15" t="s">
        <v>115</v>
      </c>
      <c r="C161" s="11">
        <v>43804.0</v>
      </c>
      <c r="D161" s="16">
        <v>1.0</v>
      </c>
      <c r="E161" s="22" t="s">
        <v>24</v>
      </c>
      <c r="F161" s="27" t="s">
        <v>353</v>
      </c>
      <c r="G161" s="20"/>
    </row>
    <row r="162">
      <c r="A162" s="15" t="s">
        <v>209</v>
      </c>
      <c r="B162" s="15" t="s">
        <v>210</v>
      </c>
      <c r="C162" s="11">
        <v>43804.0</v>
      </c>
      <c r="D162" s="16">
        <v>2.0</v>
      </c>
      <c r="E162" s="22" t="s">
        <v>24</v>
      </c>
      <c r="F162" s="27" t="s">
        <v>37</v>
      </c>
      <c r="G162" s="20"/>
    </row>
    <row r="163">
      <c r="A163" s="15" t="s">
        <v>94</v>
      </c>
      <c r="B163" s="15" t="s">
        <v>95</v>
      </c>
      <c r="C163" s="11">
        <v>43804.0</v>
      </c>
      <c r="D163" s="16">
        <v>3.0</v>
      </c>
      <c r="E163" s="22" t="s">
        <v>24</v>
      </c>
      <c r="F163" s="27" t="s">
        <v>37</v>
      </c>
      <c r="G163" s="20"/>
    </row>
    <row r="164">
      <c r="A164" s="15" t="s">
        <v>101</v>
      </c>
      <c r="B164" s="15" t="s">
        <v>102</v>
      </c>
      <c r="C164" s="11">
        <v>43804.0</v>
      </c>
      <c r="D164" s="16">
        <v>4.0</v>
      </c>
      <c r="E164" s="22" t="s">
        <v>24</v>
      </c>
      <c r="F164" s="27" t="s">
        <v>37</v>
      </c>
      <c r="G164" s="20"/>
    </row>
    <row r="165">
      <c r="A165" s="15" t="s">
        <v>146</v>
      </c>
      <c r="B165" s="15" t="s">
        <v>147</v>
      </c>
      <c r="C165" s="11">
        <v>43804.0</v>
      </c>
      <c r="D165" s="16">
        <v>2.0</v>
      </c>
      <c r="E165" s="22" t="s">
        <v>24</v>
      </c>
      <c r="F165" s="14">
        <v>43805.43016203704</v>
      </c>
      <c r="G165" s="89" t="s">
        <v>300</v>
      </c>
    </row>
    <row r="166">
      <c r="A166" s="15" t="s">
        <v>253</v>
      </c>
      <c r="B166" s="15" t="s">
        <v>254</v>
      </c>
      <c r="C166" s="11">
        <v>43804.0</v>
      </c>
      <c r="D166" s="16">
        <v>1.0</v>
      </c>
      <c r="E166" s="22" t="s">
        <v>24</v>
      </c>
      <c r="F166" s="27" t="s">
        <v>37</v>
      </c>
      <c r="G166" s="20"/>
    </row>
    <row r="167">
      <c r="A167" s="15" t="s">
        <v>257</v>
      </c>
      <c r="B167" s="15" t="s">
        <v>258</v>
      </c>
      <c r="C167" s="11">
        <v>43804.0</v>
      </c>
      <c r="D167" s="16">
        <v>2.0</v>
      </c>
      <c r="E167" s="22" t="s">
        <v>24</v>
      </c>
      <c r="F167" s="27" t="s">
        <v>37</v>
      </c>
      <c r="G167" s="20"/>
    </row>
    <row r="168">
      <c r="A168" s="15" t="s">
        <v>259</v>
      </c>
      <c r="B168" s="15" t="s">
        <v>260</v>
      </c>
      <c r="C168" s="11">
        <v>43804.0</v>
      </c>
      <c r="D168" s="16">
        <v>1.0</v>
      </c>
      <c r="E168" s="22" t="s">
        <v>24</v>
      </c>
      <c r="F168" s="27" t="s">
        <v>37</v>
      </c>
      <c r="G168" s="20"/>
    </row>
    <row r="169">
      <c r="A169" s="15" t="s">
        <v>236</v>
      </c>
      <c r="B169" s="15" t="s">
        <v>237</v>
      </c>
      <c r="C169" s="11">
        <v>43804.0</v>
      </c>
      <c r="D169" s="16">
        <v>3.0</v>
      </c>
      <c r="E169" s="22" t="s">
        <v>24</v>
      </c>
      <c r="F169" s="27" t="s">
        <v>37</v>
      </c>
      <c r="G169" s="20"/>
    </row>
    <row r="170">
      <c r="A170" s="15" t="s">
        <v>273</v>
      </c>
      <c r="B170" s="15" t="s">
        <v>274</v>
      </c>
      <c r="C170" s="11">
        <v>43804.0</v>
      </c>
      <c r="D170" s="16">
        <v>4.0</v>
      </c>
      <c r="E170" s="22" t="s">
        <v>24</v>
      </c>
      <c r="F170" s="14">
        <v>43804.348449074074</v>
      </c>
      <c r="G170" s="20"/>
    </row>
    <row r="171">
      <c r="A171" s="15" t="s">
        <v>216</v>
      </c>
      <c r="B171" s="15" t="s">
        <v>217</v>
      </c>
      <c r="C171" s="11">
        <v>43804.0</v>
      </c>
      <c r="D171" s="16">
        <v>2.0</v>
      </c>
      <c r="E171" s="22" t="s">
        <v>24</v>
      </c>
      <c r="F171" s="14">
        <v>43810.582870370374</v>
      </c>
      <c r="G171" s="20"/>
    </row>
    <row r="172">
      <c r="A172" s="15" t="s">
        <v>265</v>
      </c>
      <c r="B172" s="15" t="s">
        <v>266</v>
      </c>
      <c r="C172" s="11">
        <v>43804.0</v>
      </c>
      <c r="D172" s="16">
        <v>2.0</v>
      </c>
      <c r="E172" s="22" t="s">
        <v>24</v>
      </c>
      <c r="F172" s="27" t="s">
        <v>37</v>
      </c>
      <c r="G172" s="20"/>
    </row>
    <row r="173">
      <c r="A173" s="15" t="s">
        <v>270</v>
      </c>
      <c r="B173" s="15" t="s">
        <v>271</v>
      </c>
      <c r="C173" s="11">
        <v>43804.0</v>
      </c>
      <c r="D173" s="16">
        <v>3.0</v>
      </c>
      <c r="E173" s="22" t="s">
        <v>24</v>
      </c>
      <c r="F173" s="27" t="s">
        <v>37</v>
      </c>
      <c r="G173" s="20"/>
    </row>
    <row r="174">
      <c r="A174" s="20" t="s">
        <v>135</v>
      </c>
      <c r="B174" s="15" t="s">
        <v>136</v>
      </c>
      <c r="C174" s="11">
        <v>43804.0</v>
      </c>
      <c r="D174" s="16">
        <v>3.0</v>
      </c>
      <c r="E174" s="22" t="s">
        <v>24</v>
      </c>
      <c r="F174" s="27" t="s">
        <v>37</v>
      </c>
      <c r="G174" s="20"/>
    </row>
    <row r="175">
      <c r="A175" s="15" t="s">
        <v>214</v>
      </c>
      <c r="B175" s="15" t="s">
        <v>215</v>
      </c>
      <c r="C175" s="11">
        <v>43804.0</v>
      </c>
      <c r="D175" s="16">
        <v>2.0</v>
      </c>
      <c r="E175" s="22" t="s">
        <v>24</v>
      </c>
      <c r="F175" s="27" t="s">
        <v>37</v>
      </c>
      <c r="G175" s="89" t="s">
        <v>358</v>
      </c>
    </row>
    <row r="176">
      <c r="A176" s="15" t="s">
        <v>118</v>
      </c>
      <c r="B176" s="15" t="s">
        <v>119</v>
      </c>
      <c r="C176" s="11">
        <v>43804.0</v>
      </c>
      <c r="D176" s="16">
        <v>5.0</v>
      </c>
      <c r="E176" s="22" t="s">
        <v>176</v>
      </c>
      <c r="F176" s="27" t="s">
        <v>37</v>
      </c>
      <c r="G176" s="89" t="s">
        <v>358</v>
      </c>
    </row>
    <row r="177">
      <c r="A177" s="30" t="s">
        <v>120</v>
      </c>
      <c r="B177" s="30" t="s">
        <v>121</v>
      </c>
      <c r="C177" s="31">
        <v>43804.0</v>
      </c>
      <c r="D177" s="32">
        <v>5.0</v>
      </c>
      <c r="E177" s="34" t="s">
        <v>176</v>
      </c>
      <c r="F177" s="101" t="s">
        <v>37</v>
      </c>
      <c r="G177" s="89" t="s">
        <v>149</v>
      </c>
      <c r="H177" s="36"/>
    </row>
    <row r="178">
      <c r="A178" s="15" t="s">
        <v>116</v>
      </c>
      <c r="B178" s="72" t="s">
        <v>117</v>
      </c>
      <c r="C178" s="130">
        <v>43810.0</v>
      </c>
      <c r="D178" s="16">
        <v>2.0</v>
      </c>
      <c r="E178" s="22" t="s">
        <v>24</v>
      </c>
      <c r="F178" s="118"/>
      <c r="G178" s="20"/>
    </row>
    <row r="179">
      <c r="A179" s="15" t="s">
        <v>41</v>
      </c>
      <c r="B179" s="72" t="s">
        <v>42</v>
      </c>
      <c r="C179" s="130">
        <v>43810.0</v>
      </c>
      <c r="D179" s="16">
        <v>8.0</v>
      </c>
      <c r="E179" s="22" t="s">
        <v>24</v>
      </c>
      <c r="F179" s="118"/>
      <c r="G179" s="20"/>
    </row>
    <row r="180">
      <c r="A180" s="15" t="s">
        <v>118</v>
      </c>
      <c r="B180" s="72" t="s">
        <v>119</v>
      </c>
      <c r="C180" s="130">
        <v>43810.0</v>
      </c>
      <c r="D180" s="16">
        <v>6.0</v>
      </c>
      <c r="E180" s="22" t="s">
        <v>24</v>
      </c>
      <c r="F180" s="118"/>
      <c r="G180" s="20"/>
    </row>
    <row r="181">
      <c r="A181" s="15" t="s">
        <v>120</v>
      </c>
      <c r="B181" s="72" t="s">
        <v>121</v>
      </c>
      <c r="C181" s="130">
        <v>43810.0</v>
      </c>
      <c r="D181" s="16">
        <v>6.0</v>
      </c>
      <c r="E181" s="22" t="s">
        <v>24</v>
      </c>
      <c r="F181" s="118"/>
      <c r="G181" s="20"/>
    </row>
    <row r="182">
      <c r="A182" s="15" t="s">
        <v>49</v>
      </c>
      <c r="B182" s="72" t="s">
        <v>50</v>
      </c>
      <c r="C182" s="130">
        <v>43810.0</v>
      </c>
      <c r="D182" s="16">
        <v>4.0</v>
      </c>
      <c r="E182" s="22" t="s">
        <v>24</v>
      </c>
      <c r="F182" s="118"/>
      <c r="G182" s="20"/>
    </row>
    <row r="183">
      <c r="A183" s="20"/>
      <c r="B183" s="21"/>
      <c r="C183" s="132"/>
      <c r="D183" s="133"/>
      <c r="E183" s="134"/>
      <c r="F183" s="118"/>
      <c r="G183" s="20"/>
    </row>
    <row r="184">
      <c r="A184" s="20"/>
      <c r="B184" s="21"/>
      <c r="C184" s="132"/>
      <c r="D184" s="133"/>
      <c r="E184" s="134"/>
      <c r="F184" s="118"/>
      <c r="G184" s="20"/>
    </row>
    <row r="185">
      <c r="A185" s="20"/>
      <c r="B185" s="135"/>
      <c r="C185" s="132"/>
      <c r="D185" s="133"/>
      <c r="E185" s="134"/>
      <c r="F185" s="118"/>
      <c r="G185" s="20"/>
    </row>
    <row r="186">
      <c r="A186" s="20"/>
      <c r="B186" s="21"/>
      <c r="C186" s="132"/>
      <c r="D186" s="133"/>
      <c r="E186" s="134"/>
      <c r="F186" s="118"/>
      <c r="G186" s="20"/>
    </row>
    <row r="187">
      <c r="A187" s="20"/>
      <c r="B187" s="21"/>
      <c r="C187" s="132"/>
      <c r="D187" s="133"/>
      <c r="E187" s="134"/>
      <c r="F187" s="118"/>
      <c r="G187" s="20"/>
    </row>
    <row r="188">
      <c r="A188" s="20"/>
      <c r="B188" s="20"/>
      <c r="C188" s="132"/>
      <c r="D188" s="133"/>
      <c r="E188" s="134"/>
      <c r="F188" s="118"/>
      <c r="G188" s="20"/>
    </row>
    <row r="189">
      <c r="A189" s="20"/>
      <c r="B189" s="21"/>
      <c r="C189" s="132"/>
      <c r="D189" s="133"/>
      <c r="E189" s="134"/>
      <c r="F189" s="118"/>
      <c r="G189" s="20"/>
    </row>
    <row r="190">
      <c r="A190" s="20"/>
      <c r="B190" s="21"/>
      <c r="C190" s="132"/>
      <c r="D190" s="133"/>
      <c r="E190" s="134"/>
      <c r="F190" s="118"/>
      <c r="G190" s="20"/>
    </row>
    <row r="191">
      <c r="A191" s="20"/>
      <c r="B191" s="135"/>
      <c r="C191" s="132"/>
      <c r="D191" s="133"/>
      <c r="E191" s="134"/>
      <c r="F191" s="118"/>
      <c r="G191" s="20"/>
    </row>
    <row r="192">
      <c r="A192" s="20"/>
      <c r="B192" s="21"/>
      <c r="C192" s="132"/>
      <c r="D192" s="133"/>
      <c r="E192" s="134"/>
      <c r="F192" s="118"/>
      <c r="G192" s="20"/>
    </row>
    <row r="193">
      <c r="A193" s="20"/>
      <c r="B193" s="21"/>
      <c r="C193" s="132"/>
      <c r="D193" s="133"/>
      <c r="E193" s="134"/>
      <c r="F193" s="118"/>
      <c r="G193" s="20"/>
    </row>
    <row r="194">
      <c r="A194" s="20"/>
      <c r="B194" s="21"/>
      <c r="C194" s="132"/>
      <c r="D194" s="133"/>
      <c r="E194" s="134"/>
      <c r="F194" s="118"/>
      <c r="G194" s="20"/>
    </row>
    <row r="195">
      <c r="A195" s="20"/>
      <c r="B195" s="135"/>
      <c r="C195" s="132"/>
      <c r="D195" s="133"/>
      <c r="E195" s="134"/>
      <c r="F195" s="118"/>
      <c r="G195" s="20"/>
    </row>
    <row r="196">
      <c r="A196" s="20"/>
      <c r="B196" s="21"/>
      <c r="C196" s="132"/>
      <c r="D196" s="133"/>
      <c r="E196" s="134"/>
      <c r="F196" s="118"/>
      <c r="G196" s="20"/>
    </row>
    <row r="197">
      <c r="A197" s="20"/>
      <c r="B197" s="21"/>
      <c r="C197" s="132"/>
      <c r="D197" s="133"/>
      <c r="E197" s="134"/>
      <c r="F197" s="118"/>
      <c r="G197" s="20"/>
    </row>
    <row r="198">
      <c r="A198" s="20"/>
      <c r="B198" s="20"/>
      <c r="C198" s="132"/>
      <c r="D198" s="133"/>
      <c r="E198" s="134"/>
      <c r="F198" s="118"/>
      <c r="G198" s="20"/>
    </row>
    <row r="199">
      <c r="A199" s="20"/>
      <c r="B199" s="21"/>
      <c r="C199" s="132"/>
      <c r="D199" s="133"/>
      <c r="E199" s="134"/>
      <c r="F199" s="118"/>
      <c r="G199" s="20"/>
    </row>
    <row r="200">
      <c r="A200" s="20"/>
      <c r="B200" s="21"/>
      <c r="C200" s="132"/>
      <c r="D200" s="133"/>
      <c r="E200" s="134"/>
      <c r="F200" s="118"/>
      <c r="G200" s="20"/>
    </row>
    <row r="201">
      <c r="A201" s="20"/>
      <c r="B201" s="135"/>
      <c r="C201" s="132"/>
      <c r="D201" s="133"/>
      <c r="E201" s="134"/>
      <c r="F201" s="118"/>
      <c r="G201" s="20"/>
    </row>
    <row r="202">
      <c r="A202" s="20"/>
      <c r="B202" s="21"/>
      <c r="C202" s="132"/>
      <c r="D202" s="133"/>
      <c r="E202" s="134"/>
      <c r="F202" s="118"/>
      <c r="G202" s="20"/>
    </row>
    <row r="203">
      <c r="A203" s="20"/>
      <c r="B203" s="21"/>
      <c r="C203" s="132"/>
      <c r="D203" s="133"/>
      <c r="E203" s="134"/>
      <c r="F203" s="118"/>
      <c r="G203" s="20"/>
    </row>
    <row r="204">
      <c r="A204" s="20"/>
      <c r="B204" s="135"/>
      <c r="C204" s="132"/>
      <c r="D204" s="133"/>
      <c r="E204" s="134"/>
      <c r="F204" s="118"/>
      <c r="G204" s="20"/>
    </row>
    <row r="205">
      <c r="A205" s="15"/>
      <c r="B205" s="15"/>
      <c r="C205" s="11"/>
      <c r="D205" s="16"/>
      <c r="E205" s="22"/>
      <c r="F205" s="118"/>
      <c r="G205" s="20"/>
    </row>
    <row r="206">
      <c r="A206" s="20"/>
      <c r="B206" s="21"/>
      <c r="C206" s="132"/>
      <c r="D206" s="133"/>
      <c r="E206" s="134"/>
      <c r="F206" s="118"/>
      <c r="G206" s="20"/>
    </row>
    <row r="207">
      <c r="A207" s="20"/>
      <c r="B207" s="21"/>
      <c r="C207" s="132"/>
      <c r="D207" s="133"/>
      <c r="E207" s="134"/>
      <c r="F207" s="118"/>
      <c r="G207" s="20"/>
    </row>
    <row r="208">
      <c r="A208" s="20"/>
      <c r="B208" s="135"/>
      <c r="C208" s="132"/>
      <c r="D208" s="133"/>
      <c r="E208" s="134"/>
      <c r="F208" s="118"/>
      <c r="G208" s="20"/>
    </row>
    <row r="209">
      <c r="A209" s="20"/>
      <c r="B209" s="21"/>
      <c r="C209" s="132"/>
      <c r="D209" s="133"/>
      <c r="E209" s="134"/>
      <c r="F209" s="118"/>
      <c r="G209" s="20"/>
    </row>
    <row r="210">
      <c r="A210" s="20"/>
      <c r="B210" s="21"/>
      <c r="C210" s="132"/>
      <c r="D210" s="133"/>
      <c r="E210" s="134"/>
      <c r="F210" s="118"/>
      <c r="G210" s="20"/>
    </row>
    <row r="211">
      <c r="A211" s="20"/>
      <c r="B211" s="20"/>
      <c r="C211" s="132"/>
      <c r="D211" s="133"/>
      <c r="E211" s="134"/>
      <c r="F211" s="118"/>
      <c r="G211" s="20"/>
    </row>
    <row r="212">
      <c r="A212" s="20"/>
      <c r="B212" s="21"/>
      <c r="C212" s="132"/>
      <c r="D212" s="133"/>
      <c r="E212" s="134"/>
      <c r="F212" s="118"/>
      <c r="G212" s="20"/>
    </row>
    <row r="213">
      <c r="A213" s="20"/>
      <c r="B213" s="21"/>
      <c r="C213" s="132"/>
      <c r="D213" s="133"/>
      <c r="E213" s="134"/>
      <c r="F213" s="118"/>
      <c r="G213" s="20"/>
    </row>
    <row r="214">
      <c r="A214" s="20"/>
      <c r="B214" s="135"/>
      <c r="C214" s="132"/>
      <c r="D214" s="133"/>
      <c r="E214" s="134"/>
      <c r="F214" s="118"/>
      <c r="G214" s="20"/>
    </row>
    <row r="215">
      <c r="A215" s="20"/>
      <c r="B215" s="21"/>
      <c r="C215" s="132"/>
      <c r="D215" s="133"/>
      <c r="E215" s="134"/>
      <c r="F215" s="118"/>
      <c r="G215" s="20"/>
    </row>
    <row r="216">
      <c r="A216" s="20"/>
      <c r="B216" s="21"/>
      <c r="C216" s="132"/>
      <c r="D216" s="133"/>
      <c r="E216" s="134"/>
      <c r="F216" s="118"/>
      <c r="G216" s="20"/>
    </row>
    <row r="217">
      <c r="A217" s="20"/>
      <c r="B217" s="21"/>
      <c r="C217" s="132"/>
      <c r="D217" s="133"/>
      <c r="E217" s="134"/>
      <c r="F217" s="118"/>
      <c r="G217" s="20"/>
    </row>
    <row r="218">
      <c r="A218" s="20"/>
      <c r="B218" s="135"/>
      <c r="C218" s="132"/>
      <c r="D218" s="133"/>
      <c r="E218" s="134"/>
      <c r="F218" s="118"/>
      <c r="G218" s="20"/>
    </row>
    <row r="219">
      <c r="A219" s="20"/>
      <c r="B219" s="21"/>
      <c r="C219" s="132"/>
      <c r="D219" s="133"/>
      <c r="E219" s="134"/>
      <c r="F219" s="118"/>
      <c r="G219" s="20"/>
    </row>
    <row r="220">
      <c r="A220" s="20"/>
      <c r="B220" s="21"/>
      <c r="C220" s="132"/>
      <c r="D220" s="133"/>
      <c r="E220" s="134"/>
      <c r="F220" s="118"/>
      <c r="G220" s="20"/>
    </row>
    <row r="221">
      <c r="A221" s="20"/>
      <c r="B221" s="20"/>
      <c r="C221" s="132"/>
      <c r="D221" s="133"/>
      <c r="E221" s="134"/>
      <c r="F221" s="118"/>
      <c r="G221" s="20"/>
    </row>
    <row r="222">
      <c r="A222" s="20"/>
      <c r="B222" s="21"/>
      <c r="C222" s="132"/>
      <c r="D222" s="133"/>
      <c r="E222" s="134"/>
      <c r="F222" s="118"/>
      <c r="G222" s="20"/>
    </row>
    <row r="223">
      <c r="A223" s="20"/>
      <c r="B223" s="21"/>
      <c r="C223" s="132"/>
      <c r="D223" s="133"/>
      <c r="E223" s="134"/>
      <c r="F223" s="118"/>
      <c r="G223" s="20"/>
    </row>
    <row r="224">
      <c r="A224" s="20"/>
      <c r="B224" s="135"/>
      <c r="C224" s="132"/>
      <c r="D224" s="133"/>
      <c r="E224" s="134"/>
      <c r="F224" s="118"/>
      <c r="G224" s="20"/>
    </row>
    <row r="225">
      <c r="A225" s="20"/>
      <c r="B225" s="21"/>
      <c r="C225" s="132"/>
      <c r="D225" s="133"/>
      <c r="E225" s="134"/>
      <c r="F225" s="118"/>
      <c r="G225" s="20"/>
    </row>
    <row r="226">
      <c r="A226" s="20"/>
      <c r="B226" s="21"/>
      <c r="C226" s="132"/>
      <c r="D226" s="133"/>
      <c r="E226" s="134"/>
      <c r="F226" s="118"/>
      <c r="G226" s="20"/>
    </row>
    <row r="227">
      <c r="A227" s="20"/>
      <c r="B227" s="135"/>
      <c r="C227" s="132"/>
      <c r="D227" s="133"/>
      <c r="E227" s="134"/>
      <c r="F227" s="118"/>
      <c r="G227" s="20"/>
    </row>
    <row r="228">
      <c r="A228" s="15"/>
      <c r="B228" s="15"/>
      <c r="C228" s="11"/>
      <c r="D228" s="16"/>
      <c r="E228" s="22"/>
      <c r="F228" s="118"/>
      <c r="G228" s="20"/>
    </row>
    <row r="229">
      <c r="A229" s="20"/>
      <c r="B229" s="21"/>
      <c r="C229" s="132"/>
      <c r="D229" s="133"/>
      <c r="E229" s="134"/>
      <c r="F229" s="118"/>
      <c r="G229" s="20"/>
    </row>
    <row r="230">
      <c r="A230" s="20"/>
      <c r="B230" s="21"/>
      <c r="C230" s="132"/>
      <c r="D230" s="133"/>
      <c r="E230" s="134"/>
      <c r="F230" s="118"/>
      <c r="G230" s="20"/>
    </row>
    <row r="231">
      <c r="A231" s="20"/>
      <c r="B231" s="135"/>
      <c r="C231" s="132"/>
      <c r="D231" s="133"/>
      <c r="E231" s="134"/>
      <c r="F231" s="118"/>
      <c r="G231" s="20"/>
    </row>
    <row r="232">
      <c r="A232" s="20"/>
      <c r="B232" s="21"/>
      <c r="C232" s="132"/>
      <c r="D232" s="133"/>
      <c r="E232" s="134"/>
      <c r="F232" s="118"/>
      <c r="G232" s="20"/>
    </row>
    <row r="233">
      <c r="A233" s="20"/>
      <c r="B233" s="21"/>
      <c r="C233" s="132"/>
      <c r="D233" s="133"/>
      <c r="E233" s="134"/>
      <c r="F233" s="118"/>
      <c r="G233" s="20"/>
    </row>
    <row r="234">
      <c r="A234" s="20"/>
      <c r="B234" s="20"/>
      <c r="C234" s="132"/>
      <c r="D234" s="133"/>
      <c r="E234" s="134"/>
      <c r="F234" s="118"/>
      <c r="G234" s="20"/>
    </row>
    <row r="235">
      <c r="A235" s="20"/>
      <c r="B235" s="21"/>
      <c r="C235" s="132"/>
      <c r="D235" s="133"/>
      <c r="E235" s="134"/>
      <c r="F235" s="118"/>
      <c r="G235" s="20"/>
    </row>
    <row r="236">
      <c r="A236" s="20"/>
      <c r="B236" s="21"/>
      <c r="C236" s="132"/>
      <c r="D236" s="133"/>
      <c r="E236" s="134"/>
      <c r="F236" s="118"/>
      <c r="G236" s="20"/>
    </row>
    <row r="237">
      <c r="A237" s="20"/>
      <c r="B237" s="135"/>
      <c r="C237" s="132"/>
      <c r="D237" s="133"/>
      <c r="E237" s="134"/>
      <c r="F237" s="118"/>
      <c r="G237" s="20"/>
    </row>
    <row r="238">
      <c r="A238" s="20"/>
      <c r="B238" s="21"/>
      <c r="C238" s="132"/>
      <c r="D238" s="133"/>
      <c r="E238" s="134"/>
      <c r="F238" s="118"/>
      <c r="G238" s="20"/>
    </row>
    <row r="239">
      <c r="A239" s="20"/>
      <c r="B239" s="21"/>
      <c r="C239" s="132"/>
      <c r="D239" s="133"/>
      <c r="E239" s="134"/>
      <c r="F239" s="118"/>
      <c r="G239" s="20"/>
    </row>
    <row r="240">
      <c r="A240" s="20"/>
      <c r="B240" s="21"/>
      <c r="C240" s="132"/>
      <c r="D240" s="133"/>
      <c r="E240" s="134"/>
      <c r="F240" s="118"/>
      <c r="G240" s="20"/>
    </row>
    <row r="241">
      <c r="A241" s="20"/>
      <c r="B241" s="135"/>
      <c r="C241" s="132"/>
      <c r="D241" s="133"/>
      <c r="E241" s="134"/>
      <c r="F241" s="118"/>
      <c r="G241" s="20"/>
    </row>
    <row r="242">
      <c r="A242" s="20"/>
      <c r="B242" s="21"/>
      <c r="C242" s="132"/>
      <c r="D242" s="133"/>
      <c r="E242" s="134"/>
      <c r="F242" s="118"/>
      <c r="G242" s="20"/>
    </row>
    <row r="243">
      <c r="A243" s="20"/>
      <c r="B243" s="21"/>
      <c r="C243" s="132"/>
      <c r="D243" s="133"/>
      <c r="E243" s="134"/>
      <c r="F243" s="118"/>
      <c r="G243" s="20"/>
    </row>
    <row r="244">
      <c r="A244" s="20"/>
      <c r="B244" s="20"/>
      <c r="C244" s="132"/>
      <c r="D244" s="133"/>
      <c r="E244" s="134"/>
      <c r="F244" s="118"/>
      <c r="G244" s="20"/>
    </row>
    <row r="245">
      <c r="A245" s="20"/>
      <c r="B245" s="21"/>
      <c r="C245" s="132"/>
      <c r="D245" s="133"/>
      <c r="E245" s="134"/>
      <c r="F245" s="118"/>
      <c r="G245" s="20"/>
    </row>
    <row r="246">
      <c r="A246" s="20"/>
      <c r="B246" s="21"/>
      <c r="C246" s="132"/>
      <c r="D246" s="133"/>
      <c r="E246" s="134"/>
      <c r="F246" s="118"/>
      <c r="G246" s="20"/>
    </row>
    <row r="247">
      <c r="A247" s="20"/>
      <c r="B247" s="135"/>
      <c r="C247" s="132"/>
      <c r="D247" s="133"/>
      <c r="E247" s="134"/>
      <c r="F247" s="118"/>
      <c r="G247" s="20"/>
    </row>
    <row r="248">
      <c r="A248" s="20"/>
      <c r="B248" s="21"/>
      <c r="C248" s="132"/>
      <c r="D248" s="133"/>
      <c r="E248" s="134"/>
      <c r="F248" s="118"/>
      <c r="G248" s="20"/>
    </row>
    <row r="249">
      <c r="A249" s="20"/>
      <c r="B249" s="21"/>
      <c r="C249" s="132"/>
      <c r="D249" s="133"/>
      <c r="E249" s="134"/>
      <c r="F249" s="118"/>
      <c r="G249" s="20"/>
    </row>
    <row r="250">
      <c r="C250" s="140"/>
      <c r="F250" s="118"/>
    </row>
    <row r="251">
      <c r="C251" s="140"/>
      <c r="F251" s="118"/>
    </row>
    <row r="252">
      <c r="C252" s="140"/>
      <c r="F252" s="118"/>
    </row>
    <row r="253">
      <c r="C253" s="140"/>
      <c r="F253" s="118"/>
    </row>
    <row r="254">
      <c r="C254" s="140"/>
      <c r="F254" s="118"/>
    </row>
    <row r="255">
      <c r="C255" s="140"/>
      <c r="F255" s="118"/>
    </row>
    <row r="256">
      <c r="C256" s="140"/>
      <c r="F256" s="118"/>
    </row>
    <row r="257">
      <c r="C257" s="140"/>
      <c r="F257" s="118"/>
    </row>
    <row r="258">
      <c r="C258" s="140"/>
      <c r="F258" s="118"/>
    </row>
    <row r="259">
      <c r="C259" s="140"/>
      <c r="F259" s="118"/>
    </row>
    <row r="260">
      <c r="C260" s="140"/>
      <c r="F260" s="118"/>
    </row>
    <row r="261">
      <c r="C261" s="140"/>
      <c r="F261" s="118"/>
    </row>
    <row r="262">
      <c r="C262" s="140"/>
      <c r="F262" s="118"/>
    </row>
    <row r="263">
      <c r="C263" s="140"/>
      <c r="F263" s="118"/>
    </row>
    <row r="264">
      <c r="C264" s="140"/>
      <c r="F264" s="118"/>
    </row>
    <row r="265">
      <c r="C265" s="140"/>
      <c r="F265" s="118"/>
    </row>
    <row r="266">
      <c r="C266" s="140"/>
      <c r="F266" s="118"/>
    </row>
    <row r="267">
      <c r="C267" s="140"/>
      <c r="F267" s="118"/>
    </row>
    <row r="268">
      <c r="C268" s="140"/>
      <c r="F268" s="118"/>
    </row>
    <row r="269">
      <c r="C269" s="140"/>
      <c r="F269" s="118"/>
    </row>
    <row r="270">
      <c r="C270" s="140"/>
      <c r="F270" s="118"/>
    </row>
    <row r="271">
      <c r="C271" s="140"/>
      <c r="F271" s="118"/>
    </row>
    <row r="272">
      <c r="C272" s="140"/>
      <c r="F272" s="118"/>
    </row>
    <row r="273">
      <c r="C273" s="140"/>
      <c r="F273" s="118"/>
    </row>
    <row r="274">
      <c r="C274" s="140"/>
      <c r="F274" s="118"/>
    </row>
    <row r="275">
      <c r="C275" s="140"/>
      <c r="F275" s="118"/>
    </row>
    <row r="276">
      <c r="C276" s="140"/>
      <c r="F276" s="118"/>
    </row>
    <row r="277">
      <c r="C277" s="140"/>
      <c r="F277" s="118"/>
    </row>
    <row r="278">
      <c r="C278" s="140"/>
      <c r="F278" s="118"/>
    </row>
    <row r="279">
      <c r="C279" s="140"/>
      <c r="F279" s="118"/>
    </row>
    <row r="280">
      <c r="C280" s="140"/>
      <c r="F280" s="118"/>
    </row>
    <row r="281">
      <c r="C281" s="140"/>
      <c r="F281" s="118"/>
    </row>
    <row r="282">
      <c r="C282" s="140"/>
      <c r="F282" s="118"/>
    </row>
    <row r="283">
      <c r="C283" s="140"/>
      <c r="F283" s="118"/>
    </row>
    <row r="284">
      <c r="C284" s="140"/>
      <c r="F284" s="118"/>
    </row>
    <row r="285">
      <c r="C285" s="140"/>
      <c r="F285" s="118"/>
    </row>
    <row r="286">
      <c r="C286" s="140"/>
      <c r="F286" s="118"/>
    </row>
    <row r="287">
      <c r="C287" s="140"/>
      <c r="F287" s="118"/>
    </row>
    <row r="288">
      <c r="C288" s="140"/>
      <c r="F288" s="118"/>
    </row>
    <row r="289">
      <c r="C289" s="140"/>
      <c r="F289" s="118"/>
    </row>
    <row r="290">
      <c r="C290" s="140"/>
      <c r="F290" s="118"/>
    </row>
    <row r="291">
      <c r="C291" s="140"/>
      <c r="F291" s="118"/>
    </row>
    <row r="292">
      <c r="C292" s="140"/>
      <c r="F292" s="118"/>
    </row>
    <row r="293">
      <c r="C293" s="140"/>
      <c r="F293" s="118"/>
    </row>
    <row r="294">
      <c r="C294" s="140"/>
      <c r="F294" s="118"/>
    </row>
    <row r="295">
      <c r="C295" s="140"/>
      <c r="F295" s="118"/>
    </row>
    <row r="296">
      <c r="C296" s="140"/>
      <c r="F296" s="118"/>
    </row>
    <row r="297">
      <c r="C297" s="140"/>
      <c r="F297" s="118"/>
    </row>
    <row r="298">
      <c r="C298" s="140"/>
      <c r="F298" s="118"/>
    </row>
    <row r="299">
      <c r="C299" s="140"/>
      <c r="F299" s="118"/>
    </row>
    <row r="300">
      <c r="C300" s="140"/>
      <c r="F300" s="118"/>
    </row>
    <row r="301">
      <c r="C301" s="140"/>
      <c r="F301" s="118"/>
    </row>
    <row r="302">
      <c r="C302" s="140"/>
      <c r="F302" s="118"/>
    </row>
    <row r="303">
      <c r="C303" s="140"/>
      <c r="F303" s="118"/>
    </row>
    <row r="304">
      <c r="C304" s="140"/>
      <c r="F304" s="118"/>
    </row>
    <row r="305">
      <c r="C305" s="140"/>
      <c r="F305" s="118"/>
    </row>
    <row r="306">
      <c r="C306" s="140"/>
      <c r="F306" s="118"/>
    </row>
    <row r="307">
      <c r="C307" s="140"/>
      <c r="F307" s="118"/>
    </row>
    <row r="308">
      <c r="C308" s="140"/>
      <c r="F308" s="118"/>
    </row>
    <row r="309">
      <c r="C309" s="140"/>
      <c r="F309" s="118"/>
    </row>
    <row r="310">
      <c r="C310" s="140"/>
      <c r="F310" s="118"/>
    </row>
    <row r="311">
      <c r="C311" s="140"/>
      <c r="F311" s="118"/>
    </row>
    <row r="312">
      <c r="C312" s="140"/>
      <c r="F312" s="118"/>
    </row>
    <row r="313">
      <c r="C313" s="140"/>
      <c r="F313" s="118"/>
    </row>
    <row r="314">
      <c r="C314" s="140"/>
      <c r="F314" s="118"/>
    </row>
    <row r="315">
      <c r="C315" s="140"/>
      <c r="F315" s="118"/>
    </row>
    <row r="316">
      <c r="C316" s="140"/>
      <c r="F316" s="118"/>
    </row>
    <row r="317">
      <c r="C317" s="140"/>
      <c r="F317" s="118"/>
    </row>
    <row r="318">
      <c r="C318" s="140"/>
      <c r="F318" s="118"/>
    </row>
    <row r="319">
      <c r="C319" s="140"/>
      <c r="F319" s="118"/>
    </row>
    <row r="320">
      <c r="C320" s="140"/>
      <c r="F320" s="118"/>
    </row>
    <row r="321">
      <c r="C321" s="140"/>
      <c r="F321" s="118"/>
    </row>
    <row r="322">
      <c r="C322" s="140"/>
      <c r="F322" s="118"/>
    </row>
    <row r="323">
      <c r="C323" s="140"/>
      <c r="F323" s="118"/>
    </row>
    <row r="324">
      <c r="C324" s="140"/>
      <c r="F324" s="118"/>
    </row>
    <row r="325">
      <c r="C325" s="140"/>
      <c r="F325" s="118"/>
    </row>
    <row r="326">
      <c r="C326" s="140"/>
      <c r="F326" s="118"/>
    </row>
    <row r="327">
      <c r="C327" s="140"/>
      <c r="F327" s="118"/>
    </row>
    <row r="328">
      <c r="C328" s="140"/>
      <c r="F328" s="118"/>
    </row>
    <row r="329">
      <c r="C329" s="140"/>
      <c r="F329" s="118"/>
    </row>
    <row r="330">
      <c r="C330" s="140"/>
      <c r="F330" s="118"/>
    </row>
    <row r="331">
      <c r="C331" s="140"/>
      <c r="F331" s="118"/>
    </row>
    <row r="332">
      <c r="C332" s="140"/>
      <c r="F332" s="118"/>
    </row>
    <row r="333">
      <c r="C333" s="140"/>
      <c r="F333" s="118"/>
    </row>
    <row r="334">
      <c r="C334" s="140"/>
      <c r="F334" s="118"/>
    </row>
    <row r="335">
      <c r="C335" s="140"/>
      <c r="F335" s="118"/>
    </row>
    <row r="336">
      <c r="C336" s="140"/>
      <c r="F336" s="118"/>
    </row>
    <row r="337">
      <c r="C337" s="140"/>
      <c r="F337" s="118"/>
    </row>
    <row r="338">
      <c r="C338" s="140"/>
      <c r="F338" s="118"/>
    </row>
    <row r="339">
      <c r="C339" s="140"/>
      <c r="F339" s="118"/>
    </row>
    <row r="340">
      <c r="C340" s="140"/>
      <c r="F340" s="118"/>
    </row>
    <row r="341">
      <c r="C341" s="140"/>
      <c r="F341" s="118"/>
    </row>
    <row r="342">
      <c r="C342" s="140"/>
      <c r="F342" s="118"/>
    </row>
    <row r="343">
      <c r="C343" s="140"/>
      <c r="F343" s="118"/>
    </row>
    <row r="344">
      <c r="C344" s="140"/>
      <c r="F344" s="118"/>
    </row>
    <row r="345">
      <c r="C345" s="140"/>
      <c r="F345" s="118"/>
    </row>
    <row r="346">
      <c r="C346" s="140"/>
      <c r="F346" s="118"/>
    </row>
    <row r="347">
      <c r="C347" s="140"/>
      <c r="F347" s="118"/>
    </row>
    <row r="348">
      <c r="C348" s="140"/>
      <c r="F348" s="118"/>
    </row>
    <row r="349">
      <c r="C349" s="140"/>
      <c r="F349" s="118"/>
    </row>
    <row r="350">
      <c r="C350" s="140"/>
      <c r="F350" s="118"/>
    </row>
    <row r="351">
      <c r="C351" s="140"/>
      <c r="F351" s="118"/>
    </row>
    <row r="352">
      <c r="C352" s="140"/>
      <c r="F352" s="118"/>
    </row>
    <row r="353">
      <c r="C353" s="140"/>
      <c r="F353" s="118"/>
    </row>
    <row r="354">
      <c r="C354" s="140"/>
      <c r="F354" s="118"/>
    </row>
    <row r="355">
      <c r="C355" s="140"/>
      <c r="F355" s="118"/>
    </row>
    <row r="356">
      <c r="C356" s="140"/>
      <c r="F356" s="118"/>
    </row>
    <row r="357">
      <c r="C357" s="140"/>
      <c r="F357" s="118"/>
    </row>
    <row r="358">
      <c r="C358" s="140"/>
      <c r="F358" s="118"/>
    </row>
    <row r="359">
      <c r="C359" s="140"/>
      <c r="F359" s="118"/>
    </row>
    <row r="360">
      <c r="C360" s="140"/>
      <c r="F360" s="118"/>
    </row>
    <row r="361">
      <c r="C361" s="140"/>
      <c r="F361" s="118"/>
    </row>
    <row r="362">
      <c r="C362" s="140"/>
      <c r="F362" s="118"/>
    </row>
    <row r="363">
      <c r="C363" s="140"/>
      <c r="F363" s="118"/>
    </row>
    <row r="364">
      <c r="C364" s="140"/>
      <c r="F364" s="118"/>
    </row>
    <row r="365">
      <c r="C365" s="140"/>
      <c r="F365" s="118"/>
    </row>
    <row r="366">
      <c r="C366" s="140"/>
      <c r="F366" s="118"/>
    </row>
    <row r="367">
      <c r="C367" s="140"/>
      <c r="F367" s="118"/>
    </row>
    <row r="368">
      <c r="C368" s="140"/>
      <c r="F368" s="118"/>
    </row>
    <row r="369">
      <c r="C369" s="140"/>
      <c r="F369" s="118"/>
    </row>
    <row r="370">
      <c r="C370" s="140"/>
      <c r="F370" s="118"/>
    </row>
    <row r="371">
      <c r="C371" s="140"/>
      <c r="F371" s="118"/>
    </row>
    <row r="372">
      <c r="C372" s="140"/>
      <c r="F372" s="118"/>
    </row>
    <row r="373">
      <c r="C373" s="140"/>
      <c r="F373" s="118"/>
    </row>
    <row r="374">
      <c r="C374" s="140"/>
      <c r="F374" s="118"/>
    </row>
    <row r="375">
      <c r="C375" s="140"/>
      <c r="F375" s="118"/>
    </row>
    <row r="376">
      <c r="C376" s="140"/>
      <c r="F376" s="118"/>
    </row>
    <row r="377">
      <c r="C377" s="140"/>
      <c r="F377" s="118"/>
    </row>
    <row r="378">
      <c r="C378" s="140"/>
      <c r="F378" s="118"/>
    </row>
    <row r="379">
      <c r="C379" s="140"/>
      <c r="F379" s="118"/>
    </row>
    <row r="380">
      <c r="C380" s="140"/>
      <c r="F380" s="118"/>
    </row>
    <row r="381">
      <c r="C381" s="140"/>
      <c r="F381" s="118"/>
    </row>
    <row r="382">
      <c r="C382" s="140"/>
      <c r="F382" s="118"/>
    </row>
    <row r="383">
      <c r="C383" s="140"/>
      <c r="F383" s="118"/>
    </row>
    <row r="384">
      <c r="C384" s="140"/>
      <c r="F384" s="118"/>
    </row>
    <row r="385">
      <c r="C385" s="140"/>
      <c r="F385" s="118"/>
    </row>
    <row r="386">
      <c r="C386" s="140"/>
      <c r="F386" s="118"/>
    </row>
    <row r="387">
      <c r="C387" s="140"/>
      <c r="F387" s="118"/>
    </row>
    <row r="388">
      <c r="C388" s="140"/>
      <c r="F388" s="20"/>
    </row>
    <row r="389">
      <c r="C389" s="140"/>
      <c r="F389" s="20"/>
    </row>
    <row r="390">
      <c r="C390" s="140"/>
      <c r="F390" s="20"/>
    </row>
    <row r="391">
      <c r="C391" s="140"/>
      <c r="F391" s="20"/>
    </row>
    <row r="392">
      <c r="C392" s="140"/>
      <c r="F392" s="20"/>
    </row>
    <row r="393">
      <c r="C393" s="140"/>
      <c r="F393" s="20"/>
    </row>
    <row r="394">
      <c r="C394" s="140"/>
      <c r="F394" s="20"/>
    </row>
    <row r="395">
      <c r="C395" s="140"/>
      <c r="F395" s="20"/>
    </row>
    <row r="396">
      <c r="C396" s="140"/>
      <c r="F396" s="20"/>
    </row>
    <row r="397">
      <c r="C397" s="140"/>
      <c r="F397" s="20"/>
    </row>
    <row r="398">
      <c r="C398" s="140"/>
      <c r="F398" s="20"/>
    </row>
    <row r="399">
      <c r="C399" s="140"/>
      <c r="F399" s="20"/>
    </row>
    <row r="400">
      <c r="C400" s="140"/>
      <c r="F400" s="20"/>
    </row>
    <row r="401">
      <c r="C401" s="140"/>
      <c r="F401" s="20"/>
    </row>
    <row r="402">
      <c r="C402" s="140"/>
      <c r="F402" s="20"/>
    </row>
    <row r="403">
      <c r="C403" s="140"/>
      <c r="F403" s="20"/>
    </row>
    <row r="404">
      <c r="C404" s="140"/>
      <c r="F404" s="20"/>
    </row>
    <row r="405">
      <c r="C405" s="140"/>
      <c r="F405" s="20"/>
    </row>
    <row r="406">
      <c r="C406" s="140"/>
      <c r="F406" s="20"/>
    </row>
    <row r="407">
      <c r="C407" s="140"/>
      <c r="F407" s="20"/>
    </row>
    <row r="408">
      <c r="C408" s="140"/>
      <c r="F408" s="20"/>
    </row>
    <row r="409">
      <c r="C409" s="140"/>
      <c r="F409" s="20"/>
    </row>
    <row r="410">
      <c r="C410" s="140"/>
      <c r="F410" s="20"/>
    </row>
    <row r="411">
      <c r="C411" s="140"/>
      <c r="F411" s="20"/>
    </row>
    <row r="412">
      <c r="C412" s="140"/>
      <c r="F412" s="20"/>
    </row>
    <row r="413">
      <c r="C413" s="140"/>
      <c r="F413" s="20"/>
    </row>
    <row r="414">
      <c r="C414" s="140"/>
      <c r="F414" s="20"/>
    </row>
    <row r="415">
      <c r="C415" s="140"/>
      <c r="F415" s="20"/>
    </row>
    <row r="416">
      <c r="C416" s="140"/>
      <c r="F416" s="20"/>
    </row>
    <row r="417">
      <c r="C417" s="140"/>
      <c r="F417" s="20"/>
    </row>
    <row r="418">
      <c r="C418" s="140"/>
      <c r="F418" s="20"/>
    </row>
    <row r="419">
      <c r="C419" s="140"/>
      <c r="F419" s="20"/>
    </row>
    <row r="420">
      <c r="C420" s="140"/>
      <c r="F420" s="20"/>
    </row>
    <row r="421">
      <c r="C421" s="140"/>
      <c r="F421" s="20"/>
    </row>
    <row r="422">
      <c r="C422" s="140"/>
      <c r="F422" s="20"/>
    </row>
    <row r="423">
      <c r="C423" s="140"/>
      <c r="F423" s="20"/>
    </row>
    <row r="424">
      <c r="C424" s="140"/>
      <c r="F424" s="20"/>
    </row>
    <row r="425">
      <c r="C425" s="140"/>
      <c r="F425" s="20"/>
    </row>
    <row r="426">
      <c r="C426" s="140"/>
      <c r="F426" s="20"/>
    </row>
    <row r="427">
      <c r="C427" s="140"/>
      <c r="F427" s="20"/>
    </row>
    <row r="428">
      <c r="C428" s="140"/>
      <c r="F428" s="20"/>
    </row>
    <row r="429">
      <c r="C429" s="140"/>
      <c r="F429" s="20"/>
    </row>
    <row r="430">
      <c r="C430" s="140"/>
      <c r="F430" s="20"/>
    </row>
    <row r="431">
      <c r="C431" s="140"/>
      <c r="F431" s="20"/>
    </row>
    <row r="432">
      <c r="C432" s="140"/>
      <c r="F432" s="20"/>
    </row>
    <row r="433">
      <c r="C433" s="140"/>
      <c r="F433" s="20"/>
    </row>
    <row r="434">
      <c r="C434" s="140"/>
      <c r="F434" s="20"/>
    </row>
    <row r="435">
      <c r="C435" s="140"/>
      <c r="F435" s="20"/>
    </row>
    <row r="436">
      <c r="C436" s="140"/>
      <c r="F436" s="20"/>
    </row>
    <row r="437">
      <c r="C437" s="140"/>
      <c r="F437" s="20"/>
    </row>
    <row r="438">
      <c r="C438" s="140"/>
      <c r="F438" s="20"/>
    </row>
    <row r="439">
      <c r="C439" s="140"/>
      <c r="F439" s="20"/>
    </row>
    <row r="440">
      <c r="C440" s="140"/>
      <c r="F440" s="20"/>
    </row>
    <row r="441">
      <c r="C441" s="140"/>
      <c r="F441" s="20"/>
    </row>
    <row r="442">
      <c r="C442" s="140"/>
      <c r="F442" s="20"/>
    </row>
    <row r="443">
      <c r="C443" s="140"/>
      <c r="F443" s="20"/>
    </row>
    <row r="444">
      <c r="C444" s="140"/>
      <c r="F444" s="20"/>
    </row>
    <row r="445">
      <c r="C445" s="140"/>
      <c r="F445" s="20"/>
    </row>
    <row r="446">
      <c r="C446" s="140"/>
      <c r="F446" s="20"/>
    </row>
    <row r="447">
      <c r="C447" s="140"/>
      <c r="F447" s="20"/>
    </row>
    <row r="448">
      <c r="C448" s="140"/>
      <c r="F448" s="20"/>
    </row>
    <row r="449">
      <c r="C449" s="140"/>
      <c r="F449" s="20"/>
    </row>
    <row r="450">
      <c r="C450" s="140"/>
      <c r="F450" s="20"/>
    </row>
    <row r="451">
      <c r="C451" s="140"/>
      <c r="F451" s="20"/>
    </row>
    <row r="452">
      <c r="C452" s="140"/>
      <c r="F452" s="20"/>
    </row>
    <row r="453">
      <c r="C453" s="140"/>
      <c r="F453" s="20"/>
    </row>
    <row r="454">
      <c r="C454" s="140"/>
      <c r="F454" s="20"/>
    </row>
    <row r="455">
      <c r="C455" s="140"/>
      <c r="F455" s="20"/>
    </row>
    <row r="456">
      <c r="C456" s="140"/>
      <c r="F456" s="20"/>
    </row>
    <row r="457">
      <c r="C457" s="140"/>
      <c r="F457" s="20"/>
    </row>
    <row r="458">
      <c r="C458" s="140"/>
      <c r="F458" s="20"/>
    </row>
    <row r="459">
      <c r="C459" s="140"/>
      <c r="F459" s="20"/>
    </row>
    <row r="460">
      <c r="C460" s="140"/>
      <c r="F460" s="20"/>
    </row>
    <row r="461">
      <c r="C461" s="140"/>
      <c r="F461" s="20"/>
    </row>
    <row r="462">
      <c r="C462" s="140"/>
      <c r="F462" s="20"/>
    </row>
    <row r="463">
      <c r="C463" s="140"/>
      <c r="F463" s="20"/>
    </row>
    <row r="464">
      <c r="C464" s="140"/>
      <c r="F464" s="20"/>
    </row>
    <row r="465">
      <c r="C465" s="140"/>
      <c r="F465" s="20"/>
    </row>
    <row r="466">
      <c r="C466" s="140"/>
      <c r="F466" s="20"/>
    </row>
    <row r="467">
      <c r="C467" s="140"/>
      <c r="F467" s="20"/>
    </row>
    <row r="468">
      <c r="C468" s="140"/>
      <c r="F468" s="20"/>
    </row>
    <row r="469">
      <c r="C469" s="140"/>
      <c r="F469" s="20"/>
    </row>
    <row r="470">
      <c r="C470" s="140"/>
      <c r="F470" s="20"/>
    </row>
    <row r="471">
      <c r="C471" s="140"/>
      <c r="F471" s="20"/>
    </row>
    <row r="472">
      <c r="C472" s="140"/>
      <c r="F472" s="20"/>
    </row>
    <row r="473">
      <c r="C473" s="140"/>
      <c r="F473" s="20"/>
    </row>
    <row r="474">
      <c r="C474" s="140"/>
      <c r="F474" s="20"/>
    </row>
    <row r="475">
      <c r="C475" s="140"/>
      <c r="F475" s="20"/>
    </row>
    <row r="476">
      <c r="C476" s="140"/>
      <c r="F476" s="20"/>
    </row>
    <row r="477">
      <c r="C477" s="140"/>
      <c r="F477" s="20"/>
    </row>
    <row r="478">
      <c r="C478" s="140"/>
      <c r="F478" s="20"/>
    </row>
    <row r="479">
      <c r="C479" s="140"/>
      <c r="F479" s="20"/>
    </row>
    <row r="480">
      <c r="C480" s="140"/>
      <c r="F480" s="20"/>
    </row>
    <row r="481">
      <c r="C481" s="140"/>
      <c r="F481" s="20"/>
    </row>
    <row r="482">
      <c r="C482" s="140"/>
      <c r="F482" s="20"/>
    </row>
    <row r="483">
      <c r="C483" s="140"/>
      <c r="F483" s="20"/>
    </row>
    <row r="484">
      <c r="C484" s="140"/>
      <c r="F484" s="20"/>
    </row>
    <row r="485">
      <c r="C485" s="140"/>
      <c r="F485" s="20"/>
    </row>
    <row r="486">
      <c r="C486" s="140"/>
      <c r="F486" s="20"/>
    </row>
    <row r="487">
      <c r="C487" s="140"/>
      <c r="F487" s="20"/>
    </row>
    <row r="488">
      <c r="C488" s="140"/>
      <c r="F488" s="20"/>
    </row>
    <row r="489">
      <c r="C489" s="140"/>
      <c r="F489" s="20"/>
    </row>
    <row r="490">
      <c r="C490" s="140"/>
      <c r="F490" s="20"/>
    </row>
    <row r="491">
      <c r="C491" s="140"/>
      <c r="F491" s="20"/>
    </row>
    <row r="492">
      <c r="C492" s="140"/>
      <c r="F492" s="20"/>
    </row>
    <row r="493">
      <c r="C493" s="140"/>
      <c r="F493" s="20"/>
    </row>
    <row r="494">
      <c r="C494" s="140"/>
      <c r="F494" s="20"/>
    </row>
    <row r="495">
      <c r="C495" s="140"/>
      <c r="F495" s="20"/>
    </row>
    <row r="496">
      <c r="C496" s="140"/>
      <c r="F496" s="20"/>
    </row>
    <row r="497">
      <c r="C497" s="140"/>
      <c r="F497" s="20"/>
    </row>
    <row r="498">
      <c r="C498" s="140"/>
      <c r="F498" s="20"/>
    </row>
    <row r="499">
      <c r="C499" s="140"/>
      <c r="F499" s="20"/>
    </row>
    <row r="500">
      <c r="C500" s="140"/>
      <c r="F500" s="20"/>
    </row>
    <row r="501">
      <c r="C501" s="140"/>
      <c r="F501" s="20"/>
    </row>
    <row r="502">
      <c r="C502" s="140"/>
      <c r="F502" s="20"/>
    </row>
    <row r="503">
      <c r="C503" s="140"/>
      <c r="F503" s="20"/>
    </row>
    <row r="504">
      <c r="C504" s="140"/>
      <c r="F504" s="20"/>
    </row>
    <row r="505">
      <c r="C505" s="140"/>
      <c r="F505" s="20"/>
    </row>
    <row r="506">
      <c r="C506" s="140"/>
      <c r="F506" s="20"/>
    </row>
    <row r="507">
      <c r="C507" s="140"/>
      <c r="F507" s="20"/>
    </row>
    <row r="508">
      <c r="C508" s="140"/>
      <c r="F508" s="20"/>
    </row>
    <row r="509">
      <c r="C509" s="140"/>
      <c r="F509" s="20"/>
    </row>
    <row r="510">
      <c r="C510" s="140"/>
      <c r="F510" s="20"/>
    </row>
    <row r="511">
      <c r="C511" s="140"/>
      <c r="F511" s="20"/>
    </row>
    <row r="512">
      <c r="C512" s="140"/>
      <c r="F512" s="20"/>
    </row>
    <row r="513">
      <c r="C513" s="140"/>
      <c r="F513" s="20"/>
    </row>
    <row r="514">
      <c r="C514" s="140"/>
      <c r="F514" s="20"/>
    </row>
    <row r="515">
      <c r="C515" s="140"/>
      <c r="F515" s="20"/>
    </row>
    <row r="516">
      <c r="C516" s="140"/>
      <c r="F516" s="20"/>
    </row>
    <row r="517">
      <c r="C517" s="140"/>
      <c r="F517" s="20"/>
    </row>
    <row r="518">
      <c r="C518" s="140"/>
      <c r="F518" s="20"/>
    </row>
    <row r="519">
      <c r="C519" s="140"/>
      <c r="F519" s="20"/>
    </row>
    <row r="520">
      <c r="C520" s="140"/>
      <c r="F520" s="20"/>
    </row>
    <row r="521">
      <c r="C521" s="140"/>
      <c r="F521" s="20"/>
    </row>
    <row r="522">
      <c r="C522" s="140"/>
      <c r="F522" s="20"/>
    </row>
    <row r="523">
      <c r="C523" s="140"/>
      <c r="F523" s="20"/>
    </row>
    <row r="524">
      <c r="C524" s="140"/>
      <c r="F524" s="20"/>
    </row>
    <row r="525">
      <c r="C525" s="140"/>
      <c r="F525" s="20"/>
    </row>
    <row r="526">
      <c r="C526" s="140"/>
      <c r="F526" s="20"/>
    </row>
    <row r="527">
      <c r="C527" s="140"/>
      <c r="F527" s="20"/>
    </row>
    <row r="528">
      <c r="C528" s="140"/>
      <c r="F528" s="20"/>
    </row>
    <row r="529">
      <c r="C529" s="140"/>
      <c r="F529" s="20"/>
    </row>
    <row r="530">
      <c r="C530" s="140"/>
      <c r="F530" s="20"/>
    </row>
    <row r="531">
      <c r="C531" s="140"/>
      <c r="F531" s="20"/>
    </row>
    <row r="532">
      <c r="C532" s="140"/>
      <c r="F532" s="20"/>
    </row>
    <row r="533">
      <c r="C533" s="140"/>
      <c r="F533" s="20"/>
    </row>
    <row r="534">
      <c r="C534" s="140"/>
      <c r="F534" s="20"/>
    </row>
    <row r="535">
      <c r="C535" s="140"/>
      <c r="F535" s="20"/>
    </row>
    <row r="536">
      <c r="C536" s="140"/>
      <c r="F536" s="20"/>
    </row>
    <row r="537">
      <c r="C537" s="140"/>
      <c r="F537" s="20"/>
    </row>
    <row r="538">
      <c r="C538" s="140"/>
      <c r="F538" s="20"/>
    </row>
    <row r="539">
      <c r="C539" s="140"/>
      <c r="F539" s="20"/>
    </row>
    <row r="540">
      <c r="C540" s="140"/>
      <c r="F540" s="20"/>
    </row>
    <row r="541">
      <c r="C541" s="140"/>
      <c r="F541" s="20"/>
    </row>
    <row r="542">
      <c r="C542" s="140"/>
      <c r="F542" s="20"/>
    </row>
    <row r="543">
      <c r="C543" s="140"/>
      <c r="F543" s="20"/>
    </row>
    <row r="544">
      <c r="C544" s="140"/>
      <c r="F544" s="20"/>
    </row>
    <row r="545">
      <c r="C545" s="140"/>
      <c r="F545" s="20"/>
    </row>
    <row r="546">
      <c r="C546" s="140"/>
      <c r="F546" s="20"/>
    </row>
    <row r="547">
      <c r="C547" s="140"/>
      <c r="F547" s="20"/>
    </row>
    <row r="548">
      <c r="C548" s="140"/>
      <c r="F548" s="20"/>
    </row>
    <row r="549">
      <c r="C549" s="140"/>
      <c r="F549" s="20"/>
    </row>
    <row r="550">
      <c r="C550" s="140"/>
      <c r="F550" s="20"/>
    </row>
    <row r="551">
      <c r="C551" s="140"/>
      <c r="F551" s="20"/>
    </row>
    <row r="552">
      <c r="C552" s="140"/>
      <c r="F552" s="20"/>
    </row>
    <row r="553">
      <c r="C553" s="140"/>
      <c r="F553" s="20"/>
    </row>
    <row r="554">
      <c r="C554" s="140"/>
      <c r="F554" s="20"/>
    </row>
    <row r="555">
      <c r="C555" s="140"/>
      <c r="F555" s="20"/>
    </row>
    <row r="556">
      <c r="C556" s="140"/>
      <c r="F556" s="20"/>
    </row>
    <row r="557">
      <c r="C557" s="140"/>
      <c r="F557" s="20"/>
    </row>
    <row r="558">
      <c r="C558" s="140"/>
      <c r="F558" s="20"/>
    </row>
    <row r="559">
      <c r="C559" s="140"/>
      <c r="F559" s="20"/>
    </row>
    <row r="560">
      <c r="C560" s="140"/>
      <c r="F560" s="20"/>
    </row>
    <row r="561">
      <c r="C561" s="140"/>
      <c r="F561" s="20"/>
    </row>
    <row r="562">
      <c r="C562" s="140"/>
      <c r="F562" s="20"/>
    </row>
    <row r="563">
      <c r="C563" s="140"/>
      <c r="F563" s="20"/>
    </row>
    <row r="564">
      <c r="C564" s="140"/>
      <c r="F564" s="20"/>
    </row>
    <row r="565">
      <c r="C565" s="140"/>
      <c r="F565" s="20"/>
    </row>
    <row r="566">
      <c r="C566" s="140"/>
      <c r="F566" s="20"/>
    </row>
    <row r="567">
      <c r="C567" s="140"/>
      <c r="F567" s="20"/>
    </row>
    <row r="568">
      <c r="C568" s="140"/>
      <c r="F568" s="20"/>
    </row>
    <row r="569">
      <c r="C569" s="140"/>
      <c r="F569" s="20"/>
    </row>
    <row r="570">
      <c r="C570" s="140"/>
      <c r="F570" s="20"/>
    </row>
    <row r="571">
      <c r="C571" s="140"/>
      <c r="F571" s="20"/>
    </row>
    <row r="572">
      <c r="C572" s="140"/>
      <c r="F572" s="20"/>
    </row>
    <row r="573">
      <c r="C573" s="140"/>
      <c r="F573" s="20"/>
    </row>
    <row r="574">
      <c r="C574" s="140"/>
      <c r="F574" s="20"/>
    </row>
    <row r="575">
      <c r="C575" s="140"/>
      <c r="F575" s="20"/>
    </row>
    <row r="576">
      <c r="C576" s="140"/>
      <c r="F576" s="20"/>
    </row>
    <row r="577">
      <c r="C577" s="140"/>
      <c r="F577" s="20"/>
    </row>
    <row r="578">
      <c r="C578" s="140"/>
      <c r="F578" s="20"/>
    </row>
    <row r="579">
      <c r="C579" s="140"/>
      <c r="F579" s="20"/>
    </row>
    <row r="580">
      <c r="C580" s="140"/>
      <c r="F580" s="20"/>
    </row>
    <row r="581">
      <c r="C581" s="140"/>
      <c r="F581" s="20"/>
    </row>
    <row r="582">
      <c r="C582" s="140"/>
      <c r="F582" s="20"/>
    </row>
    <row r="583">
      <c r="C583" s="140"/>
      <c r="F583" s="20"/>
    </row>
    <row r="584">
      <c r="C584" s="140"/>
      <c r="F584" s="20"/>
    </row>
    <row r="585">
      <c r="C585" s="140"/>
      <c r="F585" s="20"/>
    </row>
    <row r="586">
      <c r="C586" s="140"/>
      <c r="F586" s="20"/>
    </row>
    <row r="587">
      <c r="C587" s="140"/>
      <c r="F587" s="20"/>
    </row>
    <row r="588">
      <c r="C588" s="140"/>
      <c r="F588" s="20"/>
    </row>
    <row r="589">
      <c r="C589" s="140"/>
      <c r="F589" s="20"/>
    </row>
    <row r="590">
      <c r="C590" s="140"/>
      <c r="F590" s="20"/>
    </row>
    <row r="591">
      <c r="C591" s="140"/>
      <c r="F591" s="20"/>
    </row>
    <row r="592">
      <c r="C592" s="140"/>
      <c r="F592" s="20"/>
    </row>
    <row r="593">
      <c r="C593" s="140"/>
      <c r="F593" s="20"/>
    </row>
    <row r="594">
      <c r="C594" s="140"/>
      <c r="F594" s="20"/>
    </row>
    <row r="595">
      <c r="C595" s="140"/>
      <c r="F595" s="20"/>
    </row>
    <row r="596">
      <c r="C596" s="140"/>
      <c r="F596" s="20"/>
    </row>
    <row r="597">
      <c r="C597" s="140"/>
      <c r="F597" s="20"/>
    </row>
    <row r="598">
      <c r="C598" s="140"/>
      <c r="F598" s="20"/>
    </row>
    <row r="599">
      <c r="C599" s="140"/>
      <c r="F599" s="20"/>
    </row>
    <row r="600">
      <c r="C600" s="140"/>
      <c r="F600" s="20"/>
    </row>
    <row r="601">
      <c r="C601" s="140"/>
      <c r="F601" s="20"/>
    </row>
    <row r="602">
      <c r="C602" s="140"/>
      <c r="F602" s="20"/>
    </row>
    <row r="603">
      <c r="C603" s="140"/>
      <c r="F603" s="20"/>
    </row>
    <row r="604">
      <c r="C604" s="140"/>
      <c r="F604" s="20"/>
    </row>
    <row r="605">
      <c r="C605" s="140"/>
      <c r="F605" s="20"/>
    </row>
    <row r="606">
      <c r="C606" s="140"/>
      <c r="F606" s="20"/>
    </row>
    <row r="607">
      <c r="C607" s="140"/>
      <c r="F607" s="20"/>
    </row>
    <row r="608">
      <c r="C608" s="140"/>
      <c r="F608" s="20"/>
    </row>
    <row r="609">
      <c r="C609" s="140"/>
      <c r="F609" s="20"/>
    </row>
    <row r="610">
      <c r="C610" s="140"/>
      <c r="F610" s="20"/>
    </row>
    <row r="611">
      <c r="C611" s="140"/>
      <c r="F611" s="20"/>
    </row>
    <row r="612">
      <c r="C612" s="140"/>
      <c r="F612" s="20"/>
    </row>
    <row r="613">
      <c r="C613" s="140"/>
      <c r="F613" s="20"/>
    </row>
    <row r="614">
      <c r="C614" s="140"/>
      <c r="F614" s="20"/>
    </row>
    <row r="615">
      <c r="C615" s="140"/>
      <c r="F615" s="20"/>
    </row>
    <row r="616">
      <c r="C616" s="140"/>
      <c r="F616" s="20"/>
    </row>
    <row r="617">
      <c r="C617" s="140"/>
      <c r="F617" s="20"/>
    </row>
    <row r="618">
      <c r="C618" s="140"/>
      <c r="F618" s="20"/>
    </row>
    <row r="619">
      <c r="C619" s="140"/>
      <c r="F619" s="20"/>
    </row>
    <row r="620">
      <c r="C620" s="140"/>
      <c r="F620" s="20"/>
    </row>
    <row r="621">
      <c r="C621" s="140"/>
      <c r="F621" s="20"/>
    </row>
    <row r="622">
      <c r="C622" s="140"/>
      <c r="F622" s="20"/>
    </row>
    <row r="623">
      <c r="C623" s="140"/>
      <c r="F623" s="20"/>
    </row>
    <row r="624">
      <c r="C624" s="140"/>
      <c r="F624" s="20"/>
    </row>
    <row r="625">
      <c r="C625" s="140"/>
      <c r="F625" s="20"/>
    </row>
    <row r="626">
      <c r="C626" s="140"/>
      <c r="F626" s="20"/>
    </row>
    <row r="627">
      <c r="C627" s="140"/>
      <c r="F627" s="20"/>
    </row>
    <row r="628">
      <c r="C628" s="140"/>
      <c r="F628" s="20"/>
    </row>
    <row r="629">
      <c r="C629" s="140"/>
      <c r="F629" s="20"/>
    </row>
    <row r="630">
      <c r="C630" s="140"/>
      <c r="F630" s="20"/>
    </row>
    <row r="631">
      <c r="C631" s="140"/>
      <c r="F631" s="20"/>
    </row>
    <row r="632">
      <c r="C632" s="140"/>
      <c r="F632" s="20"/>
    </row>
    <row r="633">
      <c r="C633" s="140"/>
      <c r="F633" s="20"/>
    </row>
    <row r="634">
      <c r="C634" s="140"/>
      <c r="F634" s="20"/>
    </row>
    <row r="635">
      <c r="C635" s="140"/>
      <c r="F635" s="20"/>
    </row>
    <row r="636">
      <c r="C636" s="140"/>
      <c r="F636" s="20"/>
    </row>
    <row r="637">
      <c r="C637" s="140"/>
      <c r="F637" s="20"/>
    </row>
    <row r="638">
      <c r="C638" s="140"/>
      <c r="F638" s="20"/>
    </row>
    <row r="639">
      <c r="C639" s="140"/>
      <c r="F639" s="20"/>
    </row>
    <row r="640">
      <c r="C640" s="140"/>
      <c r="F640" s="20"/>
    </row>
    <row r="641">
      <c r="C641" s="140"/>
      <c r="F641" s="20"/>
    </row>
    <row r="642">
      <c r="C642" s="140"/>
      <c r="F642" s="20"/>
    </row>
    <row r="643">
      <c r="C643" s="140"/>
      <c r="F643" s="20"/>
    </row>
    <row r="644">
      <c r="C644" s="140"/>
      <c r="F644" s="20"/>
    </row>
    <row r="645">
      <c r="C645" s="140"/>
      <c r="F645" s="20"/>
    </row>
    <row r="646">
      <c r="C646" s="140"/>
      <c r="F646" s="20"/>
    </row>
    <row r="647">
      <c r="C647" s="140"/>
      <c r="F647" s="20"/>
    </row>
    <row r="648">
      <c r="C648" s="140"/>
      <c r="F648" s="20"/>
    </row>
    <row r="649">
      <c r="C649" s="140"/>
      <c r="F649" s="20"/>
    </row>
    <row r="650">
      <c r="C650" s="140"/>
      <c r="F650" s="20"/>
    </row>
    <row r="651">
      <c r="C651" s="140"/>
      <c r="F651" s="20"/>
    </row>
    <row r="652">
      <c r="C652" s="140"/>
      <c r="F652" s="20"/>
    </row>
    <row r="653">
      <c r="C653" s="140"/>
      <c r="F653" s="20"/>
    </row>
    <row r="654">
      <c r="C654" s="140"/>
      <c r="F654" s="20"/>
    </row>
    <row r="655">
      <c r="C655" s="140"/>
      <c r="F655" s="20"/>
    </row>
    <row r="656">
      <c r="C656" s="140"/>
      <c r="F656" s="20"/>
    </row>
    <row r="657">
      <c r="C657" s="140"/>
      <c r="F657" s="20"/>
    </row>
    <row r="658">
      <c r="C658" s="140"/>
      <c r="F658" s="20"/>
    </row>
    <row r="659">
      <c r="C659" s="140"/>
      <c r="F659" s="20"/>
    </row>
    <row r="660">
      <c r="C660" s="140"/>
      <c r="F660" s="20"/>
    </row>
    <row r="661">
      <c r="C661" s="140"/>
      <c r="F661" s="20"/>
    </row>
    <row r="662">
      <c r="C662" s="140"/>
      <c r="F662" s="20"/>
    </row>
    <row r="663">
      <c r="C663" s="140"/>
      <c r="F663" s="20"/>
    </row>
    <row r="664">
      <c r="C664" s="140"/>
      <c r="F664" s="20"/>
    </row>
    <row r="665">
      <c r="C665" s="140"/>
      <c r="F665" s="20"/>
    </row>
    <row r="666">
      <c r="C666" s="140"/>
      <c r="F666" s="20"/>
    </row>
    <row r="667">
      <c r="C667" s="140"/>
      <c r="F667" s="20"/>
    </row>
    <row r="668">
      <c r="C668" s="140"/>
      <c r="F668" s="20"/>
    </row>
    <row r="669">
      <c r="C669" s="140"/>
      <c r="F669" s="20"/>
    </row>
    <row r="670">
      <c r="C670" s="140"/>
      <c r="F670" s="20"/>
    </row>
    <row r="671">
      <c r="C671" s="140"/>
      <c r="F671" s="20"/>
    </row>
    <row r="672">
      <c r="C672" s="140"/>
      <c r="F672" s="20"/>
    </row>
    <row r="673">
      <c r="C673" s="140"/>
      <c r="F673" s="20"/>
    </row>
    <row r="674">
      <c r="C674" s="140"/>
      <c r="F674" s="20"/>
    </row>
    <row r="675">
      <c r="C675" s="140"/>
      <c r="F675" s="20"/>
    </row>
    <row r="676">
      <c r="C676" s="140"/>
      <c r="F676" s="20"/>
    </row>
    <row r="677">
      <c r="C677" s="140"/>
      <c r="F677" s="20"/>
    </row>
    <row r="678">
      <c r="C678" s="140"/>
      <c r="F678" s="20"/>
    </row>
    <row r="679">
      <c r="C679" s="140"/>
      <c r="F679" s="20"/>
    </row>
    <row r="680">
      <c r="C680" s="140"/>
      <c r="F680" s="20"/>
    </row>
    <row r="681">
      <c r="C681" s="140"/>
      <c r="F681" s="20"/>
    </row>
    <row r="682">
      <c r="C682" s="140"/>
      <c r="F682" s="20"/>
    </row>
    <row r="683">
      <c r="C683" s="140"/>
      <c r="F683" s="20"/>
    </row>
    <row r="684">
      <c r="C684" s="140"/>
      <c r="F684" s="20"/>
    </row>
    <row r="685">
      <c r="C685" s="140"/>
      <c r="F685" s="20"/>
    </row>
    <row r="686">
      <c r="C686" s="140"/>
      <c r="F686" s="20"/>
    </row>
    <row r="687">
      <c r="C687" s="140"/>
      <c r="F687" s="20"/>
    </row>
    <row r="688">
      <c r="C688" s="140"/>
      <c r="F688" s="20"/>
    </row>
    <row r="689">
      <c r="C689" s="140"/>
      <c r="F689" s="20"/>
    </row>
    <row r="690">
      <c r="C690" s="140"/>
      <c r="F690" s="20"/>
    </row>
    <row r="691">
      <c r="C691" s="140"/>
      <c r="F691" s="20"/>
    </row>
    <row r="692">
      <c r="C692" s="140"/>
      <c r="F692" s="20"/>
    </row>
    <row r="693">
      <c r="C693" s="140"/>
      <c r="F693" s="20"/>
    </row>
    <row r="694">
      <c r="C694" s="140"/>
      <c r="F694" s="20"/>
    </row>
    <row r="695">
      <c r="C695" s="140"/>
      <c r="F695" s="20"/>
    </row>
    <row r="696">
      <c r="C696" s="140"/>
      <c r="F696" s="20"/>
    </row>
    <row r="697">
      <c r="C697" s="140"/>
      <c r="F697" s="20"/>
    </row>
    <row r="698">
      <c r="C698" s="140"/>
      <c r="F698" s="20"/>
    </row>
    <row r="699">
      <c r="C699" s="140"/>
      <c r="F699" s="20"/>
    </row>
    <row r="700">
      <c r="C700" s="140"/>
      <c r="F700" s="20"/>
    </row>
    <row r="701">
      <c r="C701" s="140"/>
      <c r="F701" s="20"/>
    </row>
    <row r="702">
      <c r="C702" s="140"/>
      <c r="F702" s="20"/>
    </row>
    <row r="703">
      <c r="C703" s="140"/>
      <c r="F703" s="20"/>
    </row>
    <row r="704">
      <c r="C704" s="140"/>
      <c r="F704" s="20"/>
    </row>
    <row r="705">
      <c r="C705" s="140"/>
      <c r="F705" s="20"/>
    </row>
    <row r="706">
      <c r="C706" s="140"/>
      <c r="F706" s="20"/>
    </row>
    <row r="707">
      <c r="C707" s="140"/>
      <c r="F707" s="20"/>
    </row>
    <row r="708">
      <c r="C708" s="140"/>
      <c r="F708" s="20"/>
    </row>
    <row r="709">
      <c r="C709" s="140"/>
      <c r="F709" s="20"/>
    </row>
    <row r="710">
      <c r="C710" s="140"/>
      <c r="F710" s="20"/>
    </row>
    <row r="711">
      <c r="C711" s="140"/>
      <c r="F711" s="20"/>
    </row>
    <row r="712">
      <c r="C712" s="140"/>
      <c r="F712" s="20"/>
    </row>
    <row r="713">
      <c r="C713" s="140"/>
      <c r="F713" s="20"/>
    </row>
    <row r="714">
      <c r="C714" s="140"/>
      <c r="F714" s="20"/>
    </row>
    <row r="715">
      <c r="C715" s="140"/>
      <c r="F715" s="20"/>
    </row>
    <row r="716">
      <c r="C716" s="140"/>
      <c r="F716" s="20"/>
    </row>
    <row r="717">
      <c r="C717" s="140"/>
      <c r="F717" s="20"/>
    </row>
    <row r="718">
      <c r="C718" s="140"/>
      <c r="F718" s="20"/>
    </row>
    <row r="719">
      <c r="C719" s="140"/>
      <c r="F719" s="20"/>
    </row>
    <row r="720">
      <c r="C720" s="140"/>
      <c r="F720" s="20"/>
    </row>
    <row r="721">
      <c r="C721" s="140"/>
      <c r="F721" s="20"/>
    </row>
    <row r="722">
      <c r="C722" s="140"/>
      <c r="F722" s="20"/>
    </row>
    <row r="723">
      <c r="C723" s="140"/>
      <c r="F723" s="20"/>
    </row>
    <row r="724">
      <c r="C724" s="140"/>
      <c r="F724" s="20"/>
    </row>
    <row r="725">
      <c r="C725" s="140"/>
      <c r="F725" s="20"/>
    </row>
    <row r="726">
      <c r="C726" s="140"/>
      <c r="F726" s="20"/>
    </row>
    <row r="727">
      <c r="C727" s="140"/>
      <c r="F727" s="20"/>
    </row>
    <row r="728">
      <c r="C728" s="140"/>
      <c r="F728" s="20"/>
    </row>
    <row r="729">
      <c r="C729" s="140"/>
      <c r="F729" s="20"/>
    </row>
    <row r="730">
      <c r="C730" s="140"/>
      <c r="F730" s="20"/>
    </row>
    <row r="731">
      <c r="C731" s="140"/>
      <c r="F731" s="20"/>
    </row>
    <row r="732">
      <c r="C732" s="140"/>
      <c r="F732" s="20"/>
    </row>
    <row r="733">
      <c r="C733" s="140"/>
      <c r="F733" s="20"/>
    </row>
    <row r="734">
      <c r="C734" s="140"/>
      <c r="F734" s="20"/>
    </row>
    <row r="735">
      <c r="C735" s="140"/>
      <c r="F735" s="20"/>
    </row>
    <row r="736">
      <c r="C736" s="140"/>
      <c r="F736" s="20"/>
    </row>
    <row r="737">
      <c r="C737" s="140"/>
      <c r="F737" s="20"/>
    </row>
    <row r="738">
      <c r="C738" s="140"/>
      <c r="F738" s="20"/>
    </row>
    <row r="739">
      <c r="C739" s="140"/>
      <c r="F739" s="20"/>
    </row>
    <row r="740">
      <c r="C740" s="140"/>
      <c r="F740" s="20"/>
    </row>
    <row r="741">
      <c r="C741" s="140"/>
      <c r="F741" s="20"/>
    </row>
    <row r="742">
      <c r="C742" s="140"/>
      <c r="F742" s="20"/>
    </row>
    <row r="743">
      <c r="C743" s="140"/>
      <c r="F743" s="20"/>
    </row>
    <row r="744">
      <c r="C744" s="140"/>
      <c r="F744" s="20"/>
    </row>
    <row r="745">
      <c r="C745" s="140"/>
      <c r="F745" s="20"/>
    </row>
    <row r="746">
      <c r="C746" s="140"/>
      <c r="F746" s="20"/>
    </row>
    <row r="747">
      <c r="C747" s="140"/>
      <c r="F747" s="20"/>
    </row>
    <row r="748">
      <c r="C748" s="140"/>
      <c r="F748" s="20"/>
    </row>
    <row r="749">
      <c r="C749" s="140"/>
      <c r="F749" s="20"/>
    </row>
    <row r="750">
      <c r="C750" s="140"/>
      <c r="F750" s="20"/>
    </row>
    <row r="751">
      <c r="C751" s="140"/>
      <c r="F751" s="20"/>
    </row>
    <row r="752">
      <c r="C752" s="140"/>
      <c r="F752" s="20"/>
    </row>
    <row r="753">
      <c r="C753" s="140"/>
      <c r="F753" s="20"/>
    </row>
    <row r="754">
      <c r="C754" s="140"/>
      <c r="F754" s="20"/>
    </row>
    <row r="755">
      <c r="C755" s="140"/>
      <c r="F755" s="20"/>
    </row>
    <row r="756">
      <c r="C756" s="140"/>
      <c r="F756" s="20"/>
    </row>
    <row r="757">
      <c r="C757" s="140"/>
      <c r="F757" s="20"/>
    </row>
    <row r="758">
      <c r="C758" s="140"/>
      <c r="F758" s="20"/>
    </row>
    <row r="759">
      <c r="C759" s="140"/>
      <c r="F759" s="20"/>
    </row>
    <row r="760">
      <c r="C760" s="140"/>
      <c r="F760" s="20"/>
    </row>
    <row r="761">
      <c r="C761" s="140"/>
      <c r="F761" s="20"/>
    </row>
    <row r="762">
      <c r="C762" s="140"/>
      <c r="F762" s="20"/>
    </row>
    <row r="763">
      <c r="C763" s="140"/>
      <c r="F763" s="20"/>
    </row>
    <row r="764">
      <c r="C764" s="140"/>
      <c r="F764" s="20"/>
    </row>
    <row r="765">
      <c r="C765" s="140"/>
      <c r="F765" s="20"/>
    </row>
    <row r="766">
      <c r="C766" s="140"/>
      <c r="F766" s="20"/>
    </row>
    <row r="767">
      <c r="C767" s="140"/>
      <c r="F767" s="20"/>
    </row>
    <row r="768">
      <c r="C768" s="140"/>
      <c r="F768" s="20"/>
    </row>
    <row r="769">
      <c r="C769" s="140"/>
      <c r="F769" s="20"/>
    </row>
    <row r="770">
      <c r="C770" s="140"/>
      <c r="F770" s="20"/>
    </row>
    <row r="771">
      <c r="C771" s="140"/>
      <c r="F771" s="20"/>
    </row>
    <row r="772">
      <c r="C772" s="140"/>
      <c r="F772" s="20"/>
    </row>
    <row r="773">
      <c r="C773" s="140"/>
      <c r="F773" s="20"/>
    </row>
    <row r="774">
      <c r="C774" s="140"/>
      <c r="F774" s="20"/>
    </row>
    <row r="775">
      <c r="C775" s="140"/>
      <c r="F775" s="20"/>
    </row>
    <row r="776">
      <c r="C776" s="140"/>
      <c r="F776" s="20"/>
    </row>
    <row r="777">
      <c r="C777" s="140"/>
      <c r="F777" s="20"/>
    </row>
    <row r="778">
      <c r="C778" s="140"/>
      <c r="F778" s="20"/>
    </row>
    <row r="779">
      <c r="C779" s="140"/>
      <c r="F779" s="20"/>
    </row>
    <row r="780">
      <c r="C780" s="140"/>
      <c r="F780" s="20"/>
    </row>
    <row r="781">
      <c r="C781" s="140"/>
      <c r="F781" s="20"/>
    </row>
    <row r="782">
      <c r="C782" s="140"/>
      <c r="F782" s="20"/>
    </row>
    <row r="783">
      <c r="C783" s="140"/>
      <c r="F783" s="20"/>
    </row>
    <row r="784">
      <c r="C784" s="140"/>
      <c r="F784" s="20"/>
    </row>
    <row r="785">
      <c r="C785" s="140"/>
      <c r="F785" s="20"/>
    </row>
    <row r="786">
      <c r="C786" s="140"/>
      <c r="F786" s="20"/>
    </row>
    <row r="787">
      <c r="C787" s="140"/>
      <c r="F787" s="20"/>
    </row>
    <row r="788">
      <c r="C788" s="140"/>
      <c r="F788" s="20"/>
    </row>
    <row r="789">
      <c r="C789" s="140"/>
      <c r="F789" s="20"/>
    </row>
    <row r="790">
      <c r="C790" s="140"/>
      <c r="F790" s="20"/>
    </row>
    <row r="791">
      <c r="C791" s="140"/>
      <c r="F791" s="20"/>
    </row>
    <row r="792">
      <c r="C792" s="140"/>
      <c r="F792" s="20"/>
    </row>
    <row r="793">
      <c r="C793" s="140"/>
      <c r="F793" s="20"/>
    </row>
    <row r="794">
      <c r="C794" s="140"/>
      <c r="F794" s="20"/>
    </row>
    <row r="795">
      <c r="C795" s="140"/>
      <c r="F795" s="20"/>
    </row>
    <row r="796">
      <c r="C796" s="140"/>
      <c r="F796" s="20"/>
    </row>
    <row r="797">
      <c r="C797" s="140"/>
      <c r="F797" s="20"/>
    </row>
    <row r="798">
      <c r="C798" s="140"/>
      <c r="F798" s="20"/>
    </row>
    <row r="799">
      <c r="C799" s="140"/>
      <c r="F799" s="20"/>
    </row>
    <row r="800">
      <c r="C800" s="140"/>
      <c r="F800" s="20"/>
    </row>
    <row r="801">
      <c r="C801" s="140"/>
      <c r="F801" s="20"/>
    </row>
    <row r="802">
      <c r="C802" s="140"/>
      <c r="F802" s="20"/>
    </row>
    <row r="803">
      <c r="C803" s="140"/>
      <c r="F803" s="20"/>
    </row>
    <row r="804">
      <c r="C804" s="140"/>
      <c r="F804" s="20"/>
    </row>
    <row r="805">
      <c r="C805" s="140"/>
      <c r="F805" s="20"/>
    </row>
    <row r="806">
      <c r="C806" s="140"/>
      <c r="F806" s="20"/>
    </row>
    <row r="807">
      <c r="C807" s="140"/>
      <c r="F807" s="20"/>
    </row>
    <row r="808">
      <c r="C808" s="140"/>
      <c r="F808" s="20"/>
    </row>
    <row r="809">
      <c r="C809" s="140"/>
      <c r="F809" s="20"/>
    </row>
    <row r="810">
      <c r="C810" s="140"/>
      <c r="F810" s="20"/>
    </row>
    <row r="811">
      <c r="C811" s="140"/>
      <c r="F811" s="20"/>
    </row>
    <row r="812">
      <c r="C812" s="140"/>
      <c r="F812" s="20"/>
    </row>
    <row r="813">
      <c r="C813" s="140"/>
      <c r="F813" s="20"/>
    </row>
    <row r="814">
      <c r="C814" s="140"/>
      <c r="F814" s="20"/>
    </row>
    <row r="815">
      <c r="C815" s="140"/>
      <c r="F815" s="20"/>
    </row>
    <row r="816">
      <c r="C816" s="140"/>
      <c r="F816" s="20"/>
    </row>
    <row r="817">
      <c r="C817" s="140"/>
      <c r="F817" s="20"/>
    </row>
    <row r="818">
      <c r="C818" s="140"/>
      <c r="F818" s="20"/>
    </row>
    <row r="819">
      <c r="C819" s="140"/>
      <c r="F819" s="20"/>
    </row>
    <row r="820">
      <c r="C820" s="140"/>
      <c r="F820" s="20"/>
    </row>
    <row r="821">
      <c r="C821" s="140"/>
      <c r="F821" s="20"/>
    </row>
    <row r="822">
      <c r="C822" s="140"/>
      <c r="F822" s="20"/>
    </row>
    <row r="823">
      <c r="C823" s="140"/>
      <c r="F823" s="20"/>
    </row>
    <row r="824">
      <c r="C824" s="140"/>
      <c r="F824" s="20"/>
    </row>
    <row r="825">
      <c r="C825" s="140"/>
      <c r="F825" s="20"/>
    </row>
    <row r="826">
      <c r="C826" s="140"/>
      <c r="F826" s="20"/>
    </row>
    <row r="827">
      <c r="C827" s="140"/>
      <c r="F827" s="20"/>
    </row>
    <row r="828">
      <c r="C828" s="140"/>
      <c r="F828" s="20"/>
    </row>
    <row r="829">
      <c r="C829" s="140"/>
      <c r="F829" s="20"/>
    </row>
    <row r="830">
      <c r="C830" s="140"/>
      <c r="F830" s="20"/>
    </row>
    <row r="831">
      <c r="C831" s="140"/>
      <c r="F831" s="20"/>
    </row>
    <row r="832">
      <c r="C832" s="140"/>
      <c r="F832" s="20"/>
    </row>
    <row r="833">
      <c r="C833" s="140"/>
      <c r="F833" s="20"/>
    </row>
    <row r="834">
      <c r="C834" s="140"/>
      <c r="F834" s="20"/>
    </row>
    <row r="835">
      <c r="C835" s="140"/>
      <c r="F835" s="20"/>
    </row>
    <row r="836">
      <c r="C836" s="140"/>
      <c r="F836" s="20"/>
    </row>
    <row r="837">
      <c r="C837" s="140"/>
      <c r="F837" s="20"/>
    </row>
    <row r="838">
      <c r="C838" s="140"/>
      <c r="F838" s="20"/>
    </row>
    <row r="839">
      <c r="C839" s="140"/>
      <c r="F839" s="20"/>
    </row>
    <row r="840">
      <c r="C840" s="140"/>
      <c r="F840" s="20"/>
    </row>
    <row r="841">
      <c r="C841" s="140"/>
      <c r="F841" s="20"/>
    </row>
    <row r="842">
      <c r="C842" s="140"/>
      <c r="F842" s="20"/>
    </row>
    <row r="843">
      <c r="C843" s="140"/>
      <c r="F843" s="20"/>
    </row>
    <row r="844">
      <c r="C844" s="140"/>
      <c r="F844" s="20"/>
    </row>
    <row r="845">
      <c r="C845" s="140"/>
      <c r="F845" s="20"/>
    </row>
    <row r="846">
      <c r="C846" s="140"/>
      <c r="F846" s="20"/>
    </row>
    <row r="847">
      <c r="C847" s="140"/>
      <c r="F847" s="20"/>
    </row>
    <row r="848">
      <c r="C848" s="140"/>
      <c r="F848" s="20"/>
    </row>
    <row r="849">
      <c r="C849" s="140"/>
      <c r="F849" s="20"/>
    </row>
    <row r="850">
      <c r="C850" s="140"/>
      <c r="F850" s="20"/>
    </row>
    <row r="851">
      <c r="C851" s="140"/>
      <c r="F851" s="20"/>
    </row>
    <row r="852">
      <c r="C852" s="140"/>
      <c r="F852" s="20"/>
    </row>
    <row r="853">
      <c r="C853" s="140"/>
      <c r="F853" s="20"/>
    </row>
    <row r="854">
      <c r="C854" s="140"/>
      <c r="F854" s="20"/>
    </row>
    <row r="855">
      <c r="C855" s="140"/>
      <c r="F855" s="20"/>
    </row>
    <row r="856">
      <c r="C856" s="140"/>
      <c r="F856" s="20"/>
    </row>
    <row r="857">
      <c r="C857" s="140"/>
      <c r="F857" s="20"/>
    </row>
    <row r="858">
      <c r="C858" s="140"/>
      <c r="F858" s="20"/>
    </row>
    <row r="859">
      <c r="C859" s="140"/>
      <c r="F859" s="20"/>
    </row>
    <row r="860">
      <c r="C860" s="140"/>
      <c r="F860" s="20"/>
    </row>
    <row r="861">
      <c r="C861" s="140"/>
      <c r="F861" s="20"/>
    </row>
    <row r="862">
      <c r="C862" s="140"/>
      <c r="F862" s="20"/>
    </row>
    <row r="863">
      <c r="C863" s="140"/>
      <c r="F863" s="20"/>
    </row>
    <row r="864">
      <c r="C864" s="140"/>
      <c r="F864" s="20"/>
    </row>
    <row r="865">
      <c r="C865" s="140"/>
      <c r="F865" s="20"/>
    </row>
    <row r="866">
      <c r="C866" s="140"/>
      <c r="F866" s="20"/>
    </row>
    <row r="867">
      <c r="C867" s="140"/>
      <c r="F867" s="20"/>
    </row>
    <row r="868">
      <c r="C868" s="140"/>
      <c r="F868" s="20"/>
    </row>
    <row r="869">
      <c r="C869" s="140"/>
      <c r="F869" s="20"/>
    </row>
    <row r="870">
      <c r="C870" s="140"/>
      <c r="F870" s="20"/>
    </row>
    <row r="871">
      <c r="C871" s="140"/>
      <c r="F871" s="20"/>
    </row>
    <row r="872">
      <c r="C872" s="140"/>
      <c r="F872" s="20"/>
    </row>
    <row r="873">
      <c r="C873" s="140"/>
      <c r="F873" s="20"/>
    </row>
    <row r="874">
      <c r="C874" s="140"/>
      <c r="F874" s="20"/>
    </row>
    <row r="875">
      <c r="C875" s="140"/>
      <c r="F875" s="20"/>
    </row>
    <row r="876">
      <c r="C876" s="140"/>
      <c r="F876" s="20"/>
    </row>
    <row r="877">
      <c r="C877" s="140"/>
      <c r="F877" s="20"/>
    </row>
    <row r="878">
      <c r="C878" s="140"/>
      <c r="F878" s="20"/>
    </row>
    <row r="879">
      <c r="C879" s="140"/>
      <c r="F879" s="20"/>
    </row>
    <row r="880">
      <c r="C880" s="140"/>
      <c r="F880" s="20"/>
    </row>
    <row r="881">
      <c r="C881" s="140"/>
      <c r="F881" s="20"/>
    </row>
    <row r="882">
      <c r="C882" s="140"/>
      <c r="F882" s="20"/>
    </row>
    <row r="883">
      <c r="C883" s="140"/>
      <c r="F883" s="20"/>
    </row>
    <row r="884">
      <c r="C884" s="140"/>
      <c r="F884" s="20"/>
    </row>
    <row r="885">
      <c r="C885" s="140"/>
      <c r="F885" s="20"/>
    </row>
    <row r="886">
      <c r="C886" s="140"/>
      <c r="F886" s="20"/>
    </row>
    <row r="887">
      <c r="C887" s="140"/>
      <c r="F887" s="20"/>
    </row>
    <row r="888">
      <c r="C888" s="140"/>
      <c r="F888" s="20"/>
    </row>
    <row r="889">
      <c r="C889" s="140"/>
      <c r="F889" s="20"/>
    </row>
    <row r="890">
      <c r="C890" s="140"/>
      <c r="F890" s="20"/>
    </row>
    <row r="891">
      <c r="C891" s="140"/>
      <c r="F891" s="20"/>
    </row>
    <row r="892">
      <c r="C892" s="140"/>
      <c r="F892" s="20"/>
    </row>
    <row r="893">
      <c r="C893" s="140"/>
      <c r="F893" s="20"/>
    </row>
    <row r="894">
      <c r="C894" s="140"/>
      <c r="F894" s="20"/>
    </row>
    <row r="895">
      <c r="C895" s="140"/>
      <c r="F895" s="20"/>
    </row>
    <row r="896">
      <c r="C896" s="140"/>
      <c r="F896" s="20"/>
    </row>
    <row r="897">
      <c r="C897" s="140"/>
      <c r="F897" s="20"/>
    </row>
    <row r="898">
      <c r="C898" s="140"/>
      <c r="F898" s="20"/>
    </row>
    <row r="899">
      <c r="C899" s="140"/>
      <c r="F899" s="20"/>
    </row>
    <row r="900">
      <c r="C900" s="140"/>
      <c r="F900" s="20"/>
    </row>
    <row r="901">
      <c r="C901" s="140"/>
      <c r="F901" s="20"/>
    </row>
    <row r="902">
      <c r="C902" s="140"/>
      <c r="F902" s="20"/>
    </row>
    <row r="903">
      <c r="C903" s="140"/>
      <c r="F903" s="20"/>
    </row>
    <row r="904">
      <c r="C904" s="140"/>
      <c r="F904" s="20"/>
    </row>
    <row r="905">
      <c r="C905" s="140"/>
      <c r="F905" s="20"/>
    </row>
    <row r="906">
      <c r="C906" s="140"/>
      <c r="F906" s="20"/>
    </row>
    <row r="907">
      <c r="C907" s="140"/>
      <c r="F907" s="20"/>
    </row>
    <row r="908">
      <c r="C908" s="140"/>
      <c r="F908" s="20"/>
    </row>
    <row r="909">
      <c r="C909" s="140"/>
      <c r="F909" s="20"/>
    </row>
    <row r="910">
      <c r="C910" s="140"/>
      <c r="F910" s="20"/>
    </row>
    <row r="911">
      <c r="C911" s="140"/>
      <c r="F911" s="20"/>
    </row>
    <row r="912">
      <c r="C912" s="140"/>
      <c r="F912" s="20"/>
    </row>
    <row r="913">
      <c r="C913" s="140"/>
      <c r="F913" s="20"/>
    </row>
    <row r="914">
      <c r="C914" s="140"/>
      <c r="F914" s="20"/>
    </row>
    <row r="915">
      <c r="C915" s="140"/>
      <c r="F915" s="20"/>
    </row>
    <row r="916">
      <c r="C916" s="140"/>
      <c r="F916" s="20"/>
    </row>
    <row r="917">
      <c r="C917" s="140"/>
      <c r="F917" s="20"/>
    </row>
    <row r="918">
      <c r="C918" s="140"/>
      <c r="F918" s="20"/>
    </row>
    <row r="919">
      <c r="C919" s="140"/>
      <c r="F919" s="20"/>
    </row>
    <row r="920">
      <c r="C920" s="140"/>
      <c r="F920" s="20"/>
    </row>
    <row r="921">
      <c r="C921" s="140"/>
      <c r="F921" s="20"/>
    </row>
    <row r="922">
      <c r="C922" s="140"/>
      <c r="F922" s="20"/>
    </row>
    <row r="923">
      <c r="C923" s="140"/>
      <c r="F923" s="20"/>
    </row>
    <row r="924">
      <c r="C924" s="140"/>
      <c r="F924" s="20"/>
    </row>
    <row r="925">
      <c r="C925" s="140"/>
      <c r="F925" s="20"/>
    </row>
    <row r="926">
      <c r="C926" s="140"/>
      <c r="F926" s="20"/>
    </row>
    <row r="927">
      <c r="C927" s="140"/>
      <c r="F927" s="20"/>
    </row>
    <row r="928">
      <c r="C928" s="140"/>
      <c r="F928" s="20"/>
    </row>
    <row r="929">
      <c r="C929" s="140"/>
      <c r="F929" s="20"/>
    </row>
    <row r="930">
      <c r="C930" s="140"/>
      <c r="F930" s="20"/>
    </row>
    <row r="931">
      <c r="C931" s="140"/>
      <c r="F931" s="20"/>
    </row>
    <row r="932">
      <c r="C932" s="140"/>
      <c r="F932" s="20"/>
    </row>
    <row r="933">
      <c r="C933" s="140"/>
      <c r="F933" s="20"/>
    </row>
    <row r="934">
      <c r="C934" s="140"/>
      <c r="F934" s="20"/>
    </row>
    <row r="935">
      <c r="C935" s="140"/>
      <c r="F935" s="20"/>
    </row>
    <row r="936">
      <c r="C936" s="140"/>
      <c r="F936" s="20"/>
    </row>
    <row r="937">
      <c r="C937" s="140"/>
      <c r="F937" s="20"/>
    </row>
    <row r="938">
      <c r="C938" s="140"/>
      <c r="F938" s="20"/>
    </row>
    <row r="939">
      <c r="C939" s="140"/>
      <c r="F939" s="20"/>
    </row>
    <row r="940">
      <c r="C940" s="140"/>
      <c r="F940" s="20"/>
    </row>
    <row r="941">
      <c r="C941" s="140"/>
      <c r="F941" s="20"/>
    </row>
    <row r="942">
      <c r="C942" s="140"/>
      <c r="F942" s="20"/>
    </row>
    <row r="943">
      <c r="C943" s="140"/>
      <c r="F943" s="20"/>
    </row>
    <row r="944">
      <c r="C944" s="140"/>
      <c r="F944" s="20"/>
    </row>
    <row r="945">
      <c r="C945" s="140"/>
      <c r="F945" s="20"/>
    </row>
    <row r="946">
      <c r="C946" s="140"/>
      <c r="F946" s="20"/>
    </row>
    <row r="947">
      <c r="C947" s="140"/>
      <c r="F947" s="20"/>
    </row>
    <row r="948">
      <c r="C948" s="140"/>
      <c r="F948" s="20"/>
    </row>
    <row r="949">
      <c r="C949" s="140"/>
      <c r="F949" s="20"/>
    </row>
    <row r="950">
      <c r="C950" s="140"/>
      <c r="F950" s="20"/>
    </row>
    <row r="951">
      <c r="C951" s="140"/>
      <c r="F951" s="20"/>
    </row>
    <row r="952">
      <c r="C952" s="140"/>
      <c r="F952" s="20"/>
    </row>
    <row r="953">
      <c r="C953" s="140"/>
      <c r="F953" s="20"/>
    </row>
    <row r="954">
      <c r="C954" s="140"/>
      <c r="F954" s="20"/>
    </row>
    <row r="955">
      <c r="C955" s="140"/>
      <c r="F955" s="20"/>
    </row>
    <row r="956">
      <c r="C956" s="140"/>
      <c r="F956" s="20"/>
    </row>
    <row r="957">
      <c r="C957" s="140"/>
      <c r="F957" s="20"/>
    </row>
    <row r="958">
      <c r="C958" s="140"/>
      <c r="F958" s="20"/>
    </row>
    <row r="959">
      <c r="C959" s="140"/>
      <c r="F959" s="20"/>
    </row>
    <row r="960">
      <c r="C960" s="140"/>
      <c r="F960" s="20"/>
    </row>
    <row r="961">
      <c r="C961" s="140"/>
      <c r="F961" s="20"/>
    </row>
    <row r="962">
      <c r="C962" s="140"/>
      <c r="F962" s="20"/>
    </row>
    <row r="963">
      <c r="C963" s="140"/>
      <c r="F963" s="20"/>
    </row>
    <row r="964">
      <c r="C964" s="140"/>
      <c r="F964" s="20"/>
    </row>
    <row r="965">
      <c r="C965" s="140"/>
      <c r="F965" s="20"/>
    </row>
    <row r="966">
      <c r="C966" s="140"/>
      <c r="F966" s="20"/>
    </row>
    <row r="967">
      <c r="C967" s="140"/>
      <c r="F967" s="20"/>
    </row>
    <row r="968">
      <c r="C968" s="140"/>
      <c r="F968" s="20"/>
    </row>
    <row r="969">
      <c r="C969" s="140"/>
      <c r="F969" s="20"/>
    </row>
    <row r="970">
      <c r="C970" s="140"/>
      <c r="F970" s="20"/>
    </row>
    <row r="971">
      <c r="C971" s="140"/>
      <c r="F971" s="20"/>
    </row>
    <row r="972">
      <c r="C972" s="140"/>
      <c r="F972" s="20"/>
    </row>
    <row r="973">
      <c r="C973" s="140"/>
      <c r="F973" s="20"/>
    </row>
    <row r="974">
      <c r="C974" s="140"/>
      <c r="F974" s="20"/>
    </row>
    <row r="975">
      <c r="C975" s="140"/>
      <c r="F975" s="20"/>
    </row>
    <row r="976">
      <c r="C976" s="140"/>
      <c r="F976" s="20"/>
    </row>
    <row r="977">
      <c r="C977" s="140"/>
      <c r="F977" s="20"/>
    </row>
    <row r="978">
      <c r="C978" s="140"/>
      <c r="F978" s="20"/>
    </row>
    <row r="979">
      <c r="C979" s="140"/>
      <c r="F979" s="20"/>
    </row>
    <row r="980">
      <c r="C980" s="140"/>
      <c r="F980" s="20"/>
    </row>
    <row r="981">
      <c r="C981" s="140"/>
      <c r="F981" s="20"/>
    </row>
    <row r="982">
      <c r="C982" s="140"/>
      <c r="F982" s="20"/>
    </row>
    <row r="983">
      <c r="C983" s="140"/>
      <c r="F983" s="20"/>
    </row>
    <row r="984">
      <c r="C984" s="140"/>
      <c r="F984" s="20"/>
    </row>
    <row r="985">
      <c r="C985" s="140"/>
      <c r="F985" s="20"/>
    </row>
    <row r="986">
      <c r="C986" s="140"/>
      <c r="F986" s="20"/>
    </row>
    <row r="987">
      <c r="C987" s="140"/>
      <c r="F987" s="20"/>
    </row>
  </sheetData>
  <conditionalFormatting sqref="D2:D387">
    <cfRule type="cellIs" dxfId="0" priority="1" operator="equal">
      <formula>1</formula>
    </cfRule>
  </conditionalFormatting>
  <conditionalFormatting sqref="D2:D387">
    <cfRule type="cellIs" dxfId="1" priority="2" operator="equal">
      <formula>2</formula>
    </cfRule>
  </conditionalFormatting>
  <conditionalFormatting sqref="D2:D387">
    <cfRule type="cellIs" dxfId="2" priority="3" operator="equal">
      <formula>3</formula>
    </cfRule>
  </conditionalFormatting>
  <conditionalFormatting sqref="D2:D387">
    <cfRule type="cellIs" dxfId="3" priority="4" operator="equal">
      <formula>4</formula>
    </cfRule>
  </conditionalFormatting>
  <conditionalFormatting sqref="D2:D387">
    <cfRule type="cellIs" dxfId="4" priority="5" operator="greaterThanOrEqual">
      <formula>5</formula>
    </cfRule>
  </conditionalFormatting>
  <conditionalFormatting sqref="D2:D387">
    <cfRule type="containsBlanks" dxfId="5" priority="6">
      <formula>LEN(TRIM(D2))=0</formula>
    </cfRule>
  </conditionalFormatting>
  <conditionalFormatting sqref="E2:E387">
    <cfRule type="containsBlanks" dxfId="5" priority="7">
      <formula>LEN(TRIM(E2))=0</formula>
    </cfRule>
  </conditionalFormatting>
  <conditionalFormatting sqref="E2:E387">
    <cfRule type="cellIs" dxfId="6" priority="8" operator="equal">
      <formula>"Did not attend"</formula>
    </cfRule>
  </conditionalFormatting>
  <conditionalFormatting sqref="E2:E387">
    <cfRule type="cellIs" dxfId="7" priority="9" operator="equal">
      <formula>"two lates"</formula>
    </cfRule>
  </conditionalFormatting>
  <conditionalFormatting sqref="E2:E387">
    <cfRule type="cellIs" dxfId="8" priority="10" operator="equal">
      <formula>"attended but did not engage"</formula>
    </cfRule>
  </conditionalFormatting>
  <conditionalFormatting sqref="E2:E387">
    <cfRule type="cellIs" dxfId="9" priority="11" operator="equal">
      <formula>"missed &gt; 15 min"</formula>
    </cfRule>
  </conditionalFormatting>
  <conditionalFormatting sqref="F1:F15 F31:F119 F122:F124 F126:F136 F138:F143 F145:F987">
    <cfRule type="containsBlanks" dxfId="5" priority="12">
      <formula>LEN(TRIM(F1))=0</formula>
    </cfRule>
  </conditionalFormatting>
  <conditionalFormatting sqref="F2:F15 F31:F119 F122:F124 F126:F136 F138:F143 F145:F987">
    <cfRule type="notContainsText" dxfId="10" priority="13" operator="notContains" text="No">
      <formula>ISERROR(SEARCH(("No"),(F2)))</formula>
    </cfRule>
  </conditionalFormatting>
  <dataValidations>
    <dataValidation type="list" allowBlank="1" sqref="E2:E249">
      <formula1>"did not attend,two lates,attended but did not engage,missed &gt; 15 min"</formula1>
    </dataValidation>
    <dataValidation type="list" allowBlank="1" sqref="D2:D249">
      <formula1>"1,2,3,4,5,6"</formula1>
    </dataValidation>
  </dataValidation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20.57"/>
    <col customWidth="1" min="2" max="2" width="22.29"/>
    <col customWidth="1" min="3" max="3" width="24.29"/>
    <col customWidth="1" min="4" max="6" width="13.14"/>
    <col customWidth="1" min="7" max="7" width="13.0"/>
    <col customWidth="1" min="8" max="9" width="12.71"/>
    <col customWidth="1" min="10" max="10" width="13.0"/>
    <col customWidth="1" min="11" max="11" width="18.29"/>
    <col customWidth="1" min="12" max="15" width="10.0"/>
    <col customWidth="1" min="16" max="16" width="11.14"/>
    <col customWidth="1" min="17" max="17" width="77.0"/>
    <col customWidth="1" min="18" max="19" width="35.86"/>
    <col customWidth="1" min="20" max="20" width="15.29"/>
  </cols>
  <sheetData>
    <row r="1" ht="27.0" customHeight="1">
      <c r="A1" s="57" t="str">
        <f>HYPERLINK("http://sss-data.minerva.community/Webview","Access submissions here")</f>
        <v>Access submissions here</v>
      </c>
      <c r="B1" s="36"/>
      <c r="C1" s="36"/>
      <c r="D1" s="58"/>
      <c r="E1" s="58"/>
      <c r="F1" s="58" t="s">
        <v>78</v>
      </c>
      <c r="K1" s="59"/>
      <c r="L1" s="59"/>
      <c r="M1" s="59"/>
      <c r="N1" s="59"/>
      <c r="O1" s="59"/>
      <c r="P1" s="59"/>
      <c r="Q1" s="59"/>
      <c r="R1" s="59"/>
      <c r="S1" s="59"/>
      <c r="T1" s="60"/>
      <c r="V1" s="59"/>
      <c r="W1" s="59"/>
      <c r="X1" s="61"/>
      <c r="Y1" s="61"/>
      <c r="Z1" s="61"/>
      <c r="AA1" s="61"/>
      <c r="AB1" s="61"/>
      <c r="AC1" s="61"/>
      <c r="AD1" s="61"/>
      <c r="AE1" s="61"/>
      <c r="AF1" s="61"/>
      <c r="AG1" s="61"/>
      <c r="AH1" s="61"/>
      <c r="AI1" s="61"/>
      <c r="AJ1" s="61"/>
      <c r="AK1" s="61"/>
      <c r="AL1" s="61"/>
    </row>
    <row r="2">
      <c r="A2" s="63" t="s">
        <v>83</v>
      </c>
      <c r="B2" s="64" t="s">
        <v>15</v>
      </c>
      <c r="C2" s="65" t="s">
        <v>16</v>
      </c>
      <c r="D2" s="66" t="s">
        <v>84</v>
      </c>
      <c r="E2" s="66" t="s">
        <v>85</v>
      </c>
      <c r="F2" s="67" t="s">
        <v>86</v>
      </c>
      <c r="G2" s="67" t="s">
        <v>87</v>
      </c>
      <c r="H2" s="67" t="s">
        <v>88</v>
      </c>
      <c r="I2" s="67" t="s">
        <v>89</v>
      </c>
      <c r="J2" s="67" t="s">
        <v>90</v>
      </c>
      <c r="K2" s="66" t="s">
        <v>91</v>
      </c>
      <c r="L2" s="68"/>
      <c r="M2" s="68"/>
      <c r="N2" s="68"/>
      <c r="O2" s="68"/>
      <c r="P2" s="68"/>
      <c r="Q2" s="68"/>
      <c r="R2" s="68"/>
      <c r="S2" s="68"/>
      <c r="T2" s="68"/>
      <c r="U2" s="68"/>
      <c r="V2" s="69"/>
      <c r="W2" s="69"/>
      <c r="X2" s="71"/>
      <c r="Y2" s="71"/>
      <c r="Z2" s="71"/>
      <c r="AA2" s="71"/>
      <c r="AB2" s="71"/>
      <c r="AC2" s="71"/>
      <c r="AD2" s="71"/>
      <c r="AE2" s="71"/>
      <c r="AF2" s="71"/>
      <c r="AG2" s="71"/>
      <c r="AH2" s="71"/>
      <c r="AI2" s="71"/>
      <c r="AJ2" s="71"/>
      <c r="AK2" s="71"/>
      <c r="AL2" s="71"/>
    </row>
    <row r="3">
      <c r="A3" s="15" t="s">
        <v>93</v>
      </c>
      <c r="B3" s="15" t="s">
        <v>94</v>
      </c>
      <c r="C3" s="72" t="s">
        <v>95</v>
      </c>
      <c r="D3" s="4" t="s">
        <v>96</v>
      </c>
      <c r="E3" s="4" t="s">
        <v>96</v>
      </c>
      <c r="F3" s="4" t="s">
        <v>96</v>
      </c>
      <c r="G3" s="4" t="s">
        <v>96</v>
      </c>
      <c r="H3" s="4" t="s">
        <v>96</v>
      </c>
      <c r="I3" s="4" t="s">
        <v>96</v>
      </c>
      <c r="J3" s="4" t="s">
        <v>96</v>
      </c>
      <c r="K3" s="59">
        <f t="shared" ref="K3:K97" si="1">SUM(F3:J3)</f>
        <v>0</v>
      </c>
      <c r="L3" s="59"/>
      <c r="M3" s="59"/>
      <c r="N3" s="59"/>
      <c r="O3" s="59"/>
      <c r="P3" s="73"/>
      <c r="Q3" s="59"/>
      <c r="X3" s="75"/>
      <c r="Y3" s="75"/>
      <c r="Z3" s="75"/>
      <c r="AA3" s="75"/>
      <c r="AB3" s="75"/>
      <c r="AC3" s="75"/>
      <c r="AD3" s="75"/>
      <c r="AE3" s="75"/>
      <c r="AF3" s="75"/>
      <c r="AG3" s="75"/>
      <c r="AH3" s="75"/>
      <c r="AI3" s="75"/>
      <c r="AJ3" s="75"/>
      <c r="AK3" s="75"/>
      <c r="AL3" s="75"/>
    </row>
    <row r="4">
      <c r="A4" s="15" t="s">
        <v>93</v>
      </c>
      <c r="B4" s="15" t="s">
        <v>97</v>
      </c>
      <c r="C4" s="72" t="s">
        <v>98</v>
      </c>
      <c r="D4" s="77">
        <v>0.5625</v>
      </c>
      <c r="E4" s="4" t="s">
        <v>96</v>
      </c>
      <c r="F4" s="4">
        <v>2.0</v>
      </c>
      <c r="G4" s="4">
        <v>2.0</v>
      </c>
      <c r="H4" s="4">
        <v>1.0</v>
      </c>
      <c r="I4" s="4">
        <v>0.0</v>
      </c>
      <c r="J4" s="4">
        <v>0.0</v>
      </c>
      <c r="K4" s="59">
        <f t="shared" si="1"/>
        <v>5</v>
      </c>
      <c r="L4" s="59"/>
      <c r="M4" s="59"/>
      <c r="N4" s="59"/>
      <c r="O4" s="59"/>
      <c r="P4" s="73"/>
      <c r="X4" s="75"/>
      <c r="Y4" s="75"/>
      <c r="Z4" s="75"/>
      <c r="AA4" s="75"/>
      <c r="AB4" s="75"/>
      <c r="AC4" s="75"/>
      <c r="AD4" s="75"/>
      <c r="AE4" s="75"/>
      <c r="AF4" s="75"/>
      <c r="AG4" s="75"/>
      <c r="AH4" s="75"/>
      <c r="AI4" s="75"/>
      <c r="AJ4" s="75"/>
      <c r="AK4" s="75"/>
      <c r="AL4" s="75"/>
    </row>
    <row r="5">
      <c r="A5" s="15" t="s">
        <v>93</v>
      </c>
      <c r="B5" s="15" t="s">
        <v>99</v>
      </c>
      <c r="C5" s="72" t="s">
        <v>100</v>
      </c>
      <c r="D5" s="77">
        <v>0.5625</v>
      </c>
      <c r="E5" s="4" t="s">
        <v>96</v>
      </c>
      <c r="F5" s="4" t="s">
        <v>96</v>
      </c>
      <c r="G5" s="4" t="s">
        <v>96</v>
      </c>
      <c r="H5" s="4" t="s">
        <v>96</v>
      </c>
      <c r="I5" s="4" t="s">
        <v>96</v>
      </c>
      <c r="J5" s="4" t="s">
        <v>96</v>
      </c>
      <c r="K5" s="59">
        <f t="shared" si="1"/>
        <v>0</v>
      </c>
      <c r="L5" s="59"/>
      <c r="M5" s="59"/>
      <c r="N5" s="59"/>
      <c r="O5" s="59"/>
      <c r="P5" s="73"/>
      <c r="Q5" s="59"/>
      <c r="X5" s="75"/>
      <c r="Y5" s="75"/>
      <c r="Z5" s="75"/>
      <c r="AA5" s="75"/>
      <c r="AB5" s="75"/>
      <c r="AC5" s="75"/>
      <c r="AD5" s="75"/>
      <c r="AE5" s="75"/>
      <c r="AF5" s="75"/>
      <c r="AG5" s="75"/>
      <c r="AH5" s="75"/>
      <c r="AI5" s="75"/>
      <c r="AJ5" s="75"/>
      <c r="AK5" s="75"/>
      <c r="AL5" s="75"/>
    </row>
    <row r="6">
      <c r="A6" s="15" t="s">
        <v>93</v>
      </c>
      <c r="B6" s="15" t="s">
        <v>101</v>
      </c>
      <c r="C6" s="72" t="s">
        <v>102</v>
      </c>
      <c r="D6" s="77">
        <v>0.5625</v>
      </c>
      <c r="E6" s="4" t="s">
        <v>96</v>
      </c>
      <c r="F6" s="4">
        <v>2.0</v>
      </c>
      <c r="G6" s="4">
        <v>2.0</v>
      </c>
      <c r="H6" s="4">
        <v>1.0</v>
      </c>
      <c r="I6" s="4">
        <v>0.0</v>
      </c>
      <c r="J6" s="4">
        <v>0.0</v>
      </c>
      <c r="K6" s="59">
        <f t="shared" si="1"/>
        <v>5</v>
      </c>
      <c r="L6" s="59"/>
      <c r="M6" s="59"/>
      <c r="N6" s="59"/>
      <c r="O6" s="59"/>
      <c r="P6" s="73"/>
      <c r="X6" s="75"/>
      <c r="Y6" s="75"/>
      <c r="Z6" s="75"/>
      <c r="AA6" s="75"/>
      <c r="AB6" s="75"/>
      <c r="AC6" s="75"/>
      <c r="AD6" s="75"/>
      <c r="AE6" s="75"/>
      <c r="AF6" s="75"/>
      <c r="AG6" s="75"/>
      <c r="AH6" s="75"/>
      <c r="AI6" s="75"/>
      <c r="AJ6" s="75"/>
      <c r="AK6" s="75"/>
      <c r="AL6" s="75"/>
    </row>
    <row r="7">
      <c r="A7" s="15" t="s">
        <v>93</v>
      </c>
      <c r="B7" s="4" t="s">
        <v>103</v>
      </c>
      <c r="C7" s="72" t="s">
        <v>104</v>
      </c>
      <c r="D7" s="77">
        <v>0.5763888888888888</v>
      </c>
      <c r="E7" s="4" t="s">
        <v>96</v>
      </c>
      <c r="F7" s="4">
        <v>2.0</v>
      </c>
      <c r="G7" s="4">
        <v>2.0</v>
      </c>
      <c r="H7" s="4">
        <v>0.0</v>
      </c>
      <c r="I7" s="4">
        <v>0.0</v>
      </c>
      <c r="J7" s="4">
        <v>0.0</v>
      </c>
      <c r="K7" s="59">
        <f t="shared" si="1"/>
        <v>4</v>
      </c>
      <c r="L7" s="59"/>
      <c r="M7" s="59"/>
      <c r="N7" s="59"/>
      <c r="O7" s="59"/>
      <c r="P7" s="73"/>
      <c r="X7" s="75"/>
      <c r="Y7" s="75"/>
      <c r="Z7" s="75"/>
      <c r="AA7" s="75"/>
      <c r="AB7" s="75"/>
      <c r="AC7" s="75"/>
      <c r="AD7" s="75"/>
      <c r="AE7" s="75"/>
      <c r="AF7" s="75"/>
      <c r="AG7" s="75"/>
      <c r="AH7" s="75"/>
      <c r="AI7" s="75"/>
      <c r="AJ7" s="75"/>
      <c r="AK7" s="75"/>
      <c r="AL7" s="75"/>
    </row>
    <row r="8">
      <c r="A8" s="15" t="s">
        <v>93</v>
      </c>
      <c r="B8" s="15" t="s">
        <v>105</v>
      </c>
      <c r="C8" s="72" t="s">
        <v>106</v>
      </c>
      <c r="D8" s="77">
        <v>0.5673611111111111</v>
      </c>
      <c r="E8" s="4" t="s">
        <v>96</v>
      </c>
      <c r="F8" s="4" t="s">
        <v>96</v>
      </c>
      <c r="G8" s="4" t="s">
        <v>96</v>
      </c>
      <c r="H8" s="4" t="s">
        <v>96</v>
      </c>
      <c r="I8" s="4" t="s">
        <v>96</v>
      </c>
      <c r="J8" s="4" t="s">
        <v>96</v>
      </c>
      <c r="K8" s="59">
        <f t="shared" si="1"/>
        <v>0</v>
      </c>
      <c r="L8" s="59"/>
      <c r="N8" s="59"/>
      <c r="O8" s="59"/>
      <c r="P8" s="73"/>
      <c r="X8" s="75"/>
      <c r="Y8" s="75"/>
      <c r="Z8" s="75"/>
      <c r="AA8" s="75"/>
      <c r="AB8" s="75"/>
      <c r="AC8" s="75"/>
      <c r="AD8" s="75"/>
      <c r="AE8" s="75"/>
      <c r="AF8" s="75"/>
      <c r="AG8" s="75"/>
      <c r="AH8" s="75"/>
      <c r="AI8" s="75"/>
      <c r="AJ8" s="75"/>
      <c r="AK8" s="75"/>
      <c r="AL8" s="75"/>
    </row>
    <row r="9">
      <c r="A9" s="15" t="s">
        <v>93</v>
      </c>
      <c r="B9" s="15" t="s">
        <v>109</v>
      </c>
      <c r="C9" s="72" t="s">
        <v>110</v>
      </c>
      <c r="D9" s="77">
        <v>0.5673611111111111</v>
      </c>
      <c r="E9" s="4" t="s">
        <v>96</v>
      </c>
      <c r="F9" s="4" t="s">
        <v>96</v>
      </c>
      <c r="G9" s="4" t="s">
        <v>96</v>
      </c>
      <c r="H9" s="4" t="s">
        <v>96</v>
      </c>
      <c r="I9" s="4" t="s">
        <v>96</v>
      </c>
      <c r="J9" s="4" t="s">
        <v>96</v>
      </c>
      <c r="K9" s="59">
        <f t="shared" si="1"/>
        <v>0</v>
      </c>
      <c r="L9" s="59"/>
      <c r="M9" s="59"/>
      <c r="N9" s="59"/>
      <c r="O9" s="59"/>
      <c r="P9" s="73"/>
      <c r="Q9" s="59"/>
      <c r="X9" s="75"/>
      <c r="Y9" s="75"/>
      <c r="Z9" s="75"/>
      <c r="AA9" s="75"/>
      <c r="AB9" s="75"/>
      <c r="AC9" s="75"/>
      <c r="AD9" s="75"/>
      <c r="AE9" s="75"/>
      <c r="AF9" s="75"/>
      <c r="AG9" s="75"/>
      <c r="AH9" s="75"/>
      <c r="AI9" s="75"/>
      <c r="AJ9" s="75"/>
      <c r="AK9" s="75"/>
      <c r="AL9" s="75"/>
    </row>
    <row r="10">
      <c r="A10" s="52" t="s">
        <v>111</v>
      </c>
      <c r="B10" s="15" t="s">
        <v>49</v>
      </c>
      <c r="C10" s="72" t="s">
        <v>50</v>
      </c>
      <c r="D10" s="4" t="s">
        <v>96</v>
      </c>
      <c r="E10" s="4" t="s">
        <v>96</v>
      </c>
      <c r="F10" s="4" t="s">
        <v>96</v>
      </c>
      <c r="G10" s="4" t="s">
        <v>96</v>
      </c>
      <c r="H10" s="4" t="s">
        <v>96</v>
      </c>
      <c r="I10" s="4" t="s">
        <v>96</v>
      </c>
      <c r="J10" s="4" t="s">
        <v>96</v>
      </c>
      <c r="K10" s="59">
        <f t="shared" si="1"/>
        <v>0</v>
      </c>
      <c r="L10" s="59"/>
      <c r="M10" s="59"/>
      <c r="N10" s="59"/>
      <c r="O10" s="59"/>
      <c r="P10" s="73"/>
      <c r="X10" s="75"/>
      <c r="Y10" s="75"/>
      <c r="Z10" s="75"/>
      <c r="AA10" s="75"/>
      <c r="AB10" s="75"/>
      <c r="AC10" s="75"/>
      <c r="AD10" s="75"/>
      <c r="AE10" s="75"/>
      <c r="AF10" s="75"/>
      <c r="AG10" s="75"/>
      <c r="AH10" s="75"/>
      <c r="AI10" s="75"/>
      <c r="AJ10" s="75"/>
      <c r="AK10" s="75"/>
      <c r="AL10" s="75"/>
    </row>
    <row r="11">
      <c r="A11" s="52" t="s">
        <v>111</v>
      </c>
      <c r="B11" s="15" t="s">
        <v>112</v>
      </c>
      <c r="C11" s="72" t="s">
        <v>113</v>
      </c>
      <c r="D11" s="77">
        <v>0.5625</v>
      </c>
      <c r="E11" s="82" t="s">
        <v>96</v>
      </c>
      <c r="F11" s="4">
        <v>2.0</v>
      </c>
      <c r="G11" s="4">
        <v>0.0</v>
      </c>
      <c r="H11" s="4">
        <v>0.0</v>
      </c>
      <c r="I11" s="4">
        <v>0.0</v>
      </c>
      <c r="J11" s="4">
        <v>0.0</v>
      </c>
      <c r="K11" s="59">
        <f t="shared" si="1"/>
        <v>2</v>
      </c>
      <c r="L11" s="59"/>
      <c r="M11" s="59"/>
      <c r="N11" s="59"/>
      <c r="O11" s="59"/>
      <c r="P11" s="73"/>
      <c r="X11" s="75"/>
      <c r="Y11" s="75"/>
      <c r="Z11" s="75"/>
      <c r="AA11" s="75"/>
      <c r="AB11" s="75"/>
      <c r="AC11" s="75"/>
      <c r="AD11" s="75"/>
      <c r="AE11" s="75"/>
      <c r="AF11" s="75"/>
      <c r="AG11" s="75"/>
      <c r="AH11" s="75"/>
      <c r="AI11" s="75"/>
      <c r="AJ11" s="75"/>
      <c r="AK11" s="75"/>
      <c r="AL11" s="75"/>
    </row>
    <row r="12">
      <c r="A12" s="52" t="s">
        <v>111</v>
      </c>
      <c r="B12" s="15" t="s">
        <v>114</v>
      </c>
      <c r="C12" s="72" t="s">
        <v>115</v>
      </c>
      <c r="D12" s="77">
        <v>0.6527777777777778</v>
      </c>
      <c r="E12" s="82" t="s">
        <v>96</v>
      </c>
      <c r="F12" s="4">
        <v>1.0</v>
      </c>
      <c r="G12" s="4">
        <v>2.0</v>
      </c>
      <c r="H12" s="4">
        <v>2.0</v>
      </c>
      <c r="I12" s="4">
        <v>1.0</v>
      </c>
      <c r="J12" s="4">
        <v>0.0</v>
      </c>
      <c r="K12" s="59">
        <f t="shared" si="1"/>
        <v>6</v>
      </c>
      <c r="L12" s="59"/>
      <c r="N12" s="59"/>
      <c r="O12" s="59"/>
      <c r="P12" s="73"/>
      <c r="X12" s="75"/>
      <c r="Y12" s="75"/>
      <c r="Z12" s="75"/>
      <c r="AA12" s="75"/>
      <c r="AB12" s="75"/>
      <c r="AC12" s="75"/>
      <c r="AD12" s="75"/>
      <c r="AE12" s="75"/>
      <c r="AF12" s="75"/>
      <c r="AG12" s="75"/>
      <c r="AH12" s="75"/>
      <c r="AI12" s="75"/>
      <c r="AJ12" s="75"/>
      <c r="AK12" s="75"/>
      <c r="AL12" s="75"/>
    </row>
    <row r="13">
      <c r="A13" s="52" t="s">
        <v>111</v>
      </c>
      <c r="B13" s="15" t="s">
        <v>116</v>
      </c>
      <c r="C13" s="72" t="s">
        <v>117</v>
      </c>
      <c r="D13" s="4" t="s">
        <v>96</v>
      </c>
      <c r="E13" s="4" t="s">
        <v>96</v>
      </c>
      <c r="F13" s="4" t="s">
        <v>96</v>
      </c>
      <c r="G13" s="4" t="s">
        <v>96</v>
      </c>
      <c r="H13" s="4" t="s">
        <v>96</v>
      </c>
      <c r="I13" s="4" t="s">
        <v>96</v>
      </c>
      <c r="J13" s="4" t="s">
        <v>96</v>
      </c>
      <c r="K13" s="59">
        <f t="shared" si="1"/>
        <v>0</v>
      </c>
      <c r="L13" s="59"/>
      <c r="M13" s="59"/>
      <c r="N13" s="59"/>
      <c r="O13" s="59"/>
      <c r="P13" s="73"/>
      <c r="X13" s="75"/>
      <c r="Y13" s="75"/>
      <c r="Z13" s="75"/>
      <c r="AA13" s="75"/>
      <c r="AB13" s="75"/>
      <c r="AC13" s="75"/>
      <c r="AD13" s="75"/>
      <c r="AE13" s="75"/>
      <c r="AF13" s="75"/>
      <c r="AG13" s="75"/>
      <c r="AH13" s="75"/>
      <c r="AI13" s="75"/>
      <c r="AJ13" s="75"/>
      <c r="AK13" s="75"/>
      <c r="AL13" s="75"/>
    </row>
    <row r="14">
      <c r="A14" s="52" t="s">
        <v>111</v>
      </c>
      <c r="B14" s="15" t="s">
        <v>41</v>
      </c>
      <c r="C14" s="72" t="s">
        <v>42</v>
      </c>
      <c r="D14" s="4" t="s">
        <v>96</v>
      </c>
      <c r="E14" s="4" t="s">
        <v>96</v>
      </c>
      <c r="F14" s="4" t="s">
        <v>96</v>
      </c>
      <c r="G14" s="4" t="s">
        <v>96</v>
      </c>
      <c r="H14" s="4" t="s">
        <v>96</v>
      </c>
      <c r="I14" s="4" t="s">
        <v>96</v>
      </c>
      <c r="J14" s="4" t="s">
        <v>96</v>
      </c>
      <c r="K14" s="59">
        <f t="shared" si="1"/>
        <v>0</v>
      </c>
      <c r="L14" s="59"/>
      <c r="M14" s="59"/>
      <c r="N14" s="59"/>
      <c r="O14" s="59"/>
      <c r="P14" s="73"/>
      <c r="Q14" s="59"/>
      <c r="X14" s="75"/>
      <c r="Y14" s="75"/>
      <c r="Z14" s="75"/>
      <c r="AA14" s="75"/>
      <c r="AB14" s="75"/>
      <c r="AC14" s="75"/>
      <c r="AD14" s="75"/>
      <c r="AE14" s="75"/>
      <c r="AF14" s="75"/>
      <c r="AG14" s="75"/>
      <c r="AH14" s="75"/>
      <c r="AI14" s="75"/>
      <c r="AJ14" s="75"/>
      <c r="AK14" s="75"/>
      <c r="AL14" s="75"/>
    </row>
    <row r="15">
      <c r="A15" s="4" t="s">
        <v>111</v>
      </c>
      <c r="B15" s="15" t="s">
        <v>118</v>
      </c>
      <c r="C15" s="72" t="s">
        <v>119</v>
      </c>
      <c r="D15" s="4" t="s">
        <v>96</v>
      </c>
      <c r="E15" s="4" t="s">
        <v>96</v>
      </c>
      <c r="F15" s="4" t="s">
        <v>96</v>
      </c>
      <c r="G15" s="4" t="s">
        <v>96</v>
      </c>
      <c r="H15" s="4" t="s">
        <v>96</v>
      </c>
      <c r="I15" s="4" t="s">
        <v>96</v>
      </c>
      <c r="J15" s="4" t="s">
        <v>96</v>
      </c>
      <c r="K15" s="59">
        <f t="shared" si="1"/>
        <v>0</v>
      </c>
      <c r="L15" s="59"/>
      <c r="M15" s="59"/>
      <c r="N15" s="59"/>
      <c r="O15" s="59"/>
      <c r="P15" s="73"/>
      <c r="X15" s="75"/>
      <c r="Y15" s="75"/>
      <c r="Z15" s="75"/>
      <c r="AA15" s="75"/>
      <c r="AB15" s="75"/>
      <c r="AC15" s="75"/>
      <c r="AD15" s="75"/>
      <c r="AE15" s="75"/>
      <c r="AF15" s="75"/>
      <c r="AG15" s="75"/>
      <c r="AH15" s="75"/>
      <c r="AI15" s="75"/>
      <c r="AJ15" s="75"/>
      <c r="AK15" s="75"/>
      <c r="AL15" s="75"/>
    </row>
    <row r="16">
      <c r="A16" s="52" t="s">
        <v>111</v>
      </c>
      <c r="B16" s="15" t="s">
        <v>120</v>
      </c>
      <c r="C16" s="72" t="s">
        <v>121</v>
      </c>
      <c r="D16" s="4" t="s">
        <v>96</v>
      </c>
      <c r="E16" s="4" t="s">
        <v>96</v>
      </c>
      <c r="F16" s="4" t="s">
        <v>96</v>
      </c>
      <c r="G16" s="4" t="s">
        <v>96</v>
      </c>
      <c r="H16" s="4" t="s">
        <v>96</v>
      </c>
      <c r="I16" s="4" t="s">
        <v>96</v>
      </c>
      <c r="J16" s="4" t="s">
        <v>96</v>
      </c>
      <c r="K16" s="59">
        <f t="shared" si="1"/>
        <v>0</v>
      </c>
      <c r="L16" s="59"/>
      <c r="M16" s="59"/>
      <c r="N16" s="59"/>
      <c r="O16" s="59"/>
      <c r="P16" s="73"/>
      <c r="Q16" s="59"/>
      <c r="X16" s="75"/>
      <c r="Y16" s="75"/>
      <c r="Z16" s="75"/>
      <c r="AA16" s="75"/>
      <c r="AB16" s="75"/>
      <c r="AC16" s="75"/>
      <c r="AD16" s="75"/>
      <c r="AE16" s="75"/>
      <c r="AF16" s="75"/>
      <c r="AG16" s="75"/>
      <c r="AH16" s="75"/>
      <c r="AI16" s="75"/>
      <c r="AJ16" s="75"/>
      <c r="AK16" s="75"/>
      <c r="AL16" s="75"/>
    </row>
    <row r="17">
      <c r="A17" s="15" t="s">
        <v>122</v>
      </c>
      <c r="B17" s="15" t="s">
        <v>123</v>
      </c>
      <c r="C17" s="72" t="s">
        <v>124</v>
      </c>
      <c r="D17" s="77">
        <v>0.15625</v>
      </c>
      <c r="E17" s="77">
        <v>0.23472222222222222</v>
      </c>
      <c r="F17" s="4">
        <v>2.0</v>
      </c>
      <c r="G17" s="4">
        <v>2.0</v>
      </c>
      <c r="H17" s="4">
        <v>1.0</v>
      </c>
      <c r="I17" s="4">
        <v>0.0</v>
      </c>
      <c r="J17" s="4">
        <v>0.0</v>
      </c>
      <c r="K17" s="59">
        <f t="shared" si="1"/>
        <v>5</v>
      </c>
      <c r="L17" s="59"/>
      <c r="M17" s="59"/>
      <c r="N17" s="59"/>
      <c r="O17" s="59"/>
      <c r="P17" s="73"/>
      <c r="X17" s="75"/>
      <c r="Y17" s="75"/>
      <c r="Z17" s="75"/>
      <c r="AA17" s="75"/>
      <c r="AB17" s="75"/>
      <c r="AC17" s="75"/>
      <c r="AD17" s="75"/>
      <c r="AE17" s="75"/>
      <c r="AF17" s="75"/>
      <c r="AG17" s="75"/>
      <c r="AH17" s="75"/>
      <c r="AI17" s="75"/>
      <c r="AJ17" s="75"/>
      <c r="AK17" s="75"/>
      <c r="AL17" s="75"/>
    </row>
    <row r="18">
      <c r="A18" s="15" t="s">
        <v>122</v>
      </c>
      <c r="B18" s="15" t="s">
        <v>125</v>
      </c>
      <c r="C18" s="72" t="s">
        <v>126</v>
      </c>
      <c r="D18" s="77">
        <v>0.1597222222222222</v>
      </c>
      <c r="E18" s="77">
        <v>0.2263888888888889</v>
      </c>
      <c r="F18" s="4">
        <v>2.0</v>
      </c>
      <c r="G18" s="4">
        <v>2.0</v>
      </c>
      <c r="H18" s="4">
        <v>2.0</v>
      </c>
      <c r="I18" s="4">
        <v>0.0</v>
      </c>
      <c r="J18" s="4">
        <v>0.0</v>
      </c>
      <c r="K18" s="59">
        <f t="shared" si="1"/>
        <v>6</v>
      </c>
      <c r="L18" s="59"/>
      <c r="M18" s="59"/>
      <c r="N18" s="59"/>
      <c r="O18" s="59"/>
      <c r="P18" s="73"/>
      <c r="Q18" s="59"/>
      <c r="X18" s="75"/>
      <c r="Y18" s="75"/>
      <c r="Z18" s="75"/>
      <c r="AA18" s="75"/>
      <c r="AB18" s="75"/>
      <c r="AC18" s="75"/>
      <c r="AD18" s="75"/>
      <c r="AE18" s="75"/>
      <c r="AF18" s="75"/>
      <c r="AG18" s="75"/>
      <c r="AH18" s="75"/>
      <c r="AI18" s="75"/>
      <c r="AJ18" s="75"/>
      <c r="AK18" s="75"/>
      <c r="AL18" s="75"/>
    </row>
    <row r="19">
      <c r="A19" s="15" t="s">
        <v>122</v>
      </c>
      <c r="B19" s="15" t="s">
        <v>127</v>
      </c>
      <c r="C19" s="72" t="s">
        <v>128</v>
      </c>
      <c r="D19" s="77">
        <v>0.1527777777777778</v>
      </c>
      <c r="E19" s="77">
        <v>0.2361111111111111</v>
      </c>
      <c r="F19" s="4">
        <v>2.0</v>
      </c>
      <c r="G19" s="4">
        <v>2.0</v>
      </c>
      <c r="H19" s="4">
        <v>2.0</v>
      </c>
      <c r="I19" s="4">
        <v>1.0</v>
      </c>
      <c r="J19" s="4">
        <v>0.0</v>
      </c>
      <c r="K19" s="59">
        <f t="shared" si="1"/>
        <v>7</v>
      </c>
      <c r="L19" s="59"/>
      <c r="M19" s="59"/>
      <c r="N19" s="59"/>
      <c r="O19" s="59"/>
      <c r="P19" s="73"/>
      <c r="X19" s="75"/>
      <c r="Y19" s="75"/>
      <c r="Z19" s="75"/>
      <c r="AA19" s="75"/>
      <c r="AB19" s="75"/>
      <c r="AC19" s="75"/>
      <c r="AD19" s="75"/>
      <c r="AE19" s="75"/>
      <c r="AF19" s="75"/>
      <c r="AG19" s="75"/>
      <c r="AH19" s="75"/>
      <c r="AI19" s="75"/>
      <c r="AJ19" s="75"/>
      <c r="AK19" s="75"/>
      <c r="AL19" s="75"/>
    </row>
    <row r="20">
      <c r="A20" s="15" t="s">
        <v>122</v>
      </c>
      <c r="B20" s="15" t="s">
        <v>129</v>
      </c>
      <c r="C20" s="72" t="s">
        <v>130</v>
      </c>
      <c r="D20" s="77">
        <v>0.1597222222222222</v>
      </c>
      <c r="E20" s="77">
        <v>0.22430555555555556</v>
      </c>
      <c r="F20" s="4">
        <v>2.0</v>
      </c>
      <c r="G20" s="4">
        <v>2.0</v>
      </c>
      <c r="H20" s="4">
        <v>2.0</v>
      </c>
      <c r="I20" s="4">
        <v>0.0</v>
      </c>
      <c r="J20" s="4">
        <v>0.0</v>
      </c>
      <c r="K20" s="59">
        <f t="shared" si="1"/>
        <v>6</v>
      </c>
      <c r="L20" s="59"/>
      <c r="M20" s="59"/>
      <c r="N20" s="59"/>
      <c r="O20" s="59"/>
      <c r="P20" s="73"/>
      <c r="X20" s="75"/>
      <c r="Y20" s="75"/>
      <c r="Z20" s="75"/>
      <c r="AA20" s="75"/>
      <c r="AB20" s="75"/>
      <c r="AC20" s="75"/>
      <c r="AD20" s="75"/>
      <c r="AE20" s="75"/>
      <c r="AF20" s="75"/>
      <c r="AG20" s="75"/>
      <c r="AH20" s="75"/>
      <c r="AI20" s="75"/>
      <c r="AJ20" s="75"/>
      <c r="AK20" s="75"/>
      <c r="AL20" s="75"/>
    </row>
    <row r="21">
      <c r="A21" s="15" t="s">
        <v>122</v>
      </c>
      <c r="B21" s="15" t="s">
        <v>131</v>
      </c>
      <c r="C21" s="72" t="s">
        <v>132</v>
      </c>
      <c r="D21" s="77">
        <v>0.2</v>
      </c>
      <c r="E21" s="77">
        <v>0.23958333333333334</v>
      </c>
      <c r="F21" s="4">
        <v>2.0</v>
      </c>
      <c r="G21" s="4">
        <v>2.0</v>
      </c>
      <c r="H21" s="4">
        <v>2.0</v>
      </c>
      <c r="I21" s="4">
        <v>0.0</v>
      </c>
      <c r="J21" s="4">
        <v>0.0</v>
      </c>
      <c r="K21" s="59">
        <f t="shared" si="1"/>
        <v>6</v>
      </c>
      <c r="L21" s="59"/>
      <c r="M21" s="59"/>
      <c r="N21" s="59"/>
      <c r="O21" s="59"/>
      <c r="P21" s="73"/>
      <c r="X21" s="75"/>
      <c r="Y21" s="75"/>
      <c r="Z21" s="75"/>
      <c r="AA21" s="75"/>
      <c r="AB21" s="75"/>
      <c r="AC21" s="75"/>
      <c r="AD21" s="75"/>
      <c r="AE21" s="75"/>
      <c r="AF21" s="75"/>
      <c r="AG21" s="75"/>
      <c r="AH21" s="75"/>
      <c r="AI21" s="75"/>
      <c r="AJ21" s="75"/>
      <c r="AK21" s="75"/>
      <c r="AL21" s="75"/>
    </row>
    <row r="22">
      <c r="A22" s="15" t="s">
        <v>122</v>
      </c>
      <c r="B22" s="15" t="s">
        <v>133</v>
      </c>
      <c r="C22" s="72" t="s">
        <v>134</v>
      </c>
      <c r="D22" s="4" t="s">
        <v>96</v>
      </c>
      <c r="E22" s="4" t="s">
        <v>96</v>
      </c>
      <c r="F22" s="4" t="s">
        <v>96</v>
      </c>
      <c r="G22" s="4" t="s">
        <v>96</v>
      </c>
      <c r="H22" s="4" t="s">
        <v>96</v>
      </c>
      <c r="I22" s="4" t="s">
        <v>96</v>
      </c>
      <c r="J22" s="4" t="s">
        <v>96</v>
      </c>
      <c r="K22" s="59">
        <f t="shared" si="1"/>
        <v>0</v>
      </c>
      <c r="L22" s="59"/>
      <c r="M22" s="59"/>
      <c r="N22" s="59"/>
      <c r="O22" s="59"/>
      <c r="P22" s="73"/>
      <c r="X22" s="75"/>
      <c r="Y22" s="75"/>
      <c r="Z22" s="75"/>
      <c r="AA22" s="75"/>
      <c r="AB22" s="75"/>
      <c r="AC22" s="75"/>
      <c r="AD22" s="75"/>
      <c r="AE22" s="75"/>
      <c r="AF22" s="75"/>
      <c r="AG22" s="75"/>
      <c r="AH22" s="75"/>
      <c r="AI22" s="75"/>
      <c r="AJ22" s="75"/>
      <c r="AK22" s="75"/>
      <c r="AL22" s="75"/>
    </row>
    <row r="23">
      <c r="A23" s="15" t="s">
        <v>122</v>
      </c>
      <c r="B23" s="4" t="s">
        <v>135</v>
      </c>
      <c r="C23" s="72" t="s">
        <v>136</v>
      </c>
      <c r="D23" s="4" t="s">
        <v>96</v>
      </c>
      <c r="E23" s="4" t="s">
        <v>96</v>
      </c>
      <c r="F23" s="4" t="s">
        <v>96</v>
      </c>
      <c r="G23" s="4" t="s">
        <v>96</v>
      </c>
      <c r="H23" s="4" t="s">
        <v>96</v>
      </c>
      <c r="I23" s="4" t="s">
        <v>96</v>
      </c>
      <c r="J23" s="4" t="s">
        <v>96</v>
      </c>
      <c r="K23" s="59">
        <f t="shared" si="1"/>
        <v>0</v>
      </c>
      <c r="L23" s="59"/>
      <c r="M23" s="59"/>
      <c r="N23" s="59"/>
      <c r="O23" s="59"/>
      <c r="P23" s="73"/>
      <c r="X23" s="75"/>
      <c r="Y23" s="75"/>
      <c r="Z23" s="75"/>
      <c r="AA23" s="75"/>
      <c r="AB23" s="75"/>
      <c r="AC23" s="75"/>
      <c r="AD23" s="75"/>
      <c r="AE23" s="75"/>
      <c r="AF23" s="75"/>
      <c r="AG23" s="75"/>
      <c r="AH23" s="75"/>
      <c r="AI23" s="75"/>
      <c r="AJ23" s="75"/>
      <c r="AK23" s="75"/>
      <c r="AL23" s="75"/>
    </row>
    <row r="24">
      <c r="A24" s="15" t="s">
        <v>137</v>
      </c>
      <c r="B24" s="15" t="s">
        <v>138</v>
      </c>
      <c r="C24" s="72" t="s">
        <v>139</v>
      </c>
      <c r="D24" s="77">
        <v>0.5625</v>
      </c>
      <c r="E24" s="87">
        <v>0.668425925925926</v>
      </c>
      <c r="F24" s="4">
        <v>1.0</v>
      </c>
      <c r="G24" s="4">
        <v>0.0</v>
      </c>
      <c r="H24" s="4">
        <v>0.0</v>
      </c>
      <c r="I24" s="4">
        <v>0.0</v>
      </c>
      <c r="J24" s="4">
        <v>0.0</v>
      </c>
      <c r="K24" s="59">
        <f t="shared" si="1"/>
        <v>1</v>
      </c>
      <c r="L24" s="59"/>
      <c r="M24" s="59"/>
      <c r="N24" s="59"/>
      <c r="O24" s="59"/>
      <c r="P24" s="73"/>
      <c r="X24" s="75"/>
      <c r="Y24" s="75"/>
      <c r="Z24" s="75"/>
      <c r="AA24" s="75"/>
      <c r="AB24" s="75"/>
      <c r="AC24" s="75"/>
      <c r="AD24" s="75"/>
      <c r="AE24" s="75"/>
      <c r="AF24" s="75"/>
      <c r="AG24" s="75"/>
      <c r="AH24" s="75"/>
      <c r="AI24" s="75"/>
      <c r="AJ24" s="75"/>
      <c r="AK24" s="75"/>
      <c r="AL24" s="75"/>
    </row>
    <row r="25">
      <c r="A25" s="15" t="s">
        <v>137</v>
      </c>
      <c r="B25" s="15" t="s">
        <v>140</v>
      </c>
      <c r="C25" s="72" t="s">
        <v>141</v>
      </c>
      <c r="D25" s="77">
        <v>0.5701388888888889</v>
      </c>
      <c r="E25" s="4" t="s">
        <v>96</v>
      </c>
      <c r="F25" s="4" t="s">
        <v>96</v>
      </c>
      <c r="G25" s="4" t="s">
        <v>96</v>
      </c>
      <c r="H25" s="4" t="s">
        <v>96</v>
      </c>
      <c r="I25" s="4" t="s">
        <v>96</v>
      </c>
      <c r="J25" s="4" t="s">
        <v>96</v>
      </c>
      <c r="K25" s="59">
        <f t="shared" si="1"/>
        <v>0</v>
      </c>
      <c r="L25" s="59"/>
      <c r="M25" s="59"/>
      <c r="N25" s="59"/>
      <c r="O25" s="59"/>
      <c r="P25" s="73"/>
      <c r="X25" s="75"/>
      <c r="Y25" s="75"/>
      <c r="Z25" s="75"/>
      <c r="AA25" s="75"/>
      <c r="AB25" s="75"/>
      <c r="AC25" s="75"/>
      <c r="AD25" s="75"/>
      <c r="AE25" s="75"/>
      <c r="AF25" s="75"/>
      <c r="AG25" s="75"/>
      <c r="AH25" s="75"/>
      <c r="AI25" s="75"/>
      <c r="AJ25" s="75"/>
      <c r="AK25" s="75"/>
      <c r="AL25" s="75"/>
    </row>
    <row r="26">
      <c r="A26" s="15" t="s">
        <v>137</v>
      </c>
      <c r="B26" s="15" t="s">
        <v>143</v>
      </c>
      <c r="C26" s="72" t="s">
        <v>144</v>
      </c>
      <c r="D26" s="77">
        <v>0.5625</v>
      </c>
      <c r="E26" s="87">
        <v>0.612025462962963</v>
      </c>
      <c r="F26" s="4">
        <v>2.0</v>
      </c>
      <c r="G26" s="4">
        <v>2.0</v>
      </c>
      <c r="H26" s="4">
        <v>1.0</v>
      </c>
      <c r="I26" s="4">
        <v>1.0</v>
      </c>
      <c r="J26" s="4">
        <v>0.0</v>
      </c>
      <c r="K26" s="59">
        <f t="shared" si="1"/>
        <v>6</v>
      </c>
      <c r="L26" s="59"/>
      <c r="M26" s="59"/>
      <c r="N26" s="59"/>
      <c r="O26" s="59"/>
      <c r="P26" s="73"/>
      <c r="Q26" s="59"/>
      <c r="X26" s="75"/>
      <c r="Y26" s="75"/>
      <c r="Z26" s="75"/>
      <c r="AA26" s="75"/>
      <c r="AB26" s="75"/>
      <c r="AC26" s="75"/>
      <c r="AD26" s="75"/>
      <c r="AE26" s="75"/>
      <c r="AF26" s="75"/>
      <c r="AG26" s="75"/>
      <c r="AH26" s="75"/>
      <c r="AI26" s="75"/>
      <c r="AJ26" s="75"/>
      <c r="AK26" s="75"/>
      <c r="AL26" s="75"/>
    </row>
    <row r="27">
      <c r="A27" s="15" t="s">
        <v>137</v>
      </c>
      <c r="B27" s="15" t="s">
        <v>146</v>
      </c>
      <c r="C27" s="72" t="s">
        <v>147</v>
      </c>
      <c r="D27" s="4" t="s">
        <v>148</v>
      </c>
      <c r="E27" s="87">
        <v>0.7753819444444444</v>
      </c>
      <c r="F27" s="4">
        <v>2.0</v>
      </c>
      <c r="G27" s="4">
        <v>2.0</v>
      </c>
      <c r="H27" s="4">
        <v>1.0</v>
      </c>
      <c r="I27" s="4">
        <v>0.0</v>
      </c>
      <c r="J27" s="4">
        <v>0.0</v>
      </c>
      <c r="K27" s="59">
        <f t="shared" si="1"/>
        <v>5</v>
      </c>
      <c r="L27" s="59"/>
      <c r="M27" s="59"/>
      <c r="N27" s="59"/>
      <c r="O27" s="59"/>
      <c r="P27" s="73"/>
      <c r="Q27" s="59"/>
      <c r="X27" s="75"/>
      <c r="Y27" s="75"/>
      <c r="Z27" s="75"/>
      <c r="AA27" s="75"/>
      <c r="AB27" s="75"/>
      <c r="AC27" s="75"/>
      <c r="AD27" s="75"/>
      <c r="AE27" s="75"/>
      <c r="AF27" s="75"/>
      <c r="AG27" s="75"/>
      <c r="AH27" s="75"/>
      <c r="AI27" s="75"/>
      <c r="AJ27" s="75"/>
      <c r="AK27" s="75"/>
      <c r="AL27" s="75"/>
    </row>
    <row r="28">
      <c r="A28" s="15" t="s">
        <v>137</v>
      </c>
      <c r="B28" s="15" t="s">
        <v>150</v>
      </c>
      <c r="C28" s="72" t="s">
        <v>151</v>
      </c>
      <c r="D28" s="77">
        <v>0.6034722222222222</v>
      </c>
      <c r="E28" s="87">
        <v>0.646875</v>
      </c>
      <c r="F28" s="4">
        <v>1.0</v>
      </c>
      <c r="G28" s="4">
        <v>0.0</v>
      </c>
      <c r="H28" s="4">
        <v>0.0</v>
      </c>
      <c r="I28" s="4">
        <v>0.0</v>
      </c>
      <c r="J28" s="4">
        <v>0.0</v>
      </c>
      <c r="K28" s="59">
        <f t="shared" si="1"/>
        <v>1</v>
      </c>
      <c r="L28" s="59"/>
      <c r="M28" s="59"/>
      <c r="N28" s="59"/>
      <c r="O28" s="59"/>
      <c r="P28" s="73"/>
      <c r="X28" s="75"/>
      <c r="Y28" s="75"/>
      <c r="Z28" s="75"/>
      <c r="AA28" s="75"/>
      <c r="AB28" s="75"/>
      <c r="AC28" s="75"/>
      <c r="AD28" s="75"/>
      <c r="AE28" s="75"/>
      <c r="AF28" s="75"/>
      <c r="AG28" s="75"/>
      <c r="AH28" s="75"/>
      <c r="AI28" s="75"/>
      <c r="AJ28" s="75"/>
      <c r="AK28" s="75"/>
      <c r="AL28" s="75"/>
    </row>
    <row r="29">
      <c r="A29" s="15" t="s">
        <v>137</v>
      </c>
      <c r="B29" s="15" t="s">
        <v>152</v>
      </c>
      <c r="C29" s="72" t="s">
        <v>153</v>
      </c>
      <c r="D29" s="77">
        <v>0.5625</v>
      </c>
      <c r="E29" s="87">
        <v>0.6219791666666666</v>
      </c>
      <c r="F29" s="4">
        <v>1.0</v>
      </c>
      <c r="G29" s="4">
        <v>2.0</v>
      </c>
      <c r="H29" s="4">
        <v>2.0</v>
      </c>
      <c r="I29" s="4">
        <v>0.0</v>
      </c>
      <c r="J29" s="4">
        <v>0.0</v>
      </c>
      <c r="K29" s="59">
        <f t="shared" si="1"/>
        <v>5</v>
      </c>
      <c r="L29" s="59"/>
      <c r="M29" s="59"/>
      <c r="N29" s="59"/>
      <c r="O29" s="59"/>
      <c r="P29" s="73"/>
      <c r="X29" s="75"/>
      <c r="Y29" s="75"/>
      <c r="Z29" s="75"/>
      <c r="AA29" s="75"/>
      <c r="AB29" s="75"/>
      <c r="AC29" s="75"/>
      <c r="AD29" s="75"/>
      <c r="AE29" s="75"/>
      <c r="AF29" s="75"/>
      <c r="AG29" s="75"/>
      <c r="AH29" s="75"/>
      <c r="AI29" s="75"/>
      <c r="AJ29" s="75"/>
      <c r="AK29" s="75"/>
      <c r="AL29" s="75"/>
    </row>
    <row r="30">
      <c r="A30" s="15" t="s">
        <v>137</v>
      </c>
      <c r="B30" s="15" t="s">
        <v>156</v>
      </c>
      <c r="C30" s="72" t="s">
        <v>157</v>
      </c>
      <c r="D30" s="4" t="s">
        <v>96</v>
      </c>
      <c r="E30" s="4" t="s">
        <v>96</v>
      </c>
      <c r="F30" s="4" t="s">
        <v>96</v>
      </c>
      <c r="G30" s="4" t="s">
        <v>96</v>
      </c>
      <c r="H30" s="4" t="s">
        <v>96</v>
      </c>
      <c r="I30" s="4" t="s">
        <v>96</v>
      </c>
      <c r="J30" s="4" t="s">
        <v>96</v>
      </c>
      <c r="K30" s="59">
        <f t="shared" si="1"/>
        <v>0</v>
      </c>
      <c r="L30" s="59"/>
      <c r="M30" s="59"/>
      <c r="N30" s="59"/>
      <c r="O30" s="59"/>
      <c r="P30" s="73"/>
      <c r="X30" s="75"/>
      <c r="Y30" s="75"/>
      <c r="Z30" s="75"/>
      <c r="AA30" s="75"/>
      <c r="AB30" s="75"/>
      <c r="AC30" s="75"/>
      <c r="AD30" s="75"/>
      <c r="AE30" s="75"/>
      <c r="AF30" s="75"/>
      <c r="AG30" s="75"/>
      <c r="AH30" s="75"/>
      <c r="AI30" s="75"/>
      <c r="AJ30" s="75"/>
      <c r="AK30" s="75"/>
      <c r="AL30" s="75"/>
    </row>
    <row r="31">
      <c r="A31" s="15" t="s">
        <v>137</v>
      </c>
      <c r="B31" s="52" t="s">
        <v>160</v>
      </c>
      <c r="C31" s="72" t="s">
        <v>161</v>
      </c>
      <c r="D31" s="4" t="s">
        <v>96</v>
      </c>
      <c r="E31" s="4" t="s">
        <v>96</v>
      </c>
      <c r="F31" s="4" t="s">
        <v>96</v>
      </c>
      <c r="G31" s="4" t="s">
        <v>96</v>
      </c>
      <c r="H31" s="4" t="s">
        <v>96</v>
      </c>
      <c r="I31" s="4" t="s">
        <v>96</v>
      </c>
      <c r="J31" s="4" t="s">
        <v>96</v>
      </c>
      <c r="K31" s="59">
        <f t="shared" si="1"/>
        <v>0</v>
      </c>
      <c r="L31" s="59"/>
      <c r="M31" s="59"/>
      <c r="N31" s="59"/>
      <c r="O31" s="59"/>
      <c r="P31" s="73"/>
      <c r="X31" s="75"/>
      <c r="Y31" s="75"/>
      <c r="Z31" s="75"/>
      <c r="AA31" s="75"/>
      <c r="AB31" s="75"/>
      <c r="AC31" s="75"/>
      <c r="AD31" s="75"/>
      <c r="AE31" s="75"/>
      <c r="AF31" s="75"/>
      <c r="AG31" s="75"/>
      <c r="AH31" s="75"/>
      <c r="AI31" s="75"/>
      <c r="AJ31" s="75"/>
      <c r="AK31" s="75"/>
      <c r="AL31" s="75"/>
    </row>
    <row r="32">
      <c r="A32" s="15" t="s">
        <v>137</v>
      </c>
      <c r="B32" s="15" t="s">
        <v>162</v>
      </c>
      <c r="C32" s="72" t="s">
        <v>163</v>
      </c>
      <c r="D32" s="77">
        <v>0.5638888888888889</v>
      </c>
      <c r="E32" s="87">
        <v>0.6390046296296297</v>
      </c>
      <c r="F32" s="4">
        <v>2.0</v>
      </c>
      <c r="G32" s="4">
        <v>2.0</v>
      </c>
      <c r="H32" s="4">
        <v>2.0</v>
      </c>
      <c r="I32" s="4">
        <v>1.0</v>
      </c>
      <c r="J32" s="4">
        <v>0.0</v>
      </c>
      <c r="K32" s="59">
        <f t="shared" si="1"/>
        <v>7</v>
      </c>
      <c r="L32" s="59"/>
      <c r="M32" s="59"/>
      <c r="N32" s="59"/>
      <c r="O32" s="59"/>
      <c r="P32" s="73"/>
      <c r="Q32" s="59"/>
      <c r="X32" s="75"/>
      <c r="Y32" s="75"/>
      <c r="Z32" s="75"/>
      <c r="AA32" s="75"/>
      <c r="AB32" s="75"/>
      <c r="AC32" s="75"/>
      <c r="AD32" s="75"/>
      <c r="AE32" s="75"/>
      <c r="AF32" s="75"/>
      <c r="AG32" s="75"/>
      <c r="AH32" s="75"/>
      <c r="AI32" s="75"/>
      <c r="AJ32" s="75"/>
      <c r="AK32" s="75"/>
      <c r="AL32" s="75"/>
    </row>
    <row r="33">
      <c r="A33" s="15" t="s">
        <v>167</v>
      </c>
      <c r="B33" s="15" t="s">
        <v>168</v>
      </c>
      <c r="C33" s="72" t="s">
        <v>169</v>
      </c>
      <c r="D33" s="77">
        <v>0.5638888888888889</v>
      </c>
      <c r="E33" s="77">
        <v>0.1527777777777778</v>
      </c>
      <c r="F33" s="4">
        <v>0.0</v>
      </c>
      <c r="G33" s="4">
        <v>2.0</v>
      </c>
      <c r="H33" s="4">
        <v>1.0</v>
      </c>
      <c r="I33" s="4">
        <v>0.0</v>
      </c>
      <c r="J33" s="4">
        <v>0.0</v>
      </c>
      <c r="K33" s="59">
        <f t="shared" si="1"/>
        <v>3</v>
      </c>
      <c r="L33" s="59"/>
      <c r="M33" s="59"/>
      <c r="N33" s="59"/>
      <c r="O33" s="59"/>
      <c r="P33" s="73"/>
      <c r="Q33" s="59"/>
      <c r="X33" s="75"/>
      <c r="Y33" s="75"/>
      <c r="Z33" s="75"/>
      <c r="AA33" s="75"/>
      <c r="AB33" s="75"/>
      <c r="AC33" s="75"/>
      <c r="AD33" s="75"/>
      <c r="AE33" s="75"/>
      <c r="AF33" s="75"/>
      <c r="AG33" s="75"/>
      <c r="AH33" s="75"/>
      <c r="AI33" s="75"/>
      <c r="AJ33" s="75"/>
      <c r="AK33" s="75"/>
      <c r="AL33" s="75"/>
    </row>
    <row r="34">
      <c r="A34" s="15" t="s">
        <v>167</v>
      </c>
      <c r="B34" s="15" t="s">
        <v>173</v>
      </c>
      <c r="C34" s="72" t="s">
        <v>174</v>
      </c>
      <c r="D34" s="77">
        <v>0.5673611111111111</v>
      </c>
      <c r="E34" s="77">
        <v>0.1527777777777778</v>
      </c>
      <c r="F34" s="4" t="s">
        <v>96</v>
      </c>
      <c r="G34" s="4" t="s">
        <v>96</v>
      </c>
      <c r="H34" s="4" t="s">
        <v>96</v>
      </c>
      <c r="I34" s="4" t="s">
        <v>96</v>
      </c>
      <c r="J34" s="4" t="s">
        <v>96</v>
      </c>
      <c r="K34" s="59">
        <f t="shared" si="1"/>
        <v>0</v>
      </c>
      <c r="L34" s="59"/>
      <c r="M34" s="59"/>
      <c r="N34" s="59"/>
      <c r="O34" s="59"/>
      <c r="P34" s="73"/>
      <c r="X34" s="75"/>
      <c r="Y34" s="75"/>
      <c r="Z34" s="75"/>
      <c r="AA34" s="75"/>
      <c r="AB34" s="75"/>
      <c r="AC34" s="75"/>
      <c r="AD34" s="75"/>
      <c r="AE34" s="75"/>
      <c r="AF34" s="75"/>
      <c r="AG34" s="75"/>
      <c r="AH34" s="75"/>
      <c r="AI34" s="75"/>
      <c r="AJ34" s="75"/>
      <c r="AK34" s="75"/>
      <c r="AL34" s="75"/>
    </row>
    <row r="35">
      <c r="A35" s="15" t="s">
        <v>167</v>
      </c>
      <c r="B35" s="15" t="s">
        <v>29</v>
      </c>
      <c r="C35" s="72" t="s">
        <v>30</v>
      </c>
      <c r="D35" s="77">
        <v>0.5625</v>
      </c>
      <c r="E35" s="77">
        <v>0.14930555555555555</v>
      </c>
      <c r="F35" s="4">
        <v>0.0</v>
      </c>
      <c r="G35" s="4">
        <v>2.0</v>
      </c>
      <c r="H35" s="4">
        <v>1.0</v>
      </c>
      <c r="I35" s="4">
        <v>0.0</v>
      </c>
      <c r="J35" s="4">
        <v>0.0</v>
      </c>
      <c r="K35" s="59">
        <f t="shared" si="1"/>
        <v>3</v>
      </c>
      <c r="L35" s="59"/>
      <c r="M35" s="59"/>
      <c r="N35" s="59"/>
      <c r="O35" s="59"/>
      <c r="P35" s="73"/>
      <c r="Q35" s="59"/>
      <c r="X35" s="75"/>
      <c r="Y35" s="75"/>
      <c r="Z35" s="75"/>
      <c r="AA35" s="75"/>
      <c r="AB35" s="75"/>
      <c r="AC35" s="75"/>
      <c r="AD35" s="75"/>
      <c r="AE35" s="75"/>
      <c r="AF35" s="75"/>
      <c r="AG35" s="75"/>
      <c r="AH35" s="75"/>
      <c r="AI35" s="75"/>
      <c r="AJ35" s="75"/>
      <c r="AK35" s="75"/>
      <c r="AL35" s="75"/>
    </row>
    <row r="36">
      <c r="A36" s="15" t="s">
        <v>167</v>
      </c>
      <c r="B36" s="15" t="s">
        <v>177</v>
      </c>
      <c r="C36" s="72" t="s">
        <v>178</v>
      </c>
      <c r="D36" s="4" t="s">
        <v>96</v>
      </c>
      <c r="E36" s="4" t="s">
        <v>96</v>
      </c>
      <c r="F36" s="4" t="s">
        <v>96</v>
      </c>
      <c r="G36" s="4" t="s">
        <v>96</v>
      </c>
      <c r="H36" s="4" t="s">
        <v>96</v>
      </c>
      <c r="I36" s="4" t="s">
        <v>96</v>
      </c>
      <c r="J36" s="4" t="s">
        <v>96</v>
      </c>
      <c r="K36" s="59">
        <f t="shared" si="1"/>
        <v>0</v>
      </c>
      <c r="L36" s="59"/>
      <c r="M36" s="59"/>
      <c r="N36" s="59"/>
      <c r="O36" s="59"/>
      <c r="P36" s="73"/>
      <c r="Q36" s="59"/>
      <c r="X36" s="75"/>
      <c r="Y36" s="75"/>
      <c r="Z36" s="75"/>
      <c r="AA36" s="75"/>
      <c r="AB36" s="75"/>
      <c r="AC36" s="75"/>
      <c r="AD36" s="75"/>
      <c r="AE36" s="75"/>
      <c r="AF36" s="75"/>
      <c r="AG36" s="75"/>
      <c r="AH36" s="75"/>
      <c r="AI36" s="75"/>
      <c r="AJ36" s="75"/>
      <c r="AK36" s="75"/>
      <c r="AL36" s="75"/>
    </row>
    <row r="37">
      <c r="A37" s="15" t="s">
        <v>167</v>
      </c>
      <c r="B37" s="15" t="s">
        <v>54</v>
      </c>
      <c r="C37" s="72" t="s">
        <v>55</v>
      </c>
      <c r="D37" s="77">
        <v>0.5673611111111111</v>
      </c>
      <c r="E37" s="77">
        <v>0.13541666666666666</v>
      </c>
      <c r="F37" s="4">
        <v>0.0</v>
      </c>
      <c r="G37" s="4">
        <v>0.0</v>
      </c>
      <c r="H37" s="4">
        <v>0.0</v>
      </c>
      <c r="I37" s="4">
        <v>0.0</v>
      </c>
      <c r="J37" s="4">
        <v>0.0</v>
      </c>
      <c r="K37" s="59">
        <f t="shared" si="1"/>
        <v>0</v>
      </c>
      <c r="L37" s="59"/>
      <c r="M37" s="59"/>
      <c r="N37" s="59"/>
      <c r="O37" s="59"/>
      <c r="P37" s="73"/>
      <c r="Q37" s="59"/>
      <c r="X37" s="75"/>
      <c r="Y37" s="75"/>
      <c r="Z37" s="75"/>
      <c r="AA37" s="75"/>
      <c r="AB37" s="75"/>
      <c r="AC37" s="75"/>
      <c r="AD37" s="75"/>
      <c r="AE37" s="75"/>
      <c r="AF37" s="75"/>
      <c r="AG37" s="75"/>
      <c r="AH37" s="75"/>
      <c r="AI37" s="75"/>
      <c r="AJ37" s="75"/>
      <c r="AK37" s="75"/>
      <c r="AL37" s="75"/>
    </row>
    <row r="38">
      <c r="A38" s="15" t="s">
        <v>167</v>
      </c>
      <c r="B38" s="15" t="s">
        <v>181</v>
      </c>
      <c r="C38" s="72" t="s">
        <v>182</v>
      </c>
      <c r="D38" s="77">
        <v>0.5673611111111111</v>
      </c>
      <c r="E38" s="77">
        <v>0.14930555555555555</v>
      </c>
      <c r="G38" s="4">
        <v>2.0</v>
      </c>
      <c r="H38" s="4">
        <v>1.0</v>
      </c>
      <c r="I38" s="4">
        <v>0.0</v>
      </c>
      <c r="J38" s="4">
        <v>0.0</v>
      </c>
      <c r="K38" s="59">
        <f t="shared" si="1"/>
        <v>3</v>
      </c>
      <c r="L38" s="59"/>
      <c r="M38" s="59"/>
      <c r="N38" s="59"/>
      <c r="O38" s="59"/>
      <c r="P38" s="73"/>
      <c r="X38" s="75"/>
      <c r="Y38" s="75"/>
      <c r="Z38" s="75"/>
      <c r="AA38" s="75"/>
      <c r="AB38" s="75"/>
      <c r="AC38" s="75"/>
      <c r="AD38" s="75"/>
      <c r="AE38" s="75"/>
      <c r="AF38" s="75"/>
      <c r="AG38" s="75"/>
      <c r="AH38" s="75"/>
      <c r="AI38" s="75"/>
      <c r="AJ38" s="75"/>
      <c r="AK38" s="75"/>
      <c r="AL38" s="75"/>
    </row>
    <row r="39">
      <c r="A39" s="15" t="s">
        <v>167</v>
      </c>
      <c r="B39" s="15" t="s">
        <v>183</v>
      </c>
      <c r="C39" s="72" t="s">
        <v>184</v>
      </c>
      <c r="D39" s="77">
        <v>0.5722222222222222</v>
      </c>
      <c r="E39" s="77">
        <v>0.1527777777777778</v>
      </c>
      <c r="F39" s="4">
        <v>2.0</v>
      </c>
      <c r="G39" s="4">
        <v>2.0</v>
      </c>
      <c r="H39" s="4">
        <v>2.0</v>
      </c>
      <c r="I39" s="4">
        <v>1.0</v>
      </c>
      <c r="J39" s="4">
        <v>0.0</v>
      </c>
      <c r="K39" s="59">
        <f t="shared" si="1"/>
        <v>7</v>
      </c>
      <c r="L39" s="59"/>
      <c r="M39" s="59"/>
      <c r="N39" s="59"/>
      <c r="O39" s="59"/>
      <c r="P39" s="73"/>
      <c r="Q39" s="59"/>
      <c r="X39" s="75"/>
      <c r="Y39" s="75"/>
      <c r="Z39" s="75"/>
      <c r="AA39" s="75"/>
      <c r="AB39" s="75"/>
      <c r="AC39" s="75"/>
      <c r="AD39" s="75"/>
      <c r="AE39" s="75"/>
      <c r="AF39" s="75"/>
      <c r="AG39" s="75"/>
      <c r="AH39" s="75"/>
      <c r="AI39" s="75"/>
      <c r="AJ39" s="75"/>
      <c r="AK39" s="75"/>
      <c r="AL39" s="75"/>
    </row>
    <row r="40">
      <c r="A40" s="15" t="s">
        <v>167</v>
      </c>
      <c r="B40" s="15" t="s">
        <v>186</v>
      </c>
      <c r="C40" s="72" t="s">
        <v>187</v>
      </c>
      <c r="D40" s="4" t="s">
        <v>96</v>
      </c>
      <c r="E40" s="4" t="s">
        <v>96</v>
      </c>
      <c r="F40" s="4" t="s">
        <v>96</v>
      </c>
      <c r="G40" s="4" t="s">
        <v>96</v>
      </c>
      <c r="H40" s="4" t="s">
        <v>96</v>
      </c>
      <c r="I40" s="4" t="s">
        <v>96</v>
      </c>
      <c r="J40" s="4" t="s">
        <v>96</v>
      </c>
      <c r="K40" s="59">
        <f t="shared" si="1"/>
        <v>0</v>
      </c>
      <c r="L40" s="59"/>
      <c r="M40" s="59"/>
      <c r="N40" s="59"/>
      <c r="O40" s="59"/>
      <c r="P40" s="73"/>
      <c r="Q40" s="59"/>
      <c r="X40" s="75"/>
      <c r="Y40" s="75"/>
      <c r="Z40" s="75"/>
      <c r="AA40" s="75"/>
      <c r="AB40" s="75"/>
      <c r="AC40" s="75"/>
      <c r="AD40" s="75"/>
      <c r="AE40" s="75"/>
      <c r="AF40" s="75"/>
      <c r="AG40" s="75"/>
      <c r="AH40" s="75"/>
      <c r="AI40" s="75"/>
      <c r="AJ40" s="75"/>
      <c r="AK40" s="75"/>
      <c r="AL40" s="75"/>
    </row>
    <row r="41">
      <c r="A41" s="15" t="s">
        <v>188</v>
      </c>
      <c r="B41" s="15" t="s">
        <v>165</v>
      </c>
      <c r="C41" s="72" t="s">
        <v>166</v>
      </c>
      <c r="D41" s="77">
        <v>0.6458333333333334</v>
      </c>
      <c r="E41" s="77">
        <v>0.6875</v>
      </c>
      <c r="F41" s="4">
        <v>2.0</v>
      </c>
      <c r="G41" s="4">
        <v>2.0</v>
      </c>
      <c r="H41" s="4">
        <v>0.0</v>
      </c>
      <c r="I41" s="4">
        <v>1.0</v>
      </c>
      <c r="J41" s="4">
        <v>2.0</v>
      </c>
      <c r="K41" s="59">
        <f t="shared" si="1"/>
        <v>7</v>
      </c>
      <c r="L41" s="59"/>
      <c r="M41" s="59"/>
      <c r="N41" s="59"/>
      <c r="O41" s="59"/>
      <c r="P41" s="73"/>
      <c r="Q41" s="59"/>
      <c r="X41" s="75"/>
      <c r="Y41" s="75"/>
      <c r="Z41" s="75"/>
      <c r="AA41" s="75"/>
      <c r="AB41" s="75"/>
      <c r="AC41" s="75"/>
      <c r="AD41" s="75"/>
      <c r="AE41" s="75"/>
      <c r="AF41" s="75"/>
      <c r="AG41" s="75"/>
      <c r="AH41" s="75"/>
      <c r="AI41" s="75"/>
      <c r="AJ41" s="75"/>
      <c r="AK41" s="75"/>
      <c r="AL41" s="75"/>
    </row>
    <row r="42">
      <c r="A42" s="15" t="s">
        <v>188</v>
      </c>
      <c r="B42" s="15" t="s">
        <v>190</v>
      </c>
      <c r="C42" s="72" t="s">
        <v>191</v>
      </c>
      <c r="D42" s="77">
        <v>0.6458333333333334</v>
      </c>
      <c r="E42" s="77">
        <v>0.6875</v>
      </c>
      <c r="F42" s="4" t="s">
        <v>96</v>
      </c>
      <c r="G42" s="4" t="s">
        <v>96</v>
      </c>
      <c r="H42" s="4" t="s">
        <v>96</v>
      </c>
      <c r="I42" s="4" t="s">
        <v>96</v>
      </c>
      <c r="J42" s="4" t="s">
        <v>96</v>
      </c>
      <c r="K42" s="59">
        <f t="shared" si="1"/>
        <v>0</v>
      </c>
      <c r="L42" s="59"/>
      <c r="M42" s="59"/>
      <c r="N42" s="59"/>
      <c r="O42" s="59"/>
      <c r="P42" s="73"/>
      <c r="X42" s="75"/>
      <c r="Y42" s="75"/>
      <c r="Z42" s="75"/>
      <c r="AA42" s="75"/>
      <c r="AB42" s="75"/>
      <c r="AC42" s="75"/>
      <c r="AD42" s="75"/>
      <c r="AE42" s="75"/>
      <c r="AF42" s="75"/>
      <c r="AG42" s="75"/>
      <c r="AH42" s="75"/>
      <c r="AI42" s="75"/>
      <c r="AJ42" s="75"/>
      <c r="AK42" s="75"/>
      <c r="AL42" s="75"/>
    </row>
    <row r="43">
      <c r="A43" s="15" t="s">
        <v>188</v>
      </c>
      <c r="B43" s="15" t="s">
        <v>194</v>
      </c>
      <c r="C43" s="72" t="s">
        <v>195</v>
      </c>
      <c r="D43" s="77">
        <v>0.6458333333333334</v>
      </c>
      <c r="E43" s="77">
        <v>0.6875</v>
      </c>
      <c r="F43" s="4">
        <v>2.0</v>
      </c>
      <c r="G43" s="4">
        <v>2.0</v>
      </c>
      <c r="H43" s="4">
        <v>1.0</v>
      </c>
      <c r="I43" s="4">
        <v>2.0</v>
      </c>
      <c r="J43" s="4">
        <v>1.0</v>
      </c>
      <c r="K43" s="59">
        <f t="shared" si="1"/>
        <v>8</v>
      </c>
      <c r="L43" s="59"/>
      <c r="M43" s="59"/>
      <c r="N43" s="59"/>
      <c r="O43" s="59"/>
      <c r="P43" s="73"/>
      <c r="X43" s="75"/>
      <c r="Y43" s="75"/>
      <c r="Z43" s="75"/>
      <c r="AA43" s="75"/>
      <c r="AB43" s="75"/>
      <c r="AC43" s="75"/>
      <c r="AD43" s="75"/>
      <c r="AE43" s="75"/>
      <c r="AF43" s="75"/>
      <c r="AG43" s="75"/>
      <c r="AH43" s="75"/>
      <c r="AI43" s="75"/>
      <c r="AJ43" s="75"/>
      <c r="AK43" s="75"/>
      <c r="AL43" s="75"/>
    </row>
    <row r="44">
      <c r="A44" s="15" t="s">
        <v>188</v>
      </c>
      <c r="B44" s="15" t="s">
        <v>196</v>
      </c>
      <c r="C44" s="72" t="s">
        <v>197</v>
      </c>
      <c r="D44" s="77">
        <v>0.6458333333333334</v>
      </c>
      <c r="E44" s="77">
        <v>0.6875</v>
      </c>
      <c r="F44" s="4" t="s">
        <v>96</v>
      </c>
      <c r="G44" s="4" t="s">
        <v>96</v>
      </c>
      <c r="H44" s="4" t="s">
        <v>96</v>
      </c>
      <c r="I44" s="4" t="s">
        <v>96</v>
      </c>
      <c r="J44" s="4" t="s">
        <v>96</v>
      </c>
      <c r="K44" s="59">
        <f t="shared" si="1"/>
        <v>0</v>
      </c>
      <c r="L44" s="59"/>
      <c r="M44" s="59"/>
      <c r="N44" s="59"/>
      <c r="O44" s="59"/>
      <c r="P44" s="73"/>
      <c r="X44" s="75"/>
      <c r="Y44" s="75"/>
      <c r="Z44" s="75"/>
      <c r="AA44" s="75"/>
      <c r="AB44" s="75"/>
      <c r="AC44" s="75"/>
      <c r="AD44" s="75"/>
      <c r="AE44" s="75"/>
      <c r="AF44" s="75"/>
      <c r="AG44" s="75"/>
      <c r="AH44" s="75"/>
      <c r="AI44" s="75"/>
      <c r="AJ44" s="75"/>
      <c r="AK44" s="75"/>
      <c r="AL44" s="75"/>
    </row>
    <row r="45">
      <c r="A45" s="15" t="s">
        <v>188</v>
      </c>
      <c r="B45" s="15" t="s">
        <v>198</v>
      </c>
      <c r="C45" s="72" t="s">
        <v>199</v>
      </c>
      <c r="D45" s="77">
        <v>0.6458333333333334</v>
      </c>
      <c r="E45" s="77">
        <v>0.6875</v>
      </c>
      <c r="F45" s="4">
        <v>2.0</v>
      </c>
      <c r="G45" s="4">
        <v>2.0</v>
      </c>
      <c r="H45" s="4">
        <v>2.0</v>
      </c>
      <c r="I45" s="4">
        <v>1.0</v>
      </c>
      <c r="J45" s="4">
        <v>2.0</v>
      </c>
      <c r="K45" s="59">
        <f t="shared" si="1"/>
        <v>9</v>
      </c>
      <c r="L45" s="59"/>
      <c r="M45" s="59"/>
      <c r="N45" s="59"/>
      <c r="O45" s="59"/>
      <c r="P45" s="73"/>
      <c r="X45" s="75"/>
      <c r="Y45" s="75"/>
      <c r="Z45" s="75"/>
      <c r="AA45" s="75"/>
      <c r="AB45" s="75"/>
      <c r="AC45" s="75"/>
      <c r="AD45" s="75"/>
      <c r="AE45" s="75"/>
      <c r="AF45" s="75"/>
      <c r="AG45" s="75"/>
      <c r="AH45" s="75"/>
      <c r="AI45" s="75"/>
      <c r="AJ45" s="75"/>
      <c r="AK45" s="75"/>
      <c r="AL45" s="75"/>
    </row>
    <row r="46">
      <c r="A46" s="15" t="s">
        <v>188</v>
      </c>
      <c r="B46" s="15" t="s">
        <v>171</v>
      </c>
      <c r="C46" s="72" t="s">
        <v>172</v>
      </c>
      <c r="D46" s="77">
        <v>0.6458333333333334</v>
      </c>
      <c r="E46" s="77">
        <v>0.6875</v>
      </c>
      <c r="F46" s="4">
        <v>2.0</v>
      </c>
      <c r="G46" s="4">
        <v>2.0</v>
      </c>
      <c r="H46" s="4">
        <v>0.0</v>
      </c>
      <c r="I46" s="4">
        <v>1.0</v>
      </c>
      <c r="J46" s="4">
        <v>1.0</v>
      </c>
      <c r="K46" s="59">
        <f t="shared" si="1"/>
        <v>6</v>
      </c>
      <c r="L46" s="59"/>
      <c r="M46" s="59"/>
      <c r="N46" s="59"/>
      <c r="O46" s="59"/>
      <c r="P46" s="73"/>
      <c r="X46" s="75"/>
      <c r="Y46" s="75"/>
      <c r="Z46" s="75"/>
      <c r="AA46" s="75"/>
      <c r="AB46" s="75"/>
      <c r="AC46" s="75"/>
      <c r="AD46" s="75"/>
      <c r="AE46" s="75"/>
      <c r="AF46" s="75"/>
      <c r="AG46" s="75"/>
      <c r="AH46" s="75"/>
      <c r="AI46" s="75"/>
      <c r="AJ46" s="75"/>
      <c r="AK46" s="75"/>
      <c r="AL46" s="75"/>
    </row>
    <row r="47">
      <c r="A47" s="52" t="s">
        <v>200</v>
      </c>
      <c r="B47" s="15" t="s">
        <v>201</v>
      </c>
      <c r="C47" s="72" t="s">
        <v>202</v>
      </c>
      <c r="D47" s="77">
        <v>0.6458333333333334</v>
      </c>
      <c r="E47" s="82" t="s">
        <v>96</v>
      </c>
      <c r="F47" s="4">
        <v>2.0</v>
      </c>
      <c r="G47" s="4">
        <v>2.0</v>
      </c>
      <c r="H47" s="4">
        <v>2.0</v>
      </c>
      <c r="I47" s="4">
        <v>2.0</v>
      </c>
      <c r="J47" s="4">
        <v>2.0</v>
      </c>
      <c r="K47" s="59">
        <f t="shared" si="1"/>
        <v>10</v>
      </c>
      <c r="L47" s="59"/>
      <c r="M47" s="59"/>
      <c r="N47" s="59"/>
      <c r="O47" s="59"/>
      <c r="P47" s="73"/>
      <c r="Q47" s="59"/>
      <c r="X47" s="75"/>
      <c r="Y47" s="75"/>
      <c r="Z47" s="75"/>
      <c r="AA47" s="75"/>
      <c r="AB47" s="75"/>
      <c r="AC47" s="75"/>
      <c r="AD47" s="75"/>
      <c r="AE47" s="75"/>
      <c r="AF47" s="75"/>
      <c r="AG47" s="75"/>
      <c r="AH47" s="75"/>
      <c r="AI47" s="75"/>
      <c r="AJ47" s="75"/>
      <c r="AK47" s="75"/>
      <c r="AL47" s="75"/>
    </row>
    <row r="48">
      <c r="A48" s="52" t="s">
        <v>200</v>
      </c>
      <c r="B48" s="15" t="s">
        <v>74</v>
      </c>
      <c r="C48" s="72" t="s">
        <v>75</v>
      </c>
      <c r="D48" s="77">
        <v>0.6041666666666666</v>
      </c>
      <c r="E48" s="82" t="s">
        <v>96</v>
      </c>
      <c r="F48" s="4">
        <v>2.0</v>
      </c>
      <c r="G48" s="4">
        <v>0.0</v>
      </c>
      <c r="H48" s="4">
        <v>0.0</v>
      </c>
      <c r="I48" s="4">
        <v>0.0</v>
      </c>
      <c r="J48" s="4">
        <v>0.0</v>
      </c>
      <c r="K48" s="59">
        <f t="shared" si="1"/>
        <v>2</v>
      </c>
      <c r="L48" s="59"/>
      <c r="M48" s="59"/>
      <c r="N48" s="59"/>
      <c r="O48" s="59"/>
      <c r="P48" s="73"/>
      <c r="Q48" s="59"/>
      <c r="X48" s="75"/>
      <c r="Y48" s="75"/>
      <c r="Z48" s="75"/>
      <c r="AA48" s="75"/>
      <c r="AB48" s="75"/>
      <c r="AC48" s="75"/>
      <c r="AD48" s="75"/>
      <c r="AE48" s="75"/>
      <c r="AF48" s="75"/>
      <c r="AG48" s="75"/>
      <c r="AH48" s="75"/>
      <c r="AI48" s="75"/>
      <c r="AJ48" s="75"/>
      <c r="AK48" s="75"/>
      <c r="AL48" s="75"/>
    </row>
    <row r="49">
      <c r="A49" s="52" t="s">
        <v>200</v>
      </c>
      <c r="B49" s="15" t="s">
        <v>207</v>
      </c>
      <c r="C49" s="72" t="s">
        <v>208</v>
      </c>
      <c r="D49" s="77">
        <v>0.6458333333333334</v>
      </c>
      <c r="E49" s="82" t="s">
        <v>96</v>
      </c>
      <c r="F49" s="4">
        <v>2.0</v>
      </c>
      <c r="G49" s="4">
        <v>2.0</v>
      </c>
      <c r="H49" s="4">
        <v>2.0</v>
      </c>
      <c r="I49" s="4">
        <v>2.0</v>
      </c>
      <c r="J49" s="4">
        <v>2.0</v>
      </c>
      <c r="K49" s="59">
        <f t="shared" si="1"/>
        <v>10</v>
      </c>
      <c r="L49" s="59"/>
      <c r="M49" s="59"/>
      <c r="N49" s="59"/>
      <c r="O49" s="59"/>
      <c r="P49" s="73"/>
      <c r="Q49" s="59"/>
      <c r="X49" s="75"/>
      <c r="Y49" s="75"/>
      <c r="Z49" s="75"/>
      <c r="AA49" s="75"/>
      <c r="AB49" s="75"/>
      <c r="AC49" s="75"/>
      <c r="AD49" s="75"/>
      <c r="AE49" s="75"/>
      <c r="AF49" s="75"/>
      <c r="AG49" s="75"/>
      <c r="AH49" s="75"/>
      <c r="AI49" s="75"/>
      <c r="AJ49" s="75"/>
      <c r="AK49" s="75"/>
      <c r="AL49" s="75"/>
    </row>
    <row r="50">
      <c r="A50" s="52" t="s">
        <v>200</v>
      </c>
      <c r="B50" s="15" t="s">
        <v>204</v>
      </c>
      <c r="C50" s="72" t="s">
        <v>205</v>
      </c>
      <c r="D50" s="77">
        <v>0.6458333333333334</v>
      </c>
      <c r="E50" s="82" t="s">
        <v>96</v>
      </c>
      <c r="F50" s="4">
        <v>2.0</v>
      </c>
      <c r="G50" s="4">
        <v>2.0</v>
      </c>
      <c r="H50" s="4">
        <v>1.0</v>
      </c>
      <c r="I50" s="4">
        <v>0.0</v>
      </c>
      <c r="J50" s="4">
        <v>0.0</v>
      </c>
      <c r="K50" s="59">
        <f t="shared" si="1"/>
        <v>5</v>
      </c>
      <c r="L50" s="59"/>
      <c r="M50" s="59"/>
      <c r="N50" s="59"/>
      <c r="O50" s="59"/>
      <c r="P50" s="73"/>
      <c r="Q50" s="59"/>
      <c r="X50" s="75"/>
      <c r="Y50" s="75"/>
      <c r="Z50" s="75"/>
      <c r="AA50" s="75"/>
      <c r="AB50" s="75"/>
      <c r="AC50" s="75"/>
      <c r="AD50" s="75"/>
      <c r="AE50" s="75"/>
      <c r="AF50" s="75"/>
      <c r="AG50" s="75"/>
      <c r="AH50" s="75"/>
      <c r="AI50" s="75"/>
      <c r="AJ50" s="75"/>
      <c r="AK50" s="75"/>
      <c r="AL50" s="75"/>
    </row>
    <row r="51">
      <c r="A51" s="52" t="s">
        <v>200</v>
      </c>
      <c r="B51" s="15" t="s">
        <v>214</v>
      </c>
      <c r="C51" s="72" t="s">
        <v>215</v>
      </c>
      <c r="D51" s="77">
        <v>0.6486111111111111</v>
      </c>
      <c r="E51" s="82" t="s">
        <v>96</v>
      </c>
      <c r="F51" s="4" t="s">
        <v>96</v>
      </c>
      <c r="G51" s="4" t="s">
        <v>96</v>
      </c>
      <c r="H51" s="4" t="s">
        <v>96</v>
      </c>
      <c r="I51" s="4" t="s">
        <v>96</v>
      </c>
      <c r="J51" s="4" t="s">
        <v>96</v>
      </c>
      <c r="K51" s="59">
        <f t="shared" si="1"/>
        <v>0</v>
      </c>
      <c r="L51" s="59"/>
      <c r="M51" s="59"/>
      <c r="N51" s="59"/>
      <c r="O51" s="59"/>
      <c r="P51" s="73"/>
      <c r="X51" s="75"/>
      <c r="Y51" s="75"/>
      <c r="Z51" s="75"/>
      <c r="AA51" s="75"/>
      <c r="AB51" s="75"/>
      <c r="AC51" s="75"/>
      <c r="AD51" s="75"/>
      <c r="AE51" s="75"/>
      <c r="AF51" s="75"/>
      <c r="AG51" s="75"/>
      <c r="AH51" s="75"/>
      <c r="AI51" s="75"/>
      <c r="AJ51" s="75"/>
      <c r="AK51" s="75"/>
      <c r="AL51" s="75"/>
    </row>
    <row r="52">
      <c r="A52" s="52" t="s">
        <v>200</v>
      </c>
      <c r="B52" s="15" t="s">
        <v>218</v>
      </c>
      <c r="C52" s="72" t="s">
        <v>219</v>
      </c>
      <c r="D52" s="4" t="s">
        <v>220</v>
      </c>
      <c r="E52" s="82" t="s">
        <v>96</v>
      </c>
      <c r="F52" s="4" t="s">
        <v>96</v>
      </c>
      <c r="G52" s="4" t="s">
        <v>96</v>
      </c>
      <c r="H52" s="4" t="s">
        <v>96</v>
      </c>
      <c r="I52" s="4" t="s">
        <v>96</v>
      </c>
      <c r="J52" s="4" t="s">
        <v>96</v>
      </c>
      <c r="K52" s="59">
        <f t="shared" si="1"/>
        <v>0</v>
      </c>
      <c r="L52" s="59"/>
      <c r="M52" s="59"/>
      <c r="N52" s="59"/>
      <c r="O52" s="59"/>
      <c r="P52" s="73"/>
      <c r="Q52" s="59"/>
      <c r="X52" s="75"/>
      <c r="Y52" s="75"/>
      <c r="Z52" s="75"/>
      <c r="AA52" s="75"/>
      <c r="AB52" s="75"/>
      <c r="AC52" s="75"/>
      <c r="AD52" s="75"/>
      <c r="AE52" s="75"/>
      <c r="AF52" s="75"/>
      <c r="AG52" s="75"/>
      <c r="AH52" s="75"/>
      <c r="AI52" s="75"/>
      <c r="AJ52" s="75"/>
      <c r="AK52" s="75"/>
      <c r="AL52" s="75"/>
    </row>
    <row r="53">
      <c r="A53" s="52" t="s">
        <v>200</v>
      </c>
      <c r="B53" s="15" t="s">
        <v>60</v>
      </c>
      <c r="C53" s="72" t="s">
        <v>61</v>
      </c>
      <c r="D53" s="4" t="s">
        <v>220</v>
      </c>
      <c r="E53" s="82" t="s">
        <v>96</v>
      </c>
      <c r="F53" s="4" t="s">
        <v>96</v>
      </c>
      <c r="G53" s="4" t="s">
        <v>96</v>
      </c>
      <c r="H53" s="4" t="s">
        <v>96</v>
      </c>
      <c r="I53" s="4" t="s">
        <v>96</v>
      </c>
      <c r="J53" s="4" t="s">
        <v>96</v>
      </c>
      <c r="K53" s="59">
        <f t="shared" si="1"/>
        <v>0</v>
      </c>
      <c r="L53" s="59"/>
      <c r="M53" s="59"/>
      <c r="N53" s="59"/>
      <c r="O53" s="59"/>
      <c r="P53" s="73"/>
      <c r="Q53" s="59"/>
      <c r="X53" s="75"/>
      <c r="Y53" s="75"/>
      <c r="Z53" s="75"/>
      <c r="AA53" s="75"/>
      <c r="AB53" s="75"/>
      <c r="AC53" s="75"/>
      <c r="AD53" s="75"/>
      <c r="AE53" s="75"/>
      <c r="AF53" s="75"/>
      <c r="AG53" s="75"/>
      <c r="AH53" s="75"/>
      <c r="AI53" s="75"/>
      <c r="AJ53" s="75"/>
      <c r="AK53" s="75"/>
      <c r="AL53" s="75"/>
    </row>
    <row r="54">
      <c r="A54" s="15" t="s">
        <v>221</v>
      </c>
      <c r="B54" s="15" t="s">
        <v>33</v>
      </c>
      <c r="C54" s="72" t="s">
        <v>34</v>
      </c>
      <c r="D54" s="77">
        <v>0.5625</v>
      </c>
      <c r="E54" s="77">
        <v>0.6875</v>
      </c>
      <c r="F54" s="4" t="s">
        <v>96</v>
      </c>
      <c r="G54" s="4" t="s">
        <v>96</v>
      </c>
      <c r="H54" s="4" t="s">
        <v>96</v>
      </c>
      <c r="I54" s="4" t="s">
        <v>96</v>
      </c>
      <c r="J54" s="4" t="s">
        <v>96</v>
      </c>
      <c r="K54" s="59">
        <f t="shared" si="1"/>
        <v>0</v>
      </c>
      <c r="L54" s="59"/>
      <c r="M54" s="59"/>
      <c r="N54" s="59"/>
      <c r="O54" s="59"/>
      <c r="P54" s="73"/>
      <c r="Q54" s="59"/>
      <c r="X54" s="75"/>
      <c r="Y54" s="75"/>
      <c r="Z54" s="75"/>
      <c r="AA54" s="75"/>
      <c r="AB54" s="75"/>
      <c r="AC54" s="75"/>
      <c r="AD54" s="75"/>
      <c r="AE54" s="75"/>
      <c r="AF54" s="75"/>
      <c r="AG54" s="75"/>
      <c r="AH54" s="75"/>
      <c r="AI54" s="75"/>
      <c r="AJ54" s="75"/>
      <c r="AK54" s="75"/>
      <c r="AL54" s="75"/>
    </row>
    <row r="55">
      <c r="A55" s="15" t="s">
        <v>221</v>
      </c>
      <c r="B55" s="15" t="s">
        <v>22</v>
      </c>
      <c r="C55" s="72" t="s">
        <v>23</v>
      </c>
      <c r="D55" s="77">
        <v>0.5638888888888889</v>
      </c>
      <c r="E55" s="77">
        <v>0.6875</v>
      </c>
      <c r="F55" s="4">
        <v>2.0</v>
      </c>
      <c r="G55" s="4">
        <v>1.0</v>
      </c>
      <c r="H55" s="4">
        <v>2.0</v>
      </c>
      <c r="I55" s="4">
        <v>1.0</v>
      </c>
      <c r="J55" s="4">
        <v>1.0</v>
      </c>
      <c r="K55" s="59">
        <f t="shared" si="1"/>
        <v>7</v>
      </c>
      <c r="L55" s="59"/>
      <c r="M55" s="59"/>
      <c r="N55" s="59"/>
      <c r="O55" s="59"/>
      <c r="P55" s="73"/>
      <c r="Q55" s="59"/>
      <c r="X55" s="75"/>
      <c r="Y55" s="75"/>
      <c r="Z55" s="75"/>
      <c r="AA55" s="75"/>
      <c r="AB55" s="75"/>
      <c r="AC55" s="75"/>
      <c r="AD55" s="75"/>
      <c r="AE55" s="75"/>
      <c r="AF55" s="75"/>
      <c r="AG55" s="75"/>
      <c r="AH55" s="75"/>
      <c r="AI55" s="75"/>
      <c r="AJ55" s="75"/>
      <c r="AK55" s="75"/>
      <c r="AL55" s="75"/>
    </row>
    <row r="56">
      <c r="A56" s="15" t="s">
        <v>221</v>
      </c>
      <c r="B56" s="15" t="s">
        <v>81</v>
      </c>
      <c r="C56" s="72" t="s">
        <v>82</v>
      </c>
      <c r="D56" s="77">
        <v>0.5652777777777778</v>
      </c>
      <c r="E56" s="77">
        <v>0.6875</v>
      </c>
      <c r="F56" s="4">
        <v>2.0</v>
      </c>
      <c r="G56" s="4">
        <v>2.0</v>
      </c>
      <c r="H56" s="4">
        <v>0.0</v>
      </c>
      <c r="I56" s="4">
        <v>1.0</v>
      </c>
      <c r="J56" s="4">
        <v>2.0</v>
      </c>
      <c r="K56" s="59">
        <f t="shared" si="1"/>
        <v>7</v>
      </c>
      <c r="L56" s="59"/>
      <c r="M56" s="59"/>
      <c r="N56" s="59"/>
      <c r="O56" s="59"/>
      <c r="P56" s="73"/>
      <c r="Q56" s="59"/>
      <c r="X56" s="75"/>
      <c r="Y56" s="75"/>
      <c r="Z56" s="75"/>
      <c r="AA56" s="75"/>
      <c r="AB56" s="75"/>
      <c r="AC56" s="75"/>
      <c r="AD56" s="75"/>
      <c r="AE56" s="75"/>
      <c r="AF56" s="75"/>
      <c r="AG56" s="75"/>
      <c r="AH56" s="75"/>
      <c r="AI56" s="75"/>
      <c r="AJ56" s="75"/>
      <c r="AK56" s="75"/>
      <c r="AL56" s="75"/>
    </row>
    <row r="57">
      <c r="A57" s="15" t="s">
        <v>221</v>
      </c>
      <c r="B57" s="15" t="s">
        <v>225</v>
      </c>
      <c r="C57" s="72" t="s">
        <v>226</v>
      </c>
      <c r="D57" s="77">
        <v>0.5625</v>
      </c>
      <c r="E57" s="77">
        <v>0.6875</v>
      </c>
      <c r="F57" s="4">
        <v>2.0</v>
      </c>
      <c r="G57" s="4">
        <v>1.0</v>
      </c>
      <c r="H57" s="4">
        <v>1.0</v>
      </c>
      <c r="I57" s="4">
        <v>0.0</v>
      </c>
      <c r="J57" s="4">
        <v>2.0</v>
      </c>
      <c r="K57" s="59">
        <f t="shared" si="1"/>
        <v>6</v>
      </c>
      <c r="L57" s="59"/>
      <c r="M57" s="59"/>
      <c r="N57" s="59"/>
      <c r="O57" s="59"/>
      <c r="P57" s="73"/>
      <c r="Q57" s="59"/>
      <c r="X57" s="75"/>
      <c r="Y57" s="75"/>
      <c r="Z57" s="75"/>
      <c r="AA57" s="75"/>
      <c r="AB57" s="75"/>
      <c r="AC57" s="75"/>
      <c r="AD57" s="75"/>
      <c r="AE57" s="75"/>
      <c r="AF57" s="75"/>
      <c r="AG57" s="75"/>
      <c r="AH57" s="75"/>
      <c r="AI57" s="75"/>
      <c r="AJ57" s="75"/>
      <c r="AK57" s="75"/>
      <c r="AL57" s="75"/>
    </row>
    <row r="58">
      <c r="A58" s="100" t="s">
        <v>221</v>
      </c>
      <c r="B58" s="15" t="s">
        <v>228</v>
      </c>
      <c r="C58" s="72" t="s">
        <v>229</v>
      </c>
      <c r="D58" s="77">
        <v>0.5625</v>
      </c>
      <c r="E58" s="77">
        <v>0.6875</v>
      </c>
      <c r="F58" s="4">
        <v>2.0</v>
      </c>
      <c r="G58" s="4">
        <v>2.0</v>
      </c>
      <c r="H58" s="4">
        <v>0.0</v>
      </c>
      <c r="I58" s="4">
        <v>1.0</v>
      </c>
      <c r="J58" s="4">
        <v>2.0</v>
      </c>
      <c r="K58" s="59">
        <f t="shared" si="1"/>
        <v>7</v>
      </c>
      <c r="L58" s="59"/>
      <c r="M58" s="59"/>
      <c r="N58" s="59"/>
      <c r="O58" s="59"/>
      <c r="P58" s="73"/>
      <c r="Q58" s="59"/>
      <c r="X58" s="75"/>
      <c r="Y58" s="75"/>
      <c r="Z58" s="75"/>
      <c r="AA58" s="75"/>
      <c r="AB58" s="75"/>
      <c r="AC58" s="75"/>
      <c r="AD58" s="75"/>
      <c r="AE58" s="75"/>
      <c r="AF58" s="75"/>
      <c r="AG58" s="75"/>
      <c r="AH58" s="75"/>
      <c r="AI58" s="75"/>
      <c r="AJ58" s="75"/>
      <c r="AK58" s="75"/>
      <c r="AL58" s="75"/>
    </row>
    <row r="59">
      <c r="A59" s="100" t="s">
        <v>221</v>
      </c>
      <c r="B59" s="15" t="s">
        <v>230</v>
      </c>
      <c r="C59" s="72" t="s">
        <v>231</v>
      </c>
      <c r="D59" s="77">
        <v>0.5625</v>
      </c>
      <c r="E59" s="77">
        <v>0.6875</v>
      </c>
      <c r="F59" s="4" t="s">
        <v>96</v>
      </c>
      <c r="G59" s="4" t="s">
        <v>96</v>
      </c>
      <c r="H59" s="4" t="s">
        <v>96</v>
      </c>
      <c r="I59" s="4" t="s">
        <v>96</v>
      </c>
      <c r="J59" s="4" t="s">
        <v>96</v>
      </c>
      <c r="K59" s="59">
        <f t="shared" si="1"/>
        <v>0</v>
      </c>
      <c r="L59" s="59"/>
      <c r="M59" s="59"/>
      <c r="N59" s="59"/>
      <c r="O59" s="59"/>
      <c r="P59" s="73"/>
      <c r="Q59" s="59"/>
      <c r="X59" s="75"/>
      <c r="Y59" s="75"/>
      <c r="Z59" s="75"/>
      <c r="AA59" s="75"/>
      <c r="AB59" s="75"/>
      <c r="AC59" s="75"/>
      <c r="AD59" s="75"/>
      <c r="AE59" s="75"/>
      <c r="AF59" s="75"/>
      <c r="AG59" s="75"/>
      <c r="AH59" s="75"/>
      <c r="AI59" s="75"/>
      <c r="AJ59" s="75"/>
      <c r="AK59" s="75"/>
      <c r="AL59" s="75"/>
    </row>
    <row r="60">
      <c r="A60" s="100" t="s">
        <v>221</v>
      </c>
      <c r="B60" s="15" t="s">
        <v>234</v>
      </c>
      <c r="C60" s="72" t="s">
        <v>235</v>
      </c>
      <c r="D60" s="77">
        <v>0.5590277777777778</v>
      </c>
      <c r="E60" s="77">
        <v>0.6875</v>
      </c>
      <c r="F60" s="4" t="s">
        <v>96</v>
      </c>
      <c r="G60" s="4" t="s">
        <v>96</v>
      </c>
      <c r="H60" s="4" t="s">
        <v>96</v>
      </c>
      <c r="I60" s="4" t="s">
        <v>96</v>
      </c>
      <c r="J60" s="4" t="s">
        <v>96</v>
      </c>
      <c r="K60" s="59">
        <f t="shared" si="1"/>
        <v>0</v>
      </c>
      <c r="L60" s="59"/>
      <c r="M60" s="59"/>
      <c r="N60" s="59"/>
      <c r="O60" s="59"/>
      <c r="P60" s="73"/>
      <c r="X60" s="75"/>
      <c r="Y60" s="75"/>
      <c r="Z60" s="75"/>
      <c r="AA60" s="75"/>
      <c r="AB60" s="75"/>
      <c r="AC60" s="75"/>
      <c r="AD60" s="75"/>
      <c r="AE60" s="75"/>
      <c r="AF60" s="75"/>
      <c r="AG60" s="75"/>
      <c r="AH60" s="75"/>
      <c r="AI60" s="75"/>
      <c r="AJ60" s="75"/>
      <c r="AK60" s="75"/>
      <c r="AL60" s="75"/>
    </row>
    <row r="61">
      <c r="A61" s="100" t="s">
        <v>221</v>
      </c>
      <c r="B61" s="15" t="s">
        <v>238</v>
      </c>
      <c r="C61" s="72" t="s">
        <v>239</v>
      </c>
      <c r="D61" s="77">
        <v>0.5604166666666667</v>
      </c>
      <c r="E61" s="77">
        <v>0.6875</v>
      </c>
      <c r="F61" s="4">
        <v>2.0</v>
      </c>
      <c r="G61" s="4">
        <v>2.0</v>
      </c>
      <c r="H61" s="4">
        <v>1.0</v>
      </c>
      <c r="I61" s="4">
        <v>1.0</v>
      </c>
      <c r="J61" s="4">
        <v>2.0</v>
      </c>
      <c r="K61" s="59">
        <f t="shared" si="1"/>
        <v>8</v>
      </c>
      <c r="L61" s="59"/>
      <c r="M61" s="59"/>
      <c r="N61" s="59"/>
      <c r="O61" s="59"/>
      <c r="P61" s="73"/>
      <c r="Q61" s="59"/>
      <c r="X61" s="75"/>
      <c r="Y61" s="75"/>
      <c r="Z61" s="75"/>
      <c r="AA61" s="75"/>
      <c r="AB61" s="75"/>
      <c r="AC61" s="75"/>
      <c r="AD61" s="75"/>
      <c r="AE61" s="75"/>
      <c r="AF61" s="75"/>
      <c r="AG61" s="75"/>
      <c r="AH61" s="75"/>
      <c r="AI61" s="75"/>
      <c r="AJ61" s="75"/>
      <c r="AK61" s="75"/>
      <c r="AL61" s="75"/>
    </row>
    <row r="62">
      <c r="A62" s="15" t="s">
        <v>243</v>
      </c>
      <c r="B62" s="15" t="s">
        <v>244</v>
      </c>
      <c r="C62" s="72" t="s">
        <v>245</v>
      </c>
      <c r="D62" s="77">
        <v>0.5625</v>
      </c>
      <c r="E62" s="82" t="s">
        <v>96</v>
      </c>
      <c r="F62" s="4">
        <v>2.0</v>
      </c>
      <c r="G62" s="4">
        <v>2.0</v>
      </c>
      <c r="H62" s="4">
        <v>2.0</v>
      </c>
      <c r="I62" s="4">
        <v>2.0</v>
      </c>
      <c r="J62" s="4">
        <v>2.0</v>
      </c>
      <c r="K62" s="59">
        <f t="shared" si="1"/>
        <v>10</v>
      </c>
      <c r="L62" s="59"/>
      <c r="M62" s="59"/>
      <c r="N62" s="59"/>
      <c r="O62" s="59"/>
      <c r="P62" s="73"/>
      <c r="X62" s="75"/>
      <c r="Y62" s="75"/>
      <c r="Z62" s="75"/>
      <c r="AA62" s="75"/>
      <c r="AB62" s="75"/>
      <c r="AC62" s="75"/>
      <c r="AD62" s="75"/>
      <c r="AE62" s="75"/>
      <c r="AF62" s="75"/>
      <c r="AG62" s="75"/>
      <c r="AH62" s="75"/>
      <c r="AI62" s="75"/>
      <c r="AJ62" s="75"/>
      <c r="AK62" s="75"/>
      <c r="AL62" s="75"/>
    </row>
    <row r="63">
      <c r="A63" s="15" t="s">
        <v>243</v>
      </c>
      <c r="B63" s="15" t="s">
        <v>154</v>
      </c>
      <c r="C63" s="72" t="s">
        <v>155</v>
      </c>
      <c r="D63" s="77">
        <v>0.5763888888888888</v>
      </c>
      <c r="E63" s="82" t="s">
        <v>96</v>
      </c>
      <c r="F63" s="4">
        <v>0.0</v>
      </c>
      <c r="G63" s="4">
        <v>2.0</v>
      </c>
      <c r="H63" s="4">
        <v>2.0</v>
      </c>
      <c r="I63" s="4">
        <v>0.0</v>
      </c>
      <c r="J63" s="4">
        <v>0.0</v>
      </c>
      <c r="K63" s="59">
        <f t="shared" si="1"/>
        <v>4</v>
      </c>
      <c r="L63" s="59"/>
      <c r="M63" s="59"/>
      <c r="N63" s="59"/>
      <c r="O63" s="59"/>
      <c r="P63" s="73"/>
      <c r="X63" s="75"/>
      <c r="Y63" s="75"/>
      <c r="Z63" s="75"/>
      <c r="AA63" s="75"/>
      <c r="AB63" s="75"/>
      <c r="AC63" s="75"/>
      <c r="AD63" s="75"/>
      <c r="AE63" s="75"/>
      <c r="AF63" s="75"/>
      <c r="AG63" s="75"/>
      <c r="AH63" s="75"/>
      <c r="AI63" s="75"/>
      <c r="AJ63" s="75"/>
      <c r="AK63" s="75"/>
      <c r="AL63" s="75"/>
    </row>
    <row r="64">
      <c r="A64" s="15" t="s">
        <v>243</v>
      </c>
      <c r="B64" s="15" t="s">
        <v>249</v>
      </c>
      <c r="C64" s="72" t="s">
        <v>250</v>
      </c>
      <c r="D64" s="59"/>
      <c r="E64" s="82" t="s">
        <v>96</v>
      </c>
      <c r="F64" s="4">
        <v>0.0</v>
      </c>
      <c r="G64" s="4">
        <v>0.0</v>
      </c>
      <c r="H64" s="4">
        <v>0.0</v>
      </c>
      <c r="I64" s="4">
        <v>0.0</v>
      </c>
      <c r="J64" s="4">
        <v>0.0</v>
      </c>
      <c r="K64" s="59">
        <f t="shared" si="1"/>
        <v>0</v>
      </c>
      <c r="L64" s="59"/>
      <c r="M64" s="59"/>
      <c r="N64" s="59"/>
      <c r="O64" s="59"/>
      <c r="P64" s="73"/>
      <c r="X64" s="75"/>
      <c r="Y64" s="75"/>
      <c r="Z64" s="75"/>
      <c r="AA64" s="75"/>
      <c r="AB64" s="75"/>
      <c r="AC64" s="75"/>
      <c r="AD64" s="75"/>
      <c r="AE64" s="75"/>
      <c r="AF64" s="75"/>
      <c r="AG64" s="75"/>
      <c r="AH64" s="75"/>
      <c r="AI64" s="75"/>
      <c r="AJ64" s="75"/>
      <c r="AK64" s="75"/>
      <c r="AL64" s="75"/>
    </row>
    <row r="65">
      <c r="A65" s="15" t="s">
        <v>243</v>
      </c>
      <c r="B65" s="15" t="s">
        <v>251</v>
      </c>
      <c r="C65" s="72" t="s">
        <v>252</v>
      </c>
      <c r="D65" s="77">
        <v>0.5625</v>
      </c>
      <c r="E65" s="82" t="s">
        <v>96</v>
      </c>
      <c r="F65" s="4">
        <v>2.0</v>
      </c>
      <c r="G65" s="4">
        <v>2.0</v>
      </c>
      <c r="H65" s="4">
        <v>2.0</v>
      </c>
      <c r="I65" s="4">
        <v>2.0</v>
      </c>
      <c r="J65" s="4">
        <v>2.0</v>
      </c>
      <c r="K65" s="59">
        <f t="shared" si="1"/>
        <v>10</v>
      </c>
      <c r="L65" s="59"/>
      <c r="M65" s="59"/>
      <c r="N65" s="59"/>
      <c r="O65" s="59"/>
      <c r="P65" s="73"/>
      <c r="X65" s="75"/>
      <c r="Y65" s="75"/>
      <c r="Z65" s="75"/>
      <c r="AA65" s="75"/>
      <c r="AB65" s="75"/>
      <c r="AC65" s="75"/>
      <c r="AD65" s="75"/>
      <c r="AE65" s="75"/>
      <c r="AF65" s="75"/>
      <c r="AG65" s="75"/>
      <c r="AH65" s="75"/>
      <c r="AI65" s="75"/>
      <c r="AJ65" s="75"/>
      <c r="AK65" s="75"/>
      <c r="AL65" s="75"/>
    </row>
    <row r="66">
      <c r="A66" s="15" t="s">
        <v>243</v>
      </c>
      <c r="B66" s="15" t="s">
        <v>253</v>
      </c>
      <c r="C66" s="72" t="s">
        <v>254</v>
      </c>
      <c r="D66" s="4" t="s">
        <v>96</v>
      </c>
      <c r="E66" s="82" t="s">
        <v>96</v>
      </c>
      <c r="F66" s="4" t="s">
        <v>96</v>
      </c>
      <c r="G66" s="4" t="s">
        <v>96</v>
      </c>
      <c r="H66" s="4" t="s">
        <v>96</v>
      </c>
      <c r="I66" s="4" t="s">
        <v>96</v>
      </c>
      <c r="J66" s="4" t="s">
        <v>96</v>
      </c>
      <c r="K66" s="59">
        <f t="shared" si="1"/>
        <v>0</v>
      </c>
      <c r="L66" s="59"/>
      <c r="M66" s="59"/>
      <c r="N66" s="59"/>
      <c r="O66" s="59"/>
      <c r="P66" s="73"/>
      <c r="X66" s="75"/>
      <c r="Y66" s="75"/>
      <c r="Z66" s="75"/>
      <c r="AA66" s="75"/>
      <c r="AB66" s="75"/>
      <c r="AC66" s="75"/>
      <c r="AD66" s="75"/>
      <c r="AE66" s="75"/>
      <c r="AF66" s="75"/>
      <c r="AG66" s="75"/>
      <c r="AH66" s="75"/>
      <c r="AI66" s="75"/>
      <c r="AJ66" s="75"/>
      <c r="AK66" s="75"/>
      <c r="AL66" s="75"/>
    </row>
    <row r="67">
      <c r="A67" s="15" t="s">
        <v>243</v>
      </c>
      <c r="B67" s="15" t="s">
        <v>255</v>
      </c>
      <c r="C67" s="72" t="s">
        <v>256</v>
      </c>
      <c r="D67" s="77">
        <v>0.5625</v>
      </c>
      <c r="E67" s="82" t="s">
        <v>96</v>
      </c>
      <c r="F67" s="4">
        <v>2.0</v>
      </c>
      <c r="G67" s="4">
        <v>2.0</v>
      </c>
      <c r="H67" s="4">
        <v>2.0</v>
      </c>
      <c r="I67" s="4">
        <v>2.0</v>
      </c>
      <c r="J67" s="4">
        <v>2.0</v>
      </c>
      <c r="K67" s="59">
        <f t="shared" si="1"/>
        <v>10</v>
      </c>
      <c r="L67" s="59"/>
      <c r="M67" s="59"/>
      <c r="N67" s="59"/>
      <c r="O67" s="59"/>
      <c r="P67" s="73"/>
      <c r="X67" s="75"/>
      <c r="Y67" s="75"/>
      <c r="Z67" s="75"/>
      <c r="AA67" s="75"/>
      <c r="AB67" s="75"/>
      <c r="AC67" s="75"/>
      <c r="AD67" s="75"/>
      <c r="AE67" s="75"/>
      <c r="AF67" s="75"/>
      <c r="AG67" s="75"/>
      <c r="AH67" s="75"/>
      <c r="AI67" s="75"/>
      <c r="AJ67" s="75"/>
      <c r="AK67" s="75"/>
      <c r="AL67" s="75"/>
    </row>
    <row r="68">
      <c r="A68" s="15" t="s">
        <v>243</v>
      </c>
      <c r="B68" s="15" t="s">
        <v>257</v>
      </c>
      <c r="C68" s="72" t="s">
        <v>258</v>
      </c>
      <c r="D68" s="4" t="s">
        <v>96</v>
      </c>
      <c r="E68" s="82" t="s">
        <v>96</v>
      </c>
      <c r="F68" s="4">
        <v>0.0</v>
      </c>
      <c r="G68" s="4">
        <v>0.0</v>
      </c>
      <c r="H68" s="4">
        <v>1.0</v>
      </c>
      <c r="I68" s="4">
        <v>0.0</v>
      </c>
      <c r="J68" s="4">
        <v>0.0</v>
      </c>
      <c r="K68" s="59">
        <f t="shared" si="1"/>
        <v>1</v>
      </c>
      <c r="L68" s="59"/>
      <c r="M68" s="59"/>
      <c r="N68" s="59"/>
      <c r="O68" s="59"/>
      <c r="P68" s="73"/>
      <c r="X68" s="75"/>
      <c r="Y68" s="75"/>
      <c r="Z68" s="75"/>
      <c r="AA68" s="75"/>
      <c r="AB68" s="75"/>
      <c r="AC68" s="75"/>
      <c r="AD68" s="75"/>
      <c r="AE68" s="75"/>
      <c r="AF68" s="75"/>
      <c r="AG68" s="75"/>
      <c r="AH68" s="75"/>
      <c r="AI68" s="75"/>
      <c r="AJ68" s="75"/>
      <c r="AK68" s="75"/>
      <c r="AL68" s="75"/>
    </row>
    <row r="69">
      <c r="A69" s="15" t="s">
        <v>243</v>
      </c>
      <c r="B69" s="15" t="s">
        <v>259</v>
      </c>
      <c r="C69" s="72" t="s">
        <v>260</v>
      </c>
      <c r="D69" s="77">
        <v>0.5625</v>
      </c>
      <c r="E69" s="82" t="s">
        <v>96</v>
      </c>
      <c r="F69" s="4">
        <v>2.0</v>
      </c>
      <c r="G69" s="4">
        <v>2.0</v>
      </c>
      <c r="H69" s="4">
        <v>2.0</v>
      </c>
      <c r="I69" s="4">
        <v>1.0</v>
      </c>
      <c r="J69" s="4">
        <v>0.0</v>
      </c>
      <c r="K69" s="59">
        <f t="shared" si="1"/>
        <v>7</v>
      </c>
      <c r="L69" s="59"/>
      <c r="M69" s="59"/>
      <c r="N69" s="59"/>
      <c r="O69" s="59"/>
      <c r="P69" s="73"/>
      <c r="X69" s="75"/>
      <c r="Y69" s="75"/>
      <c r="Z69" s="75"/>
      <c r="AA69" s="75"/>
      <c r="AB69" s="75"/>
      <c r="AC69" s="75"/>
      <c r="AD69" s="75"/>
      <c r="AE69" s="75"/>
      <c r="AF69" s="75"/>
      <c r="AG69" s="75"/>
      <c r="AH69" s="75"/>
      <c r="AI69" s="75"/>
      <c r="AJ69" s="75"/>
      <c r="AK69" s="75"/>
      <c r="AL69" s="75"/>
    </row>
    <row r="70">
      <c r="A70" s="15" t="s">
        <v>261</v>
      </c>
      <c r="B70" s="15" t="s">
        <v>262</v>
      </c>
      <c r="C70" s="72" t="s">
        <v>263</v>
      </c>
      <c r="D70" s="4" t="s">
        <v>96</v>
      </c>
      <c r="E70" s="82" t="s">
        <v>96</v>
      </c>
      <c r="F70" s="4">
        <v>2.0</v>
      </c>
      <c r="G70" s="4">
        <v>2.0</v>
      </c>
      <c r="H70" s="4">
        <v>2.0</v>
      </c>
      <c r="I70" s="90" t="s">
        <v>96</v>
      </c>
      <c r="J70" s="90" t="s">
        <v>96</v>
      </c>
      <c r="K70" s="59">
        <f t="shared" si="1"/>
        <v>6</v>
      </c>
      <c r="L70" s="59"/>
      <c r="M70" s="59"/>
      <c r="N70" s="59"/>
      <c r="O70" s="59"/>
      <c r="P70" s="73"/>
      <c r="Q70" s="59"/>
      <c r="X70" s="75"/>
      <c r="Y70" s="75"/>
      <c r="Z70" s="75"/>
      <c r="AA70" s="75"/>
      <c r="AB70" s="75"/>
      <c r="AC70" s="75"/>
      <c r="AD70" s="75"/>
      <c r="AE70" s="75"/>
      <c r="AF70" s="75"/>
      <c r="AG70" s="75"/>
      <c r="AH70" s="75"/>
      <c r="AI70" s="75"/>
      <c r="AJ70" s="75"/>
      <c r="AK70" s="75"/>
      <c r="AL70" s="75"/>
    </row>
    <row r="71">
      <c r="A71" s="15" t="s">
        <v>261</v>
      </c>
      <c r="B71" s="15" t="s">
        <v>47</v>
      </c>
      <c r="C71" s="72" t="s">
        <v>48</v>
      </c>
      <c r="D71" s="4" t="s">
        <v>96</v>
      </c>
      <c r="E71" s="82" t="s">
        <v>96</v>
      </c>
      <c r="F71" s="4">
        <v>2.0</v>
      </c>
      <c r="G71" s="4">
        <v>2.0</v>
      </c>
      <c r="H71" s="4">
        <v>2.0</v>
      </c>
      <c r="I71" s="90" t="s">
        <v>96</v>
      </c>
      <c r="J71" s="90" t="s">
        <v>96</v>
      </c>
      <c r="K71" s="59">
        <f t="shared" si="1"/>
        <v>6</v>
      </c>
      <c r="L71" s="59"/>
      <c r="M71" s="59"/>
      <c r="N71" s="59"/>
      <c r="O71" s="59"/>
      <c r="P71" s="73"/>
      <c r="Q71" s="59"/>
      <c r="X71" s="75"/>
      <c r="Y71" s="75"/>
      <c r="Z71" s="75"/>
      <c r="AA71" s="75"/>
      <c r="AB71" s="75"/>
      <c r="AC71" s="75"/>
      <c r="AD71" s="75"/>
      <c r="AE71" s="75"/>
      <c r="AF71" s="75"/>
      <c r="AG71" s="75"/>
      <c r="AH71" s="75"/>
      <c r="AI71" s="75"/>
      <c r="AJ71" s="75"/>
      <c r="AK71" s="75"/>
      <c r="AL71" s="75"/>
    </row>
    <row r="72">
      <c r="A72" s="15" t="s">
        <v>261</v>
      </c>
      <c r="B72" s="15" t="s">
        <v>57</v>
      </c>
      <c r="C72" s="72" t="s">
        <v>58</v>
      </c>
      <c r="D72" s="90" t="s">
        <v>220</v>
      </c>
      <c r="E72" s="82" t="s">
        <v>96</v>
      </c>
      <c r="F72" s="4">
        <v>2.0</v>
      </c>
      <c r="G72" s="4" t="s">
        <v>96</v>
      </c>
      <c r="H72" s="90" t="s">
        <v>96</v>
      </c>
      <c r="I72" s="90" t="s">
        <v>96</v>
      </c>
      <c r="J72" s="90" t="s">
        <v>96</v>
      </c>
      <c r="K72" s="59">
        <f t="shared" si="1"/>
        <v>2</v>
      </c>
      <c r="L72" s="59"/>
      <c r="M72" s="59"/>
      <c r="N72" s="59"/>
      <c r="O72" s="59"/>
      <c r="P72" s="73"/>
      <c r="Q72" s="59"/>
      <c r="X72" s="75"/>
      <c r="Y72" s="75"/>
      <c r="Z72" s="75"/>
      <c r="AA72" s="75"/>
      <c r="AB72" s="75"/>
      <c r="AC72" s="75"/>
      <c r="AD72" s="75"/>
      <c r="AE72" s="75"/>
      <c r="AF72" s="75"/>
      <c r="AG72" s="75"/>
      <c r="AH72" s="75"/>
      <c r="AI72" s="75"/>
      <c r="AJ72" s="75"/>
      <c r="AK72" s="75"/>
      <c r="AL72" s="75"/>
    </row>
    <row r="73">
      <c r="A73" s="15" t="s">
        <v>261</v>
      </c>
      <c r="B73" s="15" t="s">
        <v>267</v>
      </c>
      <c r="C73" s="72" t="s">
        <v>269</v>
      </c>
      <c r="D73" s="105">
        <v>0.6527777777777778</v>
      </c>
      <c r="E73" s="82" t="s">
        <v>96</v>
      </c>
      <c r="F73" s="4">
        <v>2.0</v>
      </c>
      <c r="G73" s="4">
        <v>2.0</v>
      </c>
      <c r="H73" s="4">
        <v>2.0</v>
      </c>
      <c r="I73" s="90" t="s">
        <v>96</v>
      </c>
      <c r="J73" s="90" t="s">
        <v>96</v>
      </c>
      <c r="K73" s="59">
        <f t="shared" si="1"/>
        <v>6</v>
      </c>
      <c r="L73" s="59"/>
      <c r="M73" s="59"/>
      <c r="N73" s="59"/>
      <c r="O73" s="59"/>
      <c r="P73" s="73"/>
      <c r="Q73" s="59"/>
      <c r="X73" s="75"/>
      <c r="Y73" s="75"/>
      <c r="Z73" s="75"/>
      <c r="AA73" s="75"/>
      <c r="AB73" s="75"/>
      <c r="AC73" s="75"/>
      <c r="AD73" s="75"/>
      <c r="AE73" s="75"/>
      <c r="AF73" s="75"/>
      <c r="AG73" s="75"/>
      <c r="AH73" s="75"/>
      <c r="AI73" s="75"/>
      <c r="AJ73" s="75"/>
      <c r="AK73" s="75"/>
      <c r="AL73" s="75"/>
    </row>
    <row r="74">
      <c r="A74" s="15" t="s">
        <v>261</v>
      </c>
      <c r="B74" s="15" t="s">
        <v>236</v>
      </c>
      <c r="C74" s="72" t="s">
        <v>237</v>
      </c>
      <c r="D74" s="105">
        <v>0.6527777777777778</v>
      </c>
      <c r="E74" s="82" t="s">
        <v>96</v>
      </c>
      <c r="F74" s="4">
        <v>2.0</v>
      </c>
      <c r="G74" s="4">
        <v>2.0</v>
      </c>
      <c r="H74" s="4">
        <v>2.0</v>
      </c>
      <c r="I74" s="4">
        <v>2.0</v>
      </c>
      <c r="J74" s="90" t="s">
        <v>96</v>
      </c>
      <c r="K74" s="59">
        <f t="shared" si="1"/>
        <v>8</v>
      </c>
      <c r="L74" s="59"/>
      <c r="M74" s="59"/>
      <c r="N74" s="59"/>
      <c r="O74" s="59"/>
      <c r="P74" s="73"/>
      <c r="X74" s="75"/>
      <c r="Y74" s="75"/>
      <c r="Z74" s="75"/>
      <c r="AA74" s="75"/>
      <c r="AB74" s="75"/>
      <c r="AC74" s="75"/>
      <c r="AD74" s="75"/>
      <c r="AE74" s="75"/>
      <c r="AF74" s="75"/>
      <c r="AG74" s="75"/>
      <c r="AH74" s="75"/>
      <c r="AI74" s="75"/>
      <c r="AJ74" s="75"/>
      <c r="AK74" s="75"/>
      <c r="AL74" s="75"/>
    </row>
    <row r="75">
      <c r="A75" s="15" t="s">
        <v>261</v>
      </c>
      <c r="B75" s="15" t="s">
        <v>35</v>
      </c>
      <c r="C75" s="72" t="s">
        <v>36</v>
      </c>
      <c r="D75" s="105">
        <v>0.6527777777777778</v>
      </c>
      <c r="E75" s="82" t="s">
        <v>96</v>
      </c>
      <c r="F75" s="4">
        <v>1.0</v>
      </c>
      <c r="G75" s="4">
        <v>1.0</v>
      </c>
      <c r="H75" s="90" t="s">
        <v>96</v>
      </c>
      <c r="I75" s="90" t="s">
        <v>96</v>
      </c>
      <c r="J75" s="90" t="s">
        <v>96</v>
      </c>
      <c r="K75" s="59">
        <f t="shared" si="1"/>
        <v>2</v>
      </c>
      <c r="L75" s="59"/>
      <c r="M75" s="59"/>
      <c r="N75" s="59"/>
      <c r="O75" s="59"/>
      <c r="P75" s="73"/>
      <c r="Q75" s="59"/>
      <c r="X75" s="75"/>
      <c r="Y75" s="75"/>
      <c r="Z75" s="75"/>
      <c r="AA75" s="75"/>
      <c r="AB75" s="75"/>
      <c r="AC75" s="75"/>
      <c r="AD75" s="75"/>
      <c r="AE75" s="75"/>
      <c r="AF75" s="75"/>
      <c r="AG75" s="75"/>
      <c r="AH75" s="75"/>
      <c r="AI75" s="75"/>
      <c r="AJ75" s="75"/>
      <c r="AK75" s="75"/>
      <c r="AL75" s="75"/>
    </row>
    <row r="76">
      <c r="A76" s="15" t="s">
        <v>261</v>
      </c>
      <c r="B76" s="15" t="s">
        <v>276</v>
      </c>
      <c r="C76" s="72" t="s">
        <v>277</v>
      </c>
      <c r="D76" s="4" t="s">
        <v>220</v>
      </c>
      <c r="E76" s="82" t="s">
        <v>96</v>
      </c>
      <c r="F76" s="4">
        <v>2.0</v>
      </c>
      <c r="G76" s="4">
        <v>2.0</v>
      </c>
      <c r="H76" s="90" t="s">
        <v>96</v>
      </c>
      <c r="I76" s="90" t="s">
        <v>96</v>
      </c>
      <c r="J76" s="90" t="s">
        <v>96</v>
      </c>
      <c r="K76" s="59">
        <f t="shared" si="1"/>
        <v>4</v>
      </c>
      <c r="L76" s="59"/>
      <c r="M76" s="59"/>
      <c r="N76" s="59"/>
      <c r="O76" s="59"/>
      <c r="P76" s="73"/>
      <c r="Q76" s="59"/>
      <c r="X76" s="75"/>
      <c r="Y76" s="75"/>
      <c r="Z76" s="75"/>
      <c r="AA76" s="75"/>
      <c r="AB76" s="75"/>
      <c r="AC76" s="75"/>
      <c r="AD76" s="75"/>
      <c r="AE76" s="75"/>
      <c r="AF76" s="75"/>
      <c r="AG76" s="75"/>
      <c r="AH76" s="75"/>
      <c r="AI76" s="75"/>
      <c r="AJ76" s="75"/>
      <c r="AK76" s="75"/>
      <c r="AL76" s="75"/>
    </row>
    <row r="77">
      <c r="A77" s="15" t="s">
        <v>261</v>
      </c>
      <c r="B77" s="15" t="s">
        <v>273</v>
      </c>
      <c r="C77" s="72" t="s">
        <v>274</v>
      </c>
      <c r="D77" s="77">
        <v>0.6527777777777778</v>
      </c>
      <c r="E77" s="82" t="s">
        <v>96</v>
      </c>
      <c r="F77" s="4">
        <v>2.0</v>
      </c>
      <c r="G77" s="4">
        <v>2.0</v>
      </c>
      <c r="H77" s="4">
        <v>2.0</v>
      </c>
      <c r="I77" s="4">
        <v>2.0</v>
      </c>
      <c r="J77" s="4">
        <v>2.0</v>
      </c>
      <c r="K77" s="59">
        <f t="shared" si="1"/>
        <v>10</v>
      </c>
      <c r="L77" s="59"/>
      <c r="M77" s="59"/>
      <c r="N77" s="59"/>
      <c r="O77" s="59"/>
      <c r="P77" s="73"/>
      <c r="Q77" s="59"/>
      <c r="X77" s="75"/>
      <c r="Y77" s="75"/>
      <c r="Z77" s="75"/>
      <c r="AA77" s="75"/>
      <c r="AB77" s="75"/>
      <c r="AC77" s="75"/>
      <c r="AD77" s="75"/>
      <c r="AE77" s="75"/>
      <c r="AF77" s="75"/>
      <c r="AG77" s="75"/>
      <c r="AH77" s="75"/>
      <c r="AI77" s="75"/>
      <c r="AJ77" s="75"/>
      <c r="AK77" s="75"/>
      <c r="AL77" s="75"/>
    </row>
    <row r="78">
      <c r="A78" s="15" t="s">
        <v>278</v>
      </c>
      <c r="B78" s="15" t="s">
        <v>279</v>
      </c>
      <c r="C78" s="72" t="s">
        <v>280</v>
      </c>
      <c r="D78" s="77">
        <v>0.5625</v>
      </c>
      <c r="E78" s="82" t="s">
        <v>96</v>
      </c>
      <c r="F78" s="4" t="s">
        <v>281</v>
      </c>
      <c r="G78" s="4" t="s">
        <v>281</v>
      </c>
      <c r="H78" s="4" t="s">
        <v>281</v>
      </c>
      <c r="I78" s="4" t="s">
        <v>281</v>
      </c>
      <c r="J78" s="4" t="s">
        <v>281</v>
      </c>
      <c r="K78" s="59">
        <f t="shared" si="1"/>
        <v>0</v>
      </c>
      <c r="L78" s="59"/>
      <c r="M78" s="59"/>
      <c r="N78" s="59"/>
      <c r="O78" s="59"/>
      <c r="P78" s="73"/>
      <c r="Q78" s="59"/>
      <c r="X78" s="75"/>
      <c r="Y78" s="75"/>
      <c r="Z78" s="75"/>
      <c r="AA78" s="75"/>
      <c r="AB78" s="75"/>
      <c r="AC78" s="75"/>
      <c r="AD78" s="75"/>
      <c r="AE78" s="75"/>
      <c r="AF78" s="75"/>
      <c r="AG78" s="75"/>
      <c r="AH78" s="75"/>
      <c r="AI78" s="75"/>
      <c r="AJ78" s="75"/>
      <c r="AK78" s="75"/>
      <c r="AL78" s="75"/>
    </row>
    <row r="79">
      <c r="A79" s="15" t="s">
        <v>282</v>
      </c>
      <c r="B79" s="15" t="s">
        <v>216</v>
      </c>
      <c r="C79" s="72" t="s">
        <v>217</v>
      </c>
      <c r="D79" s="77">
        <v>0.5625</v>
      </c>
      <c r="E79" s="82" t="s">
        <v>96</v>
      </c>
      <c r="F79" s="4" t="s">
        <v>281</v>
      </c>
      <c r="G79" s="4" t="s">
        <v>281</v>
      </c>
      <c r="H79" s="4" t="s">
        <v>281</v>
      </c>
      <c r="I79" s="4" t="s">
        <v>281</v>
      </c>
      <c r="J79" s="4" t="s">
        <v>281</v>
      </c>
      <c r="K79" s="59">
        <f t="shared" si="1"/>
        <v>0</v>
      </c>
      <c r="L79" s="59"/>
      <c r="M79" s="59"/>
      <c r="N79" s="59"/>
      <c r="O79" s="59"/>
      <c r="P79" s="73"/>
      <c r="Q79" s="59"/>
      <c r="X79" s="75"/>
      <c r="Y79" s="75"/>
      <c r="Z79" s="75"/>
      <c r="AA79" s="75"/>
      <c r="AB79" s="75"/>
      <c r="AC79" s="75"/>
      <c r="AD79" s="75"/>
      <c r="AE79" s="75"/>
      <c r="AF79" s="75"/>
      <c r="AG79" s="75"/>
      <c r="AH79" s="75"/>
      <c r="AI79" s="75"/>
      <c r="AJ79" s="75"/>
      <c r="AK79" s="75"/>
      <c r="AL79" s="75"/>
    </row>
    <row r="80">
      <c r="A80" s="15" t="s">
        <v>282</v>
      </c>
      <c r="B80" s="15" t="s">
        <v>265</v>
      </c>
      <c r="C80" s="72" t="s">
        <v>266</v>
      </c>
      <c r="D80" s="4" t="s">
        <v>220</v>
      </c>
      <c r="E80" s="82" t="s">
        <v>96</v>
      </c>
      <c r="F80" s="4" t="s">
        <v>281</v>
      </c>
      <c r="G80" s="4" t="s">
        <v>96</v>
      </c>
      <c r="H80" s="4" t="s">
        <v>96</v>
      </c>
      <c r="I80" s="4" t="s">
        <v>96</v>
      </c>
      <c r="J80" s="4" t="s">
        <v>96</v>
      </c>
      <c r="K80" s="59">
        <f t="shared" si="1"/>
        <v>0</v>
      </c>
      <c r="L80" s="59"/>
      <c r="M80" s="59"/>
      <c r="N80" s="59"/>
      <c r="O80" s="59"/>
      <c r="P80" s="73"/>
      <c r="Q80" s="59"/>
      <c r="X80" s="75"/>
      <c r="Y80" s="75"/>
      <c r="Z80" s="75"/>
      <c r="AA80" s="75"/>
      <c r="AB80" s="75"/>
      <c r="AC80" s="75"/>
      <c r="AD80" s="75"/>
      <c r="AE80" s="75"/>
      <c r="AF80" s="75"/>
      <c r="AG80" s="75"/>
      <c r="AH80" s="75"/>
      <c r="AI80" s="75"/>
      <c r="AJ80" s="75"/>
      <c r="AK80" s="75"/>
      <c r="AL80" s="75"/>
    </row>
    <row r="81">
      <c r="A81" s="15" t="s">
        <v>282</v>
      </c>
      <c r="B81" s="15" t="s">
        <v>246</v>
      </c>
      <c r="C81" s="72" t="s">
        <v>247</v>
      </c>
      <c r="D81" s="77">
        <v>0.5625</v>
      </c>
      <c r="E81" s="82" t="s">
        <v>96</v>
      </c>
      <c r="F81" s="4" t="s">
        <v>281</v>
      </c>
      <c r="G81" s="4" t="s">
        <v>281</v>
      </c>
      <c r="H81" s="4" t="s">
        <v>281</v>
      </c>
      <c r="I81" s="4" t="s">
        <v>281</v>
      </c>
      <c r="J81" s="4" t="s">
        <v>281</v>
      </c>
      <c r="K81" s="59">
        <f t="shared" si="1"/>
        <v>0</v>
      </c>
      <c r="L81" s="59"/>
      <c r="M81" s="59"/>
      <c r="N81" s="59"/>
      <c r="O81" s="59"/>
      <c r="P81" s="73"/>
      <c r="Q81" s="59"/>
      <c r="X81" s="75"/>
      <c r="Y81" s="75"/>
      <c r="Z81" s="75"/>
      <c r="AA81" s="75"/>
      <c r="AB81" s="75"/>
      <c r="AC81" s="75"/>
      <c r="AD81" s="75"/>
      <c r="AE81" s="75"/>
      <c r="AF81" s="75"/>
      <c r="AG81" s="75"/>
      <c r="AH81" s="75"/>
      <c r="AI81" s="75"/>
      <c r="AJ81" s="75"/>
      <c r="AK81" s="75"/>
      <c r="AL81" s="75"/>
    </row>
    <row r="82">
      <c r="A82" s="100" t="s">
        <v>282</v>
      </c>
      <c r="B82" s="15" t="s">
        <v>285</v>
      </c>
      <c r="C82" s="72" t="s">
        <v>286</v>
      </c>
      <c r="D82" s="77">
        <v>0.5625</v>
      </c>
      <c r="E82" s="82" t="s">
        <v>96</v>
      </c>
      <c r="F82" s="4" t="s">
        <v>281</v>
      </c>
      <c r="G82" s="4" t="s">
        <v>281</v>
      </c>
      <c r="H82" s="4" t="s">
        <v>281</v>
      </c>
      <c r="I82" s="4" t="s">
        <v>281</v>
      </c>
      <c r="J82" s="4" t="s">
        <v>281</v>
      </c>
      <c r="K82" s="59">
        <f t="shared" si="1"/>
        <v>0</v>
      </c>
      <c r="L82" s="59"/>
      <c r="M82" s="59"/>
      <c r="N82" s="59"/>
      <c r="O82" s="59"/>
      <c r="P82" s="73"/>
      <c r="Q82" s="59"/>
      <c r="X82" s="75"/>
      <c r="Y82" s="75"/>
      <c r="Z82" s="75"/>
      <c r="AA82" s="75"/>
      <c r="AB82" s="75"/>
      <c r="AC82" s="75"/>
      <c r="AD82" s="75"/>
      <c r="AE82" s="75"/>
      <c r="AF82" s="75"/>
      <c r="AG82" s="75"/>
      <c r="AH82" s="75"/>
      <c r="AI82" s="75"/>
      <c r="AJ82" s="75"/>
      <c r="AK82" s="75"/>
      <c r="AL82" s="75"/>
    </row>
    <row r="83">
      <c r="A83" s="100" t="s">
        <v>282</v>
      </c>
      <c r="B83" s="15" t="s">
        <v>270</v>
      </c>
      <c r="C83" s="72" t="s">
        <v>271</v>
      </c>
      <c r="D83" s="4" t="s">
        <v>220</v>
      </c>
      <c r="E83" s="82" t="s">
        <v>96</v>
      </c>
      <c r="F83" s="4" t="s">
        <v>96</v>
      </c>
      <c r="G83" s="4" t="s">
        <v>96</v>
      </c>
      <c r="H83" s="4" t="s">
        <v>96</v>
      </c>
      <c r="I83" s="4" t="s">
        <v>96</v>
      </c>
      <c r="J83" s="4" t="s">
        <v>96</v>
      </c>
      <c r="K83" s="59">
        <f t="shared" si="1"/>
        <v>0</v>
      </c>
      <c r="L83" s="59"/>
      <c r="M83" s="59"/>
      <c r="N83" s="59"/>
      <c r="O83" s="59"/>
      <c r="P83" s="73"/>
      <c r="Q83" s="59"/>
      <c r="X83" s="75"/>
      <c r="Y83" s="75"/>
      <c r="Z83" s="75"/>
      <c r="AA83" s="75"/>
      <c r="AB83" s="75"/>
      <c r="AC83" s="75"/>
      <c r="AD83" s="75"/>
      <c r="AE83" s="75"/>
      <c r="AF83" s="75"/>
      <c r="AG83" s="75"/>
      <c r="AH83" s="75"/>
      <c r="AI83" s="75"/>
      <c r="AJ83" s="75"/>
      <c r="AK83" s="75"/>
      <c r="AL83" s="75"/>
    </row>
    <row r="84">
      <c r="A84" s="100" t="s">
        <v>282</v>
      </c>
      <c r="B84" s="15" t="s">
        <v>287</v>
      </c>
      <c r="C84" s="72" t="s">
        <v>288</v>
      </c>
      <c r="D84" s="4" t="s">
        <v>220</v>
      </c>
      <c r="E84" s="82" t="s">
        <v>96</v>
      </c>
      <c r="F84" s="4" t="s">
        <v>96</v>
      </c>
      <c r="G84" s="4" t="s">
        <v>96</v>
      </c>
      <c r="H84" s="4" t="s">
        <v>96</v>
      </c>
      <c r="I84" s="4" t="s">
        <v>96</v>
      </c>
      <c r="J84" s="4" t="s">
        <v>96</v>
      </c>
      <c r="K84" s="59">
        <f t="shared" si="1"/>
        <v>0</v>
      </c>
      <c r="L84" s="59"/>
      <c r="M84" s="59"/>
      <c r="N84" s="59"/>
      <c r="O84" s="59"/>
      <c r="P84" s="73"/>
      <c r="Q84" s="59"/>
      <c r="X84" s="75"/>
      <c r="Y84" s="75"/>
      <c r="Z84" s="75"/>
      <c r="AA84" s="75"/>
      <c r="AB84" s="75"/>
      <c r="AC84" s="75"/>
      <c r="AD84" s="75"/>
      <c r="AE84" s="75"/>
      <c r="AF84" s="75"/>
      <c r="AG84" s="75"/>
      <c r="AH84" s="75"/>
      <c r="AI84" s="75"/>
      <c r="AJ84" s="75"/>
      <c r="AK84" s="75"/>
      <c r="AL84" s="75"/>
    </row>
    <row r="85">
      <c r="A85" s="100" t="s">
        <v>282</v>
      </c>
      <c r="B85" s="15" t="s">
        <v>232</v>
      </c>
      <c r="C85" s="72" t="s">
        <v>233</v>
      </c>
      <c r="D85" s="77">
        <v>0.6125</v>
      </c>
      <c r="E85" s="82" t="s">
        <v>96</v>
      </c>
      <c r="F85" s="4" t="s">
        <v>281</v>
      </c>
      <c r="G85" s="4" t="s">
        <v>281</v>
      </c>
      <c r="H85" s="4" t="s">
        <v>281</v>
      </c>
      <c r="I85" s="4" t="s">
        <v>281</v>
      </c>
      <c r="J85" s="4" t="s">
        <v>281</v>
      </c>
      <c r="K85" s="59">
        <f t="shared" si="1"/>
        <v>0</v>
      </c>
      <c r="L85" s="59"/>
      <c r="M85" s="59"/>
      <c r="N85" s="59"/>
      <c r="O85" s="59"/>
      <c r="P85" s="73"/>
      <c r="Q85" s="59"/>
      <c r="X85" s="75"/>
      <c r="Y85" s="75"/>
      <c r="Z85" s="75"/>
      <c r="AA85" s="75"/>
      <c r="AB85" s="75"/>
      <c r="AC85" s="75"/>
      <c r="AD85" s="75"/>
      <c r="AE85" s="75"/>
      <c r="AF85" s="75"/>
      <c r="AG85" s="75"/>
      <c r="AH85" s="75"/>
      <c r="AI85" s="75"/>
      <c r="AJ85" s="75"/>
      <c r="AK85" s="75"/>
      <c r="AL85" s="75"/>
    </row>
    <row r="86">
      <c r="A86" s="15" t="s">
        <v>293</v>
      </c>
      <c r="B86" s="15" t="s">
        <v>294</v>
      </c>
      <c r="C86" s="72" t="s">
        <v>295</v>
      </c>
      <c r="D86" s="77">
        <v>0.5638888888888889</v>
      </c>
      <c r="E86" s="82" t="s">
        <v>96</v>
      </c>
      <c r="F86" s="4">
        <v>2.0</v>
      </c>
      <c r="G86" s="4">
        <v>2.0</v>
      </c>
      <c r="H86" s="4">
        <v>2.0</v>
      </c>
      <c r="I86" s="4">
        <v>2.0</v>
      </c>
      <c r="J86" s="4">
        <v>2.0</v>
      </c>
      <c r="K86" s="59">
        <f t="shared" si="1"/>
        <v>10</v>
      </c>
      <c r="L86" s="59"/>
      <c r="M86" s="59"/>
      <c r="N86" s="59"/>
      <c r="O86" s="59"/>
      <c r="P86" s="73"/>
      <c r="Q86" s="59"/>
      <c r="X86" s="75"/>
      <c r="Y86" s="75"/>
      <c r="Z86" s="75"/>
      <c r="AA86" s="75"/>
      <c r="AB86" s="75"/>
      <c r="AC86" s="75"/>
      <c r="AD86" s="75"/>
      <c r="AE86" s="75"/>
      <c r="AF86" s="75"/>
      <c r="AG86" s="75"/>
      <c r="AH86" s="75"/>
      <c r="AI86" s="75"/>
      <c r="AJ86" s="75"/>
      <c r="AK86" s="75"/>
      <c r="AL86" s="75"/>
    </row>
    <row r="87">
      <c r="A87" s="15" t="s">
        <v>293</v>
      </c>
      <c r="B87" s="15" t="s">
        <v>241</v>
      </c>
      <c r="C87" s="72" t="s">
        <v>242</v>
      </c>
      <c r="D87" s="77">
        <v>0.6076388888888888</v>
      </c>
      <c r="E87" s="82" t="s">
        <v>96</v>
      </c>
      <c r="F87" s="4">
        <v>2.0</v>
      </c>
      <c r="G87" s="4">
        <v>2.0</v>
      </c>
      <c r="H87" s="4">
        <v>2.0</v>
      </c>
      <c r="I87" s="4">
        <v>0.0</v>
      </c>
      <c r="J87" s="4">
        <v>0.0</v>
      </c>
      <c r="K87" s="59">
        <f t="shared" si="1"/>
        <v>6</v>
      </c>
      <c r="L87" s="59"/>
      <c r="M87" s="59"/>
      <c r="N87" s="59"/>
      <c r="O87" s="59"/>
      <c r="P87" s="73"/>
      <c r="Q87" s="59"/>
      <c r="X87" s="75"/>
      <c r="Y87" s="75"/>
      <c r="Z87" s="75"/>
      <c r="AA87" s="75"/>
      <c r="AB87" s="75"/>
      <c r="AC87" s="75"/>
      <c r="AD87" s="75"/>
      <c r="AE87" s="75"/>
      <c r="AF87" s="75"/>
      <c r="AG87" s="75"/>
      <c r="AH87" s="75"/>
      <c r="AI87" s="75"/>
      <c r="AJ87" s="75"/>
      <c r="AK87" s="75"/>
      <c r="AL87" s="75"/>
    </row>
    <row r="88">
      <c r="A88" s="15" t="s">
        <v>293</v>
      </c>
      <c r="B88" s="15" t="s">
        <v>297</v>
      </c>
      <c r="C88" s="72" t="s">
        <v>298</v>
      </c>
      <c r="D88" s="77">
        <v>0.5638888888888889</v>
      </c>
      <c r="E88" s="82" t="s">
        <v>96</v>
      </c>
      <c r="F88" s="4">
        <v>2.0</v>
      </c>
      <c r="G88" s="4">
        <v>2.0</v>
      </c>
      <c r="H88" s="4">
        <v>2.0</v>
      </c>
      <c r="I88" s="4">
        <v>1.0</v>
      </c>
      <c r="J88" s="4">
        <v>0.0</v>
      </c>
      <c r="K88" s="59">
        <f t="shared" si="1"/>
        <v>7</v>
      </c>
      <c r="L88" s="59"/>
      <c r="M88" s="59"/>
      <c r="N88" s="59"/>
      <c r="O88" s="59"/>
      <c r="P88" s="73"/>
      <c r="Q88" s="59"/>
      <c r="X88" s="75"/>
      <c r="Y88" s="75"/>
      <c r="Z88" s="75"/>
      <c r="AA88" s="75"/>
      <c r="AB88" s="75"/>
      <c r="AC88" s="75"/>
      <c r="AD88" s="75"/>
      <c r="AE88" s="75"/>
      <c r="AF88" s="75"/>
      <c r="AG88" s="75"/>
      <c r="AH88" s="75"/>
      <c r="AI88" s="75"/>
      <c r="AJ88" s="75"/>
      <c r="AK88" s="75"/>
      <c r="AL88" s="75"/>
    </row>
    <row r="89">
      <c r="A89" s="15" t="s">
        <v>293</v>
      </c>
      <c r="B89" s="15" t="s">
        <v>290</v>
      </c>
      <c r="C89" s="72" t="s">
        <v>291</v>
      </c>
      <c r="D89" s="77">
        <v>0.5625</v>
      </c>
      <c r="E89" s="82" t="s">
        <v>96</v>
      </c>
      <c r="F89" s="4">
        <v>2.0</v>
      </c>
      <c r="G89" s="4">
        <v>2.0</v>
      </c>
      <c r="H89" s="4">
        <v>2.0</v>
      </c>
      <c r="I89" s="4">
        <v>0.0</v>
      </c>
      <c r="J89" s="4">
        <v>0.0</v>
      </c>
      <c r="K89" s="59">
        <f t="shared" si="1"/>
        <v>6</v>
      </c>
      <c r="L89" s="59"/>
      <c r="M89" s="59"/>
      <c r="N89" s="59"/>
      <c r="O89" s="59"/>
      <c r="P89" s="73"/>
      <c r="Q89" s="59"/>
      <c r="X89" s="75"/>
      <c r="Y89" s="75"/>
      <c r="Z89" s="75"/>
      <c r="AA89" s="75"/>
      <c r="AB89" s="75"/>
      <c r="AC89" s="75"/>
      <c r="AD89" s="75"/>
      <c r="AE89" s="75"/>
      <c r="AF89" s="75"/>
      <c r="AG89" s="75"/>
      <c r="AH89" s="75"/>
      <c r="AI89" s="75"/>
      <c r="AJ89" s="75"/>
      <c r="AK89" s="75"/>
      <c r="AL89" s="75"/>
    </row>
    <row r="90">
      <c r="A90" s="15" t="s">
        <v>293</v>
      </c>
      <c r="B90" s="15" t="s">
        <v>209</v>
      </c>
      <c r="C90" s="72" t="s">
        <v>210</v>
      </c>
      <c r="D90" s="59"/>
      <c r="E90" s="82" t="s">
        <v>96</v>
      </c>
      <c r="F90" s="4" t="s">
        <v>96</v>
      </c>
      <c r="G90" s="4" t="s">
        <v>96</v>
      </c>
      <c r="H90" s="4" t="s">
        <v>96</v>
      </c>
      <c r="I90" s="4" t="s">
        <v>96</v>
      </c>
      <c r="J90" s="4" t="s">
        <v>96</v>
      </c>
      <c r="K90" s="59">
        <f t="shared" si="1"/>
        <v>0</v>
      </c>
      <c r="L90" s="59"/>
      <c r="M90" s="59"/>
      <c r="N90" s="59"/>
      <c r="O90" s="59"/>
      <c r="P90" s="73"/>
      <c r="Q90" s="59"/>
      <c r="X90" s="75"/>
      <c r="Y90" s="75"/>
      <c r="Z90" s="75"/>
      <c r="AA90" s="75"/>
      <c r="AB90" s="75"/>
      <c r="AC90" s="75"/>
      <c r="AD90" s="75"/>
      <c r="AE90" s="75"/>
      <c r="AF90" s="75"/>
      <c r="AG90" s="75"/>
      <c r="AH90" s="75"/>
      <c r="AI90" s="75"/>
      <c r="AJ90" s="75"/>
      <c r="AK90" s="75"/>
      <c r="AL90" s="75"/>
    </row>
    <row r="91">
      <c r="A91" s="15" t="s">
        <v>293</v>
      </c>
      <c r="B91" s="15" t="s">
        <v>302</v>
      </c>
      <c r="C91" s="72" t="s">
        <v>303</v>
      </c>
      <c r="D91" s="77">
        <v>0.5625</v>
      </c>
      <c r="E91" s="82" t="s">
        <v>96</v>
      </c>
      <c r="F91" s="4" t="s">
        <v>96</v>
      </c>
      <c r="G91" s="4" t="s">
        <v>96</v>
      </c>
      <c r="H91" s="4" t="s">
        <v>96</v>
      </c>
      <c r="I91" s="4" t="s">
        <v>96</v>
      </c>
      <c r="J91" s="4" t="s">
        <v>96</v>
      </c>
      <c r="K91" s="59">
        <f t="shared" si="1"/>
        <v>0</v>
      </c>
      <c r="L91" s="59"/>
      <c r="M91" s="59"/>
      <c r="N91" s="59"/>
      <c r="O91" s="59"/>
      <c r="P91" s="73"/>
      <c r="Q91" s="59"/>
      <c r="X91" s="75"/>
      <c r="Y91" s="75"/>
      <c r="Z91" s="75"/>
      <c r="AA91" s="75"/>
      <c r="AB91" s="75"/>
      <c r="AC91" s="75"/>
      <c r="AD91" s="75"/>
      <c r="AE91" s="75"/>
      <c r="AF91" s="75"/>
      <c r="AG91" s="75"/>
      <c r="AH91" s="75"/>
      <c r="AI91" s="75"/>
      <c r="AJ91" s="75"/>
      <c r="AK91" s="75"/>
      <c r="AL91" s="75"/>
    </row>
    <row r="92">
      <c r="A92" s="15" t="s">
        <v>293</v>
      </c>
      <c r="B92" s="15" t="s">
        <v>212</v>
      </c>
      <c r="C92" s="72" t="s">
        <v>213</v>
      </c>
      <c r="D92" s="77">
        <v>0.5638888888888889</v>
      </c>
      <c r="E92" s="82" t="s">
        <v>96</v>
      </c>
      <c r="F92" s="4" t="s">
        <v>96</v>
      </c>
      <c r="G92" s="4" t="s">
        <v>96</v>
      </c>
      <c r="H92" s="4" t="s">
        <v>96</v>
      </c>
      <c r="I92" s="4" t="s">
        <v>96</v>
      </c>
      <c r="J92" s="4" t="s">
        <v>96</v>
      </c>
      <c r="K92" s="59">
        <f t="shared" si="1"/>
        <v>0</v>
      </c>
      <c r="L92" s="59"/>
      <c r="M92" s="59"/>
      <c r="N92" s="59"/>
      <c r="O92" s="59"/>
      <c r="P92" s="73"/>
      <c r="Q92" s="59"/>
      <c r="X92" s="75"/>
      <c r="Y92" s="75"/>
      <c r="Z92" s="75"/>
      <c r="AA92" s="75"/>
      <c r="AB92" s="75"/>
      <c r="AC92" s="75"/>
      <c r="AD92" s="75"/>
      <c r="AE92" s="75"/>
      <c r="AF92" s="75"/>
      <c r="AG92" s="75"/>
      <c r="AH92" s="75"/>
      <c r="AI92" s="75"/>
      <c r="AJ92" s="75"/>
      <c r="AK92" s="75"/>
      <c r="AL92" s="75"/>
    </row>
    <row r="93">
      <c r="A93" s="15" t="s">
        <v>293</v>
      </c>
      <c r="B93" s="15" t="s">
        <v>305</v>
      </c>
      <c r="C93" s="72" t="s">
        <v>306</v>
      </c>
      <c r="D93" s="77">
        <v>0.5701388888888889</v>
      </c>
      <c r="E93" s="4" t="s">
        <v>96</v>
      </c>
      <c r="F93" s="4">
        <v>1.0</v>
      </c>
      <c r="G93" s="4">
        <v>2.0</v>
      </c>
      <c r="H93" s="4">
        <v>0.0</v>
      </c>
      <c r="I93" s="4">
        <v>0.0</v>
      </c>
      <c r="J93" s="4">
        <v>0.0</v>
      </c>
      <c r="K93" s="59">
        <f t="shared" si="1"/>
        <v>3</v>
      </c>
      <c r="L93" s="59"/>
      <c r="M93" s="59"/>
      <c r="N93" s="59"/>
      <c r="O93" s="59"/>
      <c r="P93" s="73"/>
      <c r="Q93" s="59"/>
      <c r="X93" s="75"/>
      <c r="Y93" s="75"/>
      <c r="Z93" s="75"/>
      <c r="AA93" s="75"/>
      <c r="AB93" s="75"/>
      <c r="AC93" s="75"/>
      <c r="AD93" s="75"/>
      <c r="AE93" s="75"/>
      <c r="AF93" s="75"/>
      <c r="AG93" s="75"/>
      <c r="AH93" s="75"/>
      <c r="AI93" s="75"/>
      <c r="AJ93" s="75"/>
      <c r="AK93" s="75"/>
      <c r="AL93" s="75"/>
    </row>
    <row r="94">
      <c r="A94" s="52" t="s">
        <v>308</v>
      </c>
      <c r="B94" s="15" t="s">
        <v>309</v>
      </c>
      <c r="C94" s="72" t="s">
        <v>310</v>
      </c>
      <c r="D94" s="77">
        <v>0.6493055555555556</v>
      </c>
      <c r="E94" s="77">
        <v>0.7048611111111112</v>
      </c>
      <c r="F94" s="4">
        <v>2.0</v>
      </c>
      <c r="G94" s="4">
        <v>2.0</v>
      </c>
      <c r="H94" s="4">
        <v>2.0</v>
      </c>
      <c r="I94" s="4">
        <v>2.0</v>
      </c>
      <c r="J94" s="4">
        <v>1.0</v>
      </c>
      <c r="K94" s="59">
        <f t="shared" si="1"/>
        <v>9</v>
      </c>
      <c r="L94" s="59"/>
      <c r="M94" s="59"/>
      <c r="N94" s="59"/>
      <c r="O94" s="59"/>
      <c r="P94" s="73"/>
      <c r="Q94" s="59"/>
      <c r="X94" s="75"/>
      <c r="Y94" s="75"/>
      <c r="Z94" s="75"/>
      <c r="AA94" s="75"/>
      <c r="AB94" s="75"/>
      <c r="AC94" s="75"/>
      <c r="AD94" s="75"/>
      <c r="AE94" s="75"/>
      <c r="AF94" s="75"/>
      <c r="AG94" s="75"/>
      <c r="AH94" s="75"/>
      <c r="AI94" s="75"/>
      <c r="AJ94" s="75"/>
      <c r="AK94" s="75"/>
      <c r="AL94" s="75"/>
    </row>
    <row r="95">
      <c r="A95" s="52" t="s">
        <v>308</v>
      </c>
      <c r="B95" s="15" t="s">
        <v>222</v>
      </c>
      <c r="C95" s="72" t="s">
        <v>223</v>
      </c>
      <c r="D95" s="77">
        <v>0.6493055555555556</v>
      </c>
      <c r="E95" s="77">
        <v>0.7361111111111112</v>
      </c>
      <c r="F95" s="4">
        <v>2.0</v>
      </c>
      <c r="G95" s="4">
        <v>2.0</v>
      </c>
      <c r="H95" s="4">
        <v>2.0</v>
      </c>
      <c r="I95" s="4">
        <v>0.0</v>
      </c>
      <c r="J95" s="4">
        <v>0.0</v>
      </c>
      <c r="K95" s="59">
        <f t="shared" si="1"/>
        <v>6</v>
      </c>
      <c r="L95" s="59"/>
      <c r="M95" s="59"/>
      <c r="N95" s="59"/>
      <c r="O95" s="59"/>
      <c r="P95" s="73"/>
      <c r="X95" s="75"/>
      <c r="Y95" s="75"/>
      <c r="Z95" s="75"/>
      <c r="AA95" s="75"/>
      <c r="AB95" s="75"/>
      <c r="AC95" s="75"/>
      <c r="AD95" s="75"/>
      <c r="AE95" s="75"/>
      <c r="AF95" s="75"/>
      <c r="AG95" s="75"/>
      <c r="AH95" s="75"/>
      <c r="AI95" s="75"/>
      <c r="AJ95" s="75"/>
      <c r="AK95" s="75"/>
      <c r="AL95" s="75"/>
    </row>
    <row r="96">
      <c r="A96" s="52" t="s">
        <v>308</v>
      </c>
      <c r="B96" s="15" t="s">
        <v>311</v>
      </c>
      <c r="C96" s="72" t="s">
        <v>44</v>
      </c>
      <c r="D96" s="77">
        <v>0.6493055555555556</v>
      </c>
      <c r="E96" s="77">
        <v>0.7361111111111112</v>
      </c>
      <c r="F96" s="4">
        <v>2.0</v>
      </c>
      <c r="G96" s="4">
        <v>2.0</v>
      </c>
      <c r="H96" s="4">
        <v>2.0</v>
      </c>
      <c r="I96" s="4">
        <v>0.0</v>
      </c>
      <c r="J96" s="4">
        <v>0.0</v>
      </c>
      <c r="K96" s="59">
        <f t="shared" si="1"/>
        <v>6</v>
      </c>
      <c r="L96" s="59"/>
      <c r="M96" s="59"/>
      <c r="N96" s="59"/>
      <c r="O96" s="59"/>
      <c r="P96" s="73"/>
      <c r="Q96" s="59"/>
      <c r="X96" s="75"/>
      <c r="Y96" s="75"/>
      <c r="Z96" s="75"/>
      <c r="AA96" s="75"/>
      <c r="AB96" s="75"/>
      <c r="AC96" s="75"/>
      <c r="AD96" s="75"/>
      <c r="AE96" s="75"/>
      <c r="AF96" s="75"/>
      <c r="AG96" s="75"/>
      <c r="AH96" s="75"/>
      <c r="AI96" s="75"/>
      <c r="AJ96" s="75"/>
      <c r="AK96" s="75"/>
      <c r="AL96" s="75"/>
    </row>
    <row r="97">
      <c r="A97" s="52" t="s">
        <v>308</v>
      </c>
      <c r="B97" s="15" t="s">
        <v>63</v>
      </c>
      <c r="C97" s="72" t="s">
        <v>64</v>
      </c>
      <c r="D97" s="77">
        <v>0.6493055555555556</v>
      </c>
      <c r="E97" s="77">
        <v>0.7361111111111112</v>
      </c>
      <c r="F97" s="4">
        <v>2.0</v>
      </c>
      <c r="G97" s="4">
        <v>2.0</v>
      </c>
      <c r="H97" s="4">
        <v>2.0</v>
      </c>
      <c r="I97" s="4">
        <v>2.0</v>
      </c>
      <c r="J97" s="4">
        <v>0.0</v>
      </c>
      <c r="K97" s="59">
        <f t="shared" si="1"/>
        <v>8</v>
      </c>
      <c r="L97" s="59"/>
      <c r="M97" s="59"/>
      <c r="N97" s="59"/>
      <c r="O97" s="59"/>
      <c r="P97" s="73"/>
      <c r="X97" s="75"/>
      <c r="Y97" s="75"/>
      <c r="Z97" s="75"/>
      <c r="AA97" s="75"/>
      <c r="AB97" s="75"/>
      <c r="AC97" s="75"/>
      <c r="AD97" s="75"/>
      <c r="AE97" s="75"/>
      <c r="AF97" s="75"/>
      <c r="AG97" s="75"/>
      <c r="AH97" s="75"/>
      <c r="AI97" s="75"/>
      <c r="AJ97" s="75"/>
      <c r="AK97" s="75"/>
      <c r="AL97" s="75"/>
    </row>
    <row r="98">
      <c r="A98" s="52" t="s">
        <v>308</v>
      </c>
      <c r="B98" s="15" t="s">
        <v>158</v>
      </c>
      <c r="C98" s="72" t="s">
        <v>159</v>
      </c>
      <c r="D98" s="77">
        <v>0.6493055555555556</v>
      </c>
      <c r="E98" s="77">
        <v>0.7361111111111112</v>
      </c>
      <c r="F98" s="4" t="s">
        <v>96</v>
      </c>
      <c r="G98" s="4" t="s">
        <v>96</v>
      </c>
      <c r="H98" s="4" t="s">
        <v>96</v>
      </c>
      <c r="I98" s="4" t="s">
        <v>96</v>
      </c>
      <c r="J98" s="4" t="s">
        <v>96</v>
      </c>
      <c r="K98" s="4" t="s">
        <v>96</v>
      </c>
      <c r="L98" s="59"/>
      <c r="M98" s="59"/>
      <c r="N98" s="59"/>
      <c r="O98" s="59"/>
      <c r="P98" s="73"/>
      <c r="Q98" s="59"/>
      <c r="X98" s="75"/>
      <c r="Y98" s="75"/>
      <c r="Z98" s="75"/>
      <c r="AA98" s="75"/>
      <c r="AB98" s="75"/>
      <c r="AC98" s="75"/>
      <c r="AD98" s="75"/>
      <c r="AE98" s="75"/>
      <c r="AF98" s="75"/>
      <c r="AG98" s="75"/>
      <c r="AH98" s="75"/>
      <c r="AI98" s="75"/>
      <c r="AJ98" s="75"/>
      <c r="AK98" s="75"/>
      <c r="AL98" s="75"/>
    </row>
    <row r="99">
      <c r="A99" s="52" t="s">
        <v>308</v>
      </c>
      <c r="B99" s="15" t="s">
        <v>312</v>
      </c>
      <c r="C99" s="72" t="s">
        <v>313</v>
      </c>
      <c r="D99" s="59"/>
      <c r="E99" s="4" t="s">
        <v>96</v>
      </c>
      <c r="F99" s="4" t="s">
        <v>96</v>
      </c>
      <c r="G99" s="4" t="s">
        <v>96</v>
      </c>
      <c r="H99" s="4" t="s">
        <v>96</v>
      </c>
      <c r="I99" s="4" t="s">
        <v>96</v>
      </c>
      <c r="J99" s="4" t="s">
        <v>96</v>
      </c>
      <c r="K99" s="4" t="s">
        <v>96</v>
      </c>
      <c r="L99" s="59"/>
      <c r="M99" s="59"/>
      <c r="N99" s="59"/>
      <c r="O99" s="59"/>
      <c r="P99" s="73"/>
      <c r="Q99" s="59"/>
      <c r="X99" s="75"/>
      <c r="Y99" s="75"/>
      <c r="Z99" s="75"/>
      <c r="AA99" s="75"/>
      <c r="AB99" s="75"/>
      <c r="AC99" s="75"/>
      <c r="AD99" s="75"/>
      <c r="AE99" s="75"/>
      <c r="AF99" s="75"/>
      <c r="AG99" s="75"/>
      <c r="AH99" s="75"/>
      <c r="AI99" s="75"/>
      <c r="AJ99" s="75"/>
      <c r="AK99" s="75"/>
      <c r="AL99" s="75"/>
    </row>
    <row r="100">
      <c r="A100" s="52" t="s">
        <v>308</v>
      </c>
      <c r="B100" s="4" t="s">
        <v>314</v>
      </c>
      <c r="C100" s="72" t="s">
        <v>315</v>
      </c>
      <c r="D100" s="77">
        <v>0.6493055555555556</v>
      </c>
      <c r="E100" s="77">
        <v>0.7361111111111112</v>
      </c>
      <c r="F100" s="4">
        <v>2.0</v>
      </c>
      <c r="G100" s="4">
        <v>2.0</v>
      </c>
      <c r="H100" s="4">
        <v>2.0</v>
      </c>
      <c r="I100" s="4">
        <v>2.0</v>
      </c>
      <c r="J100" s="4">
        <v>0.0</v>
      </c>
      <c r="K100" s="59">
        <f t="shared" ref="K100:K101" si="2">SUM(F100:J100)</f>
        <v>8</v>
      </c>
      <c r="L100" s="59"/>
      <c r="M100" s="59"/>
      <c r="N100" s="59"/>
      <c r="O100" s="59"/>
      <c r="P100" s="73"/>
      <c r="Q100" s="59"/>
      <c r="X100" s="75"/>
      <c r="Y100" s="75"/>
      <c r="Z100" s="75"/>
      <c r="AA100" s="75"/>
      <c r="AB100" s="75"/>
      <c r="AC100" s="75"/>
      <c r="AD100" s="75"/>
      <c r="AE100" s="75"/>
      <c r="AF100" s="75"/>
      <c r="AG100" s="75"/>
      <c r="AH100" s="75"/>
      <c r="AI100" s="75"/>
      <c r="AJ100" s="75"/>
      <c r="AK100" s="75"/>
      <c r="AL100" s="75"/>
    </row>
    <row r="101">
      <c r="A101" s="52" t="s">
        <v>308</v>
      </c>
      <c r="B101" s="15" t="s">
        <v>26</v>
      </c>
      <c r="C101" s="72" t="s">
        <v>27</v>
      </c>
      <c r="D101" s="77">
        <v>0.6493055555555556</v>
      </c>
      <c r="E101" s="77">
        <v>0.7361111111111112</v>
      </c>
      <c r="F101" s="4">
        <v>2.0</v>
      </c>
      <c r="G101" s="4">
        <v>2.0</v>
      </c>
      <c r="H101" s="4">
        <v>2.0</v>
      </c>
      <c r="I101" s="4">
        <v>1.0</v>
      </c>
      <c r="J101" s="4">
        <v>0.0</v>
      </c>
      <c r="K101" s="59">
        <f t="shared" si="2"/>
        <v>7</v>
      </c>
      <c r="L101" s="4" t="s">
        <v>316</v>
      </c>
      <c r="M101" s="59"/>
      <c r="N101" s="59"/>
      <c r="O101" s="59"/>
      <c r="P101" s="73"/>
      <c r="Q101" s="59"/>
      <c r="X101" s="75"/>
      <c r="Y101" s="75"/>
      <c r="Z101" s="75"/>
      <c r="AA101" s="75"/>
      <c r="AB101" s="75"/>
      <c r="AC101" s="75"/>
      <c r="AD101" s="75"/>
      <c r="AE101" s="75"/>
      <c r="AF101" s="75"/>
      <c r="AG101" s="75"/>
      <c r="AH101" s="75"/>
      <c r="AI101" s="75"/>
      <c r="AJ101" s="75"/>
      <c r="AK101" s="75"/>
      <c r="AL101" s="75"/>
    </row>
    <row r="102">
      <c r="A102" s="52"/>
      <c r="B102" s="15"/>
      <c r="C102" s="72"/>
      <c r="D102" s="77"/>
      <c r="E102" s="77"/>
      <c r="F102" s="4"/>
      <c r="G102" s="4"/>
      <c r="H102" s="4"/>
      <c r="I102" s="4"/>
      <c r="J102" s="4" t="s">
        <v>317</v>
      </c>
      <c r="K102" s="59">
        <f>COUNTIF(K3:K101,"&gt;0")</f>
        <v>58</v>
      </c>
      <c r="L102" s="59">
        <f>COUNTIF(K3:K101,"&gt;5")</f>
        <v>38</v>
      </c>
      <c r="M102" s="59">
        <f>AVERAGEIF(K3:K101,"&gt;0",K3:K101)</f>
        <v>5.982758621</v>
      </c>
      <c r="N102" s="4" t="s">
        <v>318</v>
      </c>
      <c r="O102" s="59"/>
      <c r="P102" s="117">
        <f>99-K102</f>
        <v>41</v>
      </c>
      <c r="Q102" s="59"/>
      <c r="X102" s="75"/>
      <c r="Y102" s="75"/>
      <c r="Z102" s="75"/>
      <c r="AA102" s="75"/>
      <c r="AB102" s="75"/>
      <c r="AC102" s="75"/>
      <c r="AD102" s="75"/>
      <c r="AE102" s="75"/>
      <c r="AF102" s="75"/>
      <c r="AG102" s="75"/>
      <c r="AH102" s="75"/>
      <c r="AI102" s="75"/>
      <c r="AJ102" s="75"/>
      <c r="AK102" s="75"/>
      <c r="AL102" s="75"/>
    </row>
  </sheetData>
  <customSheetViews>
    <customSheetView guid="{D88E65ED-FBFE-41BE-8BBC-AB320CB24FC6}" filter="1" showAutoFilter="1">
      <autoFilter ref="$A$2:$Q$102"/>
    </customSheetView>
    <customSheetView guid="{D88E65ED-FBFE-41BE-8BBC-AB320CB24FC6}" filter="1" showAutoFilter="1">
      <autoFilter ref="$A$2:$R$102">
        <sortState ref="A2:R102">
          <sortCondition ref="A2:A102"/>
          <sortCondition ref="B2:B102"/>
          <sortCondition ref="G2:G102"/>
        </sortState>
      </autoFilter>
    </customSheetView>
  </customSheetViews>
  <mergeCells count="2">
    <mergeCell ref="A1:C1"/>
    <mergeCell ref="F1:J1"/>
  </mergeCell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24.43"/>
    <col customWidth="1" min="2" max="2" width="26.71"/>
    <col customWidth="1" min="3" max="3" width="29.29"/>
    <col customWidth="1" min="4" max="4" width="15.86"/>
    <col customWidth="1" min="5" max="5" width="10.71"/>
    <col customWidth="1" min="6" max="6" width="11.43"/>
    <col customWidth="1" min="7" max="8" width="10.43"/>
    <col customWidth="1" min="9" max="9" width="11.57"/>
    <col customWidth="1" min="10" max="13" width="10.0"/>
    <col customWidth="1" min="14" max="14" width="11.14"/>
    <col customWidth="1" min="15" max="15" width="77.0"/>
    <col customWidth="1" min="16" max="17" width="35.86"/>
    <col customWidth="1" min="18" max="18" width="15.29"/>
  </cols>
  <sheetData>
    <row r="1" ht="27.0" customHeight="1">
      <c r="A1" s="70" t="s">
        <v>92</v>
      </c>
      <c r="C1" s="74" t="str">
        <f>HYPERLINK("https://docs.google.com/spreadsheets/d/1udmJ76oYXqStYYknCuzyDOcGVljyfB_XPIL54tdN3wc/edit?usp=sharing","Group Assignments, for reference")</f>
        <v>Group Assignments, for reference</v>
      </c>
      <c r="D1" s="76"/>
      <c r="E1" s="76"/>
      <c r="F1" s="78"/>
      <c r="G1" s="78"/>
      <c r="H1" s="76"/>
      <c r="I1" s="76"/>
      <c r="J1" s="76"/>
      <c r="K1" s="76"/>
      <c r="L1" s="76"/>
      <c r="M1" s="76"/>
      <c r="N1" s="76"/>
      <c r="O1" s="76"/>
      <c r="P1" s="79"/>
      <c r="Q1" s="80"/>
      <c r="R1" s="60"/>
      <c r="T1" s="15"/>
      <c r="U1" s="15"/>
      <c r="V1" s="75"/>
      <c r="W1" s="75"/>
      <c r="X1" s="75"/>
      <c r="Y1" s="75"/>
      <c r="Z1" s="75"/>
      <c r="AA1" s="75"/>
      <c r="AB1" s="75"/>
      <c r="AC1" s="75"/>
      <c r="AD1" s="75"/>
      <c r="AE1" s="75"/>
      <c r="AF1" s="75"/>
      <c r="AG1" s="75"/>
      <c r="AH1" s="75"/>
      <c r="AI1" s="75"/>
      <c r="AJ1" s="75"/>
    </row>
    <row r="2" ht="25.5" customHeight="1">
      <c r="C2" s="74" t="str">
        <f>HYPERLINK("http://sss-data.minerva.community/Webview/","Submissions")</f>
        <v>Submissions</v>
      </c>
      <c r="D2" s="76"/>
      <c r="E2" s="76"/>
      <c r="F2" s="78"/>
      <c r="G2" s="78"/>
      <c r="H2" s="76"/>
      <c r="I2" s="76"/>
      <c r="J2" s="76"/>
      <c r="K2" s="76"/>
      <c r="L2" s="76"/>
      <c r="M2" s="76" t="s">
        <v>108</v>
      </c>
      <c r="N2" s="83">
        <f>AVERAGE(N5:N105)</f>
        <v>0.2064393939</v>
      </c>
      <c r="O2" s="76"/>
      <c r="P2" s="76"/>
      <c r="Q2" s="76"/>
      <c r="R2" s="60"/>
      <c r="T2" s="15"/>
      <c r="U2" s="15"/>
      <c r="V2" s="75"/>
      <c r="W2" s="75"/>
      <c r="X2" s="75"/>
      <c r="Y2" s="75"/>
      <c r="Z2" s="75"/>
      <c r="AA2" s="75"/>
      <c r="AB2" s="75"/>
      <c r="AC2" s="75"/>
      <c r="AD2" s="75"/>
      <c r="AE2" s="75"/>
      <c r="AF2" s="75"/>
      <c r="AG2" s="75"/>
      <c r="AH2" s="75"/>
      <c r="AI2" s="75"/>
      <c r="AJ2" s="75"/>
    </row>
    <row r="3" ht="27.0" customHeight="1">
      <c r="A3" s="36"/>
      <c r="B3" s="36"/>
      <c r="C3" s="84" t="str">
        <f>HYPERLINK("https://docs.google.com/document/d/1x1R1A0fkEQm53KxnBqPHTKKhHJp7W0ZG_87UvccdFEw/edit?usp=sharing","PT Guide")</f>
        <v>PT Guide</v>
      </c>
      <c r="D3" s="85"/>
      <c r="E3" s="85"/>
      <c r="F3" s="86">
        <f>COUNTIF(F5:F103,"No")</f>
        <v>16</v>
      </c>
      <c r="G3" s="85"/>
      <c r="H3" s="85"/>
      <c r="I3" s="85"/>
      <c r="J3" s="86">
        <f>COUNTIF(J5:J103,"Yes")</f>
        <v>15</v>
      </c>
      <c r="K3" s="76">
        <v>14.0</v>
      </c>
      <c r="L3" s="76">
        <v>26.0</v>
      </c>
      <c r="M3" s="76">
        <f>SUM(K3:L3)</f>
        <v>40</v>
      </c>
      <c r="N3" s="76">
        <f>M3</f>
        <v>40</v>
      </c>
      <c r="O3" s="76"/>
      <c r="P3" s="76"/>
      <c r="Q3" s="76"/>
      <c r="R3" s="60"/>
      <c r="T3" s="30"/>
      <c r="U3" s="30"/>
      <c r="V3" s="61"/>
      <c r="W3" s="61"/>
      <c r="X3" s="61"/>
      <c r="Y3" s="61"/>
      <c r="Z3" s="61"/>
      <c r="AA3" s="61"/>
      <c r="AB3" s="61"/>
      <c r="AC3" s="61"/>
      <c r="AD3" s="61"/>
      <c r="AE3" s="61"/>
      <c r="AF3" s="61"/>
      <c r="AG3" s="61"/>
      <c r="AH3" s="61"/>
      <c r="AI3" s="61"/>
      <c r="AJ3" s="61"/>
    </row>
    <row r="4">
      <c r="A4" s="63" t="s">
        <v>83</v>
      </c>
      <c r="B4" s="64" t="s">
        <v>15</v>
      </c>
      <c r="C4" s="64" t="s">
        <v>16</v>
      </c>
      <c r="D4" s="64" t="s">
        <v>319</v>
      </c>
      <c r="E4" s="64" t="s">
        <v>320</v>
      </c>
      <c r="F4" s="64" t="s">
        <v>321</v>
      </c>
      <c r="G4" s="63" t="s">
        <v>322</v>
      </c>
      <c r="H4" s="64" t="s">
        <v>323</v>
      </c>
      <c r="I4" s="64" t="s">
        <v>324</v>
      </c>
      <c r="J4" s="64" t="s">
        <v>325</v>
      </c>
      <c r="K4" s="64" t="s">
        <v>326</v>
      </c>
      <c r="L4" s="64" t="s">
        <v>327</v>
      </c>
      <c r="M4" s="64" t="s">
        <v>328</v>
      </c>
      <c r="N4" s="63" t="s">
        <v>329</v>
      </c>
      <c r="O4" s="64" t="s">
        <v>330</v>
      </c>
      <c r="P4" s="64"/>
      <c r="Q4" s="64"/>
      <c r="R4" s="123"/>
      <c r="S4" s="123"/>
      <c r="T4" s="71"/>
      <c r="U4" s="71"/>
      <c r="V4" s="71"/>
      <c r="W4" s="71"/>
      <c r="X4" s="71"/>
      <c r="Y4" s="71"/>
      <c r="Z4" s="71"/>
      <c r="AA4" s="71"/>
      <c r="AB4" s="71"/>
      <c r="AC4" s="71"/>
      <c r="AD4" s="71"/>
      <c r="AE4" s="71"/>
      <c r="AF4" s="71"/>
      <c r="AG4" s="71"/>
      <c r="AH4" s="71"/>
      <c r="AI4" s="71"/>
      <c r="AJ4" s="71"/>
    </row>
    <row r="5">
      <c r="A5" s="15" t="s">
        <v>93</v>
      </c>
      <c r="B5" s="15" t="s">
        <v>94</v>
      </c>
      <c r="C5" s="15" t="s">
        <v>95</v>
      </c>
      <c r="D5" s="28" t="s">
        <v>343</v>
      </c>
      <c r="E5" s="28" t="s">
        <v>344</v>
      </c>
      <c r="F5" s="15" t="s">
        <v>37</v>
      </c>
      <c r="G5" s="124">
        <v>0.5625</v>
      </c>
      <c r="H5" s="125">
        <v>0.0</v>
      </c>
      <c r="I5" s="15" t="s">
        <v>37</v>
      </c>
      <c r="J5" s="15" t="s">
        <v>37</v>
      </c>
      <c r="K5" s="15" t="s">
        <v>96</v>
      </c>
      <c r="L5" s="15" t="s">
        <v>96</v>
      </c>
      <c r="M5" s="76">
        <f t="shared" ref="M5:M103" si="1">SUMIFS(K5:L5,K5:L5,"&lt;&gt;*NA*")</f>
        <v>0</v>
      </c>
      <c r="N5" s="126">
        <f t="shared" ref="N5:N103" si="2">M5/$M$3</f>
        <v>0</v>
      </c>
      <c r="O5" s="15"/>
      <c r="P5" s="127"/>
      <c r="Q5" s="127"/>
      <c r="T5" s="75"/>
      <c r="U5" s="75"/>
      <c r="V5" s="75"/>
      <c r="W5" s="75"/>
      <c r="X5" s="75"/>
      <c r="Y5" s="75"/>
      <c r="Z5" s="75"/>
      <c r="AA5" s="75"/>
      <c r="AB5" s="75"/>
      <c r="AC5" s="75"/>
      <c r="AD5" s="75"/>
      <c r="AE5" s="75"/>
      <c r="AF5" s="75"/>
      <c r="AG5" s="75"/>
      <c r="AH5" s="75"/>
      <c r="AI5" s="75"/>
      <c r="AJ5" s="75"/>
    </row>
    <row r="6">
      <c r="A6" s="15" t="s">
        <v>93</v>
      </c>
      <c r="B6" s="15" t="s">
        <v>97</v>
      </c>
      <c r="C6" s="15" t="s">
        <v>98</v>
      </c>
      <c r="D6" s="28" t="s">
        <v>345</v>
      </c>
      <c r="E6" s="28" t="s">
        <v>344</v>
      </c>
      <c r="F6" s="15" t="s">
        <v>346</v>
      </c>
      <c r="G6" s="124">
        <v>0.5625</v>
      </c>
      <c r="H6" s="125">
        <v>0.0</v>
      </c>
      <c r="I6" s="15" t="s">
        <v>346</v>
      </c>
      <c r="J6" s="15" t="s">
        <v>37</v>
      </c>
      <c r="K6" s="15">
        <v>11.0</v>
      </c>
      <c r="L6" s="76">
        <v>12.0</v>
      </c>
      <c r="M6" s="76">
        <f t="shared" si="1"/>
        <v>23</v>
      </c>
      <c r="N6" s="126">
        <f t="shared" si="2"/>
        <v>0.575</v>
      </c>
      <c r="O6" s="75"/>
      <c r="P6" s="127"/>
      <c r="Q6" s="127"/>
      <c r="T6" s="75"/>
      <c r="U6" s="75"/>
      <c r="V6" s="75"/>
      <c r="W6" s="75"/>
      <c r="X6" s="75"/>
      <c r="Y6" s="75"/>
      <c r="Z6" s="75"/>
      <c r="AA6" s="75"/>
      <c r="AB6" s="75"/>
      <c r="AC6" s="75"/>
      <c r="AD6" s="75"/>
      <c r="AE6" s="75"/>
      <c r="AF6" s="75"/>
      <c r="AG6" s="75"/>
      <c r="AH6" s="75"/>
      <c r="AI6" s="75"/>
      <c r="AJ6" s="75"/>
    </row>
    <row r="7">
      <c r="A7" s="15" t="s">
        <v>93</v>
      </c>
      <c r="B7" s="15" t="s">
        <v>99</v>
      </c>
      <c r="C7" s="15" t="s">
        <v>100</v>
      </c>
      <c r="D7" s="28" t="s">
        <v>347</v>
      </c>
      <c r="E7" s="28" t="s">
        <v>344</v>
      </c>
      <c r="F7" s="15" t="s">
        <v>346</v>
      </c>
      <c r="G7" s="124">
        <v>0.5625</v>
      </c>
      <c r="H7" s="125">
        <v>0.0</v>
      </c>
      <c r="I7" s="15" t="s">
        <v>346</v>
      </c>
      <c r="J7" s="15" t="s">
        <v>37</v>
      </c>
      <c r="K7" s="15">
        <v>9.0</v>
      </c>
      <c r="L7" s="76">
        <v>0.0</v>
      </c>
      <c r="M7" s="76">
        <f t="shared" si="1"/>
        <v>9</v>
      </c>
      <c r="N7" s="126">
        <f t="shared" si="2"/>
        <v>0.225</v>
      </c>
      <c r="O7" s="90"/>
      <c r="P7" s="127"/>
      <c r="Q7" s="127"/>
      <c r="T7" s="75"/>
      <c r="U7" s="75"/>
      <c r="V7" s="75"/>
      <c r="W7" s="75"/>
      <c r="X7" s="75"/>
      <c r="Y7" s="75"/>
      <c r="Z7" s="75"/>
      <c r="AA7" s="75"/>
      <c r="AB7" s="75"/>
      <c r="AC7" s="75"/>
      <c r="AD7" s="75"/>
      <c r="AE7" s="75"/>
      <c r="AF7" s="75"/>
      <c r="AG7" s="75"/>
      <c r="AH7" s="75"/>
      <c r="AI7" s="75"/>
      <c r="AJ7" s="75"/>
    </row>
    <row r="8">
      <c r="A8" s="15" t="s">
        <v>93</v>
      </c>
      <c r="B8" s="15" t="s">
        <v>101</v>
      </c>
      <c r="C8" s="15" t="s">
        <v>102</v>
      </c>
      <c r="D8" s="28" t="s">
        <v>348</v>
      </c>
      <c r="E8" s="28" t="s">
        <v>344</v>
      </c>
      <c r="F8" s="15" t="s">
        <v>37</v>
      </c>
      <c r="G8" s="124">
        <v>0.5625</v>
      </c>
      <c r="H8" s="125">
        <v>0.0</v>
      </c>
      <c r="I8" s="15" t="s">
        <v>37</v>
      </c>
      <c r="J8" s="15" t="s">
        <v>37</v>
      </c>
      <c r="K8" s="15" t="s">
        <v>96</v>
      </c>
      <c r="L8" s="15" t="s">
        <v>96</v>
      </c>
      <c r="M8" s="76">
        <f t="shared" si="1"/>
        <v>0</v>
      </c>
      <c r="N8" s="126">
        <f t="shared" si="2"/>
        <v>0</v>
      </c>
      <c r="O8" s="75"/>
      <c r="P8" s="127"/>
      <c r="Q8" s="127"/>
      <c r="T8" s="75"/>
      <c r="U8" s="75"/>
      <c r="V8" s="75"/>
      <c r="W8" s="75"/>
      <c r="X8" s="75"/>
      <c r="Y8" s="75"/>
      <c r="Z8" s="75"/>
      <c r="AA8" s="75"/>
      <c r="AB8" s="75"/>
      <c r="AC8" s="75"/>
      <c r="AD8" s="75"/>
      <c r="AE8" s="75"/>
      <c r="AF8" s="75"/>
      <c r="AG8" s="75"/>
      <c r="AH8" s="75"/>
      <c r="AI8" s="75"/>
      <c r="AJ8" s="75"/>
    </row>
    <row r="9">
      <c r="A9" s="15" t="s">
        <v>93</v>
      </c>
      <c r="B9" s="4" t="s">
        <v>103</v>
      </c>
      <c r="C9" s="15" t="s">
        <v>104</v>
      </c>
      <c r="D9" s="28" t="s">
        <v>349</v>
      </c>
      <c r="E9" s="28" t="s">
        <v>350</v>
      </c>
      <c r="F9" s="15" t="s">
        <v>346</v>
      </c>
      <c r="G9" s="124">
        <v>0.6041666666666666</v>
      </c>
      <c r="H9" s="125">
        <v>0.0</v>
      </c>
      <c r="I9" s="15" t="s">
        <v>346</v>
      </c>
      <c r="J9" s="15" t="s">
        <v>37</v>
      </c>
      <c r="K9" s="15">
        <v>10.0</v>
      </c>
      <c r="L9" s="76">
        <v>0.0</v>
      </c>
      <c r="M9" s="76">
        <f t="shared" si="1"/>
        <v>10</v>
      </c>
      <c r="N9" s="126">
        <f t="shared" si="2"/>
        <v>0.25</v>
      </c>
      <c r="O9" s="75"/>
      <c r="P9" s="127"/>
      <c r="Q9" s="127"/>
      <c r="T9" s="75"/>
      <c r="U9" s="75"/>
      <c r="V9" s="75"/>
      <c r="W9" s="75"/>
      <c r="X9" s="75"/>
      <c r="Y9" s="75"/>
      <c r="Z9" s="75"/>
      <c r="AA9" s="75"/>
      <c r="AB9" s="75"/>
      <c r="AC9" s="75"/>
      <c r="AD9" s="75"/>
      <c r="AE9" s="75"/>
      <c r="AF9" s="75"/>
      <c r="AG9" s="75"/>
      <c r="AH9" s="75"/>
      <c r="AI9" s="75"/>
      <c r="AJ9" s="75"/>
    </row>
    <row r="10">
      <c r="A10" s="15" t="s">
        <v>93</v>
      </c>
      <c r="B10" s="15" t="s">
        <v>105</v>
      </c>
      <c r="C10" s="15" t="s">
        <v>106</v>
      </c>
      <c r="D10" s="28" t="s">
        <v>351</v>
      </c>
      <c r="E10" s="28" t="s">
        <v>350</v>
      </c>
      <c r="F10" s="15" t="s">
        <v>346</v>
      </c>
      <c r="G10" s="124">
        <v>0.6041666666666666</v>
      </c>
      <c r="H10" s="125">
        <v>0.0</v>
      </c>
      <c r="I10" s="15" t="s">
        <v>346</v>
      </c>
      <c r="J10" s="15" t="s">
        <v>37</v>
      </c>
      <c r="K10" s="15" t="s">
        <v>96</v>
      </c>
      <c r="L10" s="15" t="s">
        <v>96</v>
      </c>
      <c r="M10" s="76">
        <f t="shared" si="1"/>
        <v>0</v>
      </c>
      <c r="N10" s="126">
        <f t="shared" si="2"/>
        <v>0</v>
      </c>
      <c r="O10" s="75"/>
      <c r="P10" s="127"/>
      <c r="Q10" s="127"/>
      <c r="T10" s="75"/>
      <c r="U10" s="75"/>
      <c r="V10" s="75"/>
      <c r="W10" s="75"/>
      <c r="X10" s="75"/>
      <c r="Y10" s="75"/>
      <c r="Z10" s="75"/>
      <c r="AA10" s="75"/>
      <c r="AB10" s="75"/>
      <c r="AC10" s="75"/>
      <c r="AD10" s="75"/>
      <c r="AE10" s="75"/>
      <c r="AF10" s="75"/>
      <c r="AG10" s="75"/>
      <c r="AH10" s="75"/>
      <c r="AI10" s="75"/>
      <c r="AJ10" s="75"/>
    </row>
    <row r="11">
      <c r="A11" s="15" t="s">
        <v>93</v>
      </c>
      <c r="B11" s="15" t="s">
        <v>109</v>
      </c>
      <c r="C11" s="15" t="s">
        <v>110</v>
      </c>
      <c r="D11" s="28" t="s">
        <v>352</v>
      </c>
      <c r="E11" s="28" t="s">
        <v>350</v>
      </c>
      <c r="F11" s="15" t="s">
        <v>346</v>
      </c>
      <c r="G11" s="124">
        <v>0.6041666666666666</v>
      </c>
      <c r="H11" s="125">
        <v>0.0</v>
      </c>
      <c r="I11" s="15" t="s">
        <v>346</v>
      </c>
      <c r="J11" s="15" t="s">
        <v>37</v>
      </c>
      <c r="K11" s="15" t="s">
        <v>96</v>
      </c>
      <c r="L11" s="15" t="s">
        <v>96</v>
      </c>
      <c r="M11" s="76">
        <f t="shared" si="1"/>
        <v>0</v>
      </c>
      <c r="N11" s="126">
        <f t="shared" si="2"/>
        <v>0</v>
      </c>
      <c r="O11" s="15"/>
      <c r="P11" s="127"/>
      <c r="Q11" s="127"/>
      <c r="T11" s="75"/>
      <c r="U11" s="75"/>
      <c r="V11" s="75"/>
      <c r="W11" s="75"/>
      <c r="X11" s="75"/>
      <c r="Y11" s="75"/>
      <c r="Z11" s="75"/>
      <c r="AA11" s="75"/>
      <c r="AB11" s="75"/>
      <c r="AC11" s="75"/>
      <c r="AD11" s="75"/>
      <c r="AE11" s="75"/>
      <c r="AF11" s="75"/>
      <c r="AG11" s="75"/>
      <c r="AH11" s="75"/>
      <c r="AI11" s="75"/>
      <c r="AJ11" s="75"/>
    </row>
    <row r="12">
      <c r="A12" s="52" t="s">
        <v>111</v>
      </c>
      <c r="B12" s="15" t="s">
        <v>49</v>
      </c>
      <c r="C12" s="15" t="s">
        <v>50</v>
      </c>
      <c r="D12" s="28" t="s">
        <v>354</v>
      </c>
      <c r="E12" s="28" t="s">
        <v>355</v>
      </c>
      <c r="F12" s="15" t="s">
        <v>346</v>
      </c>
      <c r="G12" s="129">
        <v>0.6527777777777778</v>
      </c>
      <c r="H12" s="125">
        <v>5.0</v>
      </c>
      <c r="I12" s="15" t="s">
        <v>346</v>
      </c>
      <c r="J12" s="15" t="s">
        <v>37</v>
      </c>
      <c r="K12" s="15">
        <v>7.0</v>
      </c>
      <c r="L12" s="76" t="s">
        <v>96</v>
      </c>
      <c r="M12" s="76">
        <f t="shared" si="1"/>
        <v>7</v>
      </c>
      <c r="N12" s="126">
        <f t="shared" si="2"/>
        <v>0.175</v>
      </c>
      <c r="O12" s="75"/>
      <c r="P12" s="127"/>
      <c r="Q12" s="127"/>
      <c r="T12" s="75"/>
      <c r="U12" s="75"/>
      <c r="V12" s="75"/>
      <c r="W12" s="75"/>
      <c r="X12" s="75"/>
      <c r="Y12" s="75"/>
      <c r="Z12" s="75"/>
      <c r="AA12" s="75"/>
      <c r="AB12" s="75"/>
      <c r="AC12" s="75"/>
      <c r="AD12" s="75"/>
      <c r="AE12" s="75"/>
      <c r="AF12" s="75"/>
      <c r="AG12" s="75"/>
      <c r="AH12" s="75"/>
      <c r="AI12" s="75"/>
      <c r="AJ12" s="75"/>
    </row>
    <row r="13">
      <c r="A13" s="52" t="s">
        <v>111</v>
      </c>
      <c r="B13" s="15" t="s">
        <v>112</v>
      </c>
      <c r="C13" s="15" t="s">
        <v>113</v>
      </c>
      <c r="D13" s="28" t="s">
        <v>356</v>
      </c>
      <c r="E13" s="28" t="s">
        <v>355</v>
      </c>
      <c r="F13" s="15" t="s">
        <v>346</v>
      </c>
      <c r="G13" s="129">
        <v>0.6527777777777778</v>
      </c>
      <c r="H13" s="125">
        <v>0.0</v>
      </c>
      <c r="I13" s="15" t="s">
        <v>346</v>
      </c>
      <c r="J13" s="15" t="s">
        <v>37</v>
      </c>
      <c r="K13" s="15">
        <v>9.0</v>
      </c>
      <c r="L13" s="76">
        <v>0.0</v>
      </c>
      <c r="M13" s="76">
        <f t="shared" si="1"/>
        <v>9</v>
      </c>
      <c r="N13" s="126">
        <f t="shared" si="2"/>
        <v>0.225</v>
      </c>
      <c r="O13" s="75"/>
      <c r="P13" s="127"/>
      <c r="Q13" s="127"/>
      <c r="T13" s="75"/>
      <c r="U13" s="75"/>
      <c r="V13" s="75"/>
      <c r="W13" s="75"/>
      <c r="X13" s="75"/>
      <c r="Y13" s="75"/>
      <c r="Z13" s="75"/>
      <c r="AA13" s="75"/>
      <c r="AB13" s="75"/>
      <c r="AC13" s="75"/>
      <c r="AD13" s="75"/>
      <c r="AE13" s="75"/>
      <c r="AF13" s="75"/>
      <c r="AG13" s="75"/>
      <c r="AH13" s="75"/>
      <c r="AI13" s="75"/>
      <c r="AJ13" s="75"/>
    </row>
    <row r="14">
      <c r="A14" s="52" t="s">
        <v>111</v>
      </c>
      <c r="B14" s="15" t="s">
        <v>114</v>
      </c>
      <c r="C14" s="15" t="s">
        <v>115</v>
      </c>
      <c r="D14" s="28" t="s">
        <v>357</v>
      </c>
      <c r="E14" s="28" t="s">
        <v>355</v>
      </c>
      <c r="F14" s="15" t="s">
        <v>37</v>
      </c>
      <c r="G14" s="129"/>
      <c r="H14" s="125"/>
      <c r="I14" s="15" t="s">
        <v>37</v>
      </c>
      <c r="J14" s="15" t="s">
        <v>37</v>
      </c>
      <c r="K14" s="4" t="s">
        <v>96</v>
      </c>
      <c r="L14" s="76" t="s">
        <v>96</v>
      </c>
      <c r="M14" s="76">
        <f t="shared" si="1"/>
        <v>0</v>
      </c>
      <c r="N14" s="126">
        <f t="shared" si="2"/>
        <v>0</v>
      </c>
      <c r="O14" s="75"/>
      <c r="P14" s="127"/>
      <c r="Q14" s="127"/>
      <c r="T14" s="75"/>
      <c r="U14" s="75"/>
      <c r="V14" s="75"/>
      <c r="W14" s="75"/>
      <c r="X14" s="75"/>
      <c r="Y14" s="75"/>
      <c r="Z14" s="75"/>
      <c r="AA14" s="75"/>
      <c r="AB14" s="75"/>
      <c r="AC14" s="75"/>
      <c r="AD14" s="75"/>
      <c r="AE14" s="75"/>
      <c r="AF14" s="75"/>
      <c r="AG14" s="75"/>
      <c r="AH14" s="75"/>
      <c r="AI14" s="75"/>
      <c r="AJ14" s="75"/>
    </row>
    <row r="15">
      <c r="A15" s="52" t="s">
        <v>111</v>
      </c>
      <c r="B15" s="15" t="s">
        <v>116</v>
      </c>
      <c r="C15" s="15" t="s">
        <v>117</v>
      </c>
      <c r="D15" s="28" t="s">
        <v>359</v>
      </c>
      <c r="E15" s="28" t="s">
        <v>355</v>
      </c>
      <c r="F15" s="15" t="s">
        <v>346</v>
      </c>
      <c r="G15" s="129">
        <v>0.6527777777777778</v>
      </c>
      <c r="H15" s="125">
        <v>0.0</v>
      </c>
      <c r="I15" s="15" t="s">
        <v>346</v>
      </c>
      <c r="J15" s="15" t="s">
        <v>37</v>
      </c>
      <c r="K15" s="15">
        <v>9.0</v>
      </c>
      <c r="L15" s="76">
        <v>0.0</v>
      </c>
      <c r="M15" s="76">
        <f t="shared" si="1"/>
        <v>9</v>
      </c>
      <c r="N15" s="126">
        <f t="shared" si="2"/>
        <v>0.225</v>
      </c>
      <c r="O15" s="75"/>
      <c r="P15" s="127"/>
      <c r="Q15" s="127"/>
      <c r="T15" s="75"/>
      <c r="U15" s="75"/>
      <c r="V15" s="75"/>
      <c r="W15" s="75"/>
      <c r="X15" s="75"/>
      <c r="Y15" s="75"/>
      <c r="Z15" s="75"/>
      <c r="AA15" s="75"/>
      <c r="AB15" s="75"/>
      <c r="AC15" s="75"/>
      <c r="AD15" s="75"/>
      <c r="AE15" s="75"/>
      <c r="AF15" s="75"/>
      <c r="AG15" s="75"/>
      <c r="AH15" s="75"/>
      <c r="AI15" s="75"/>
      <c r="AJ15" s="75"/>
    </row>
    <row r="16">
      <c r="A16" s="52" t="s">
        <v>111</v>
      </c>
      <c r="B16" s="15" t="s">
        <v>41</v>
      </c>
      <c r="C16" s="15" t="s">
        <v>42</v>
      </c>
      <c r="D16" s="28" t="s">
        <v>360</v>
      </c>
      <c r="E16" s="28" t="s">
        <v>361</v>
      </c>
      <c r="F16" s="15" t="s">
        <v>37</v>
      </c>
      <c r="G16" s="124"/>
      <c r="H16" s="125"/>
      <c r="I16" s="15" t="s">
        <v>37</v>
      </c>
      <c r="J16" s="15" t="s">
        <v>37</v>
      </c>
      <c r="K16" s="15" t="s">
        <v>96</v>
      </c>
      <c r="L16" s="76" t="s">
        <v>96</v>
      </c>
      <c r="M16" s="76">
        <f t="shared" si="1"/>
        <v>0</v>
      </c>
      <c r="N16" s="126">
        <f t="shared" si="2"/>
        <v>0</v>
      </c>
      <c r="O16" s="17"/>
      <c r="P16" s="127"/>
      <c r="Q16" s="127"/>
      <c r="T16" s="75"/>
      <c r="U16" s="75"/>
      <c r="V16" s="75"/>
      <c r="W16" s="75"/>
      <c r="X16" s="75"/>
      <c r="Y16" s="75"/>
      <c r="Z16" s="75"/>
      <c r="AA16" s="75"/>
      <c r="AB16" s="75"/>
      <c r="AC16" s="75"/>
      <c r="AD16" s="75"/>
      <c r="AE16" s="75"/>
      <c r="AF16" s="75"/>
      <c r="AG16" s="75"/>
      <c r="AH16" s="75"/>
      <c r="AI16" s="75"/>
      <c r="AJ16" s="75"/>
    </row>
    <row r="17">
      <c r="A17" s="4" t="s">
        <v>111</v>
      </c>
      <c r="B17" s="15" t="s">
        <v>118</v>
      </c>
      <c r="C17" s="15" t="s">
        <v>119</v>
      </c>
      <c r="D17" s="28" t="s">
        <v>362</v>
      </c>
      <c r="E17" s="28" t="s">
        <v>361</v>
      </c>
      <c r="F17" s="15" t="s">
        <v>346</v>
      </c>
      <c r="G17" s="124">
        <v>0.6979166666666666</v>
      </c>
      <c r="H17" s="131"/>
      <c r="I17" s="15" t="s">
        <v>37</v>
      </c>
      <c r="J17" s="15" t="s">
        <v>37</v>
      </c>
      <c r="K17" s="15">
        <v>0.0</v>
      </c>
      <c r="L17" s="76" t="s">
        <v>96</v>
      </c>
      <c r="M17" s="76">
        <f t="shared" si="1"/>
        <v>0</v>
      </c>
      <c r="N17" s="126">
        <f t="shared" si="2"/>
        <v>0</v>
      </c>
      <c r="O17" s="75"/>
      <c r="P17" s="127"/>
      <c r="Q17" s="127"/>
      <c r="T17" s="75"/>
      <c r="U17" s="75"/>
      <c r="V17" s="75"/>
      <c r="W17" s="75"/>
      <c r="X17" s="75"/>
      <c r="Y17" s="75"/>
      <c r="Z17" s="75"/>
      <c r="AA17" s="75"/>
      <c r="AB17" s="75"/>
      <c r="AC17" s="75"/>
      <c r="AD17" s="75"/>
      <c r="AE17" s="75"/>
      <c r="AF17" s="75"/>
      <c r="AG17" s="75"/>
      <c r="AH17" s="75"/>
      <c r="AI17" s="75"/>
      <c r="AJ17" s="75"/>
    </row>
    <row r="18">
      <c r="A18" s="52" t="s">
        <v>111</v>
      </c>
      <c r="B18" s="15" t="s">
        <v>120</v>
      </c>
      <c r="C18" s="15" t="s">
        <v>121</v>
      </c>
      <c r="D18" s="28" t="s">
        <v>363</v>
      </c>
      <c r="E18" s="28" t="s">
        <v>361</v>
      </c>
      <c r="F18" s="15" t="s">
        <v>346</v>
      </c>
      <c r="G18" s="124">
        <v>0.6979166666666666</v>
      </c>
      <c r="H18" s="131"/>
      <c r="I18" s="15" t="s">
        <v>37</v>
      </c>
      <c r="J18" s="15" t="s">
        <v>37</v>
      </c>
      <c r="K18" s="15">
        <v>0.0</v>
      </c>
      <c r="L18" s="76" t="s">
        <v>96</v>
      </c>
      <c r="M18" s="76">
        <f t="shared" si="1"/>
        <v>0</v>
      </c>
      <c r="N18" s="126">
        <f t="shared" si="2"/>
        <v>0</v>
      </c>
      <c r="O18" s="15"/>
      <c r="P18" s="127"/>
      <c r="Q18" s="127"/>
      <c r="T18" s="75"/>
      <c r="U18" s="75"/>
      <c r="V18" s="75"/>
      <c r="W18" s="75"/>
      <c r="X18" s="75"/>
      <c r="Y18" s="75"/>
      <c r="Z18" s="75"/>
      <c r="AA18" s="75"/>
      <c r="AB18" s="75"/>
      <c r="AC18" s="75"/>
      <c r="AD18" s="75"/>
      <c r="AE18" s="75"/>
      <c r="AF18" s="75"/>
      <c r="AG18" s="75"/>
      <c r="AH18" s="75"/>
      <c r="AI18" s="75"/>
      <c r="AJ18" s="75"/>
    </row>
    <row r="19">
      <c r="A19" s="15" t="s">
        <v>122</v>
      </c>
      <c r="B19" s="15" t="s">
        <v>123</v>
      </c>
      <c r="C19" s="15" t="s">
        <v>124</v>
      </c>
      <c r="D19" s="28" t="s">
        <v>364</v>
      </c>
      <c r="E19" s="28" t="s">
        <v>365</v>
      </c>
      <c r="F19" s="15" t="s">
        <v>346</v>
      </c>
      <c r="G19" s="136">
        <v>0.6527777777777778</v>
      </c>
      <c r="H19" s="131"/>
      <c r="I19" s="15" t="s">
        <v>346</v>
      </c>
      <c r="J19" s="15" t="s">
        <v>37</v>
      </c>
      <c r="K19" s="15">
        <v>9.0</v>
      </c>
      <c r="L19" s="76" t="s">
        <v>96</v>
      </c>
      <c r="M19" s="76">
        <f t="shared" si="1"/>
        <v>9</v>
      </c>
      <c r="N19" s="126">
        <f t="shared" si="2"/>
        <v>0.225</v>
      </c>
      <c r="O19" s="75"/>
      <c r="P19" s="127"/>
      <c r="Q19" s="127"/>
      <c r="T19" s="75"/>
      <c r="U19" s="75"/>
      <c r="V19" s="75"/>
      <c r="W19" s="75"/>
      <c r="X19" s="75"/>
      <c r="Y19" s="75"/>
      <c r="Z19" s="75"/>
      <c r="AA19" s="75"/>
      <c r="AB19" s="75"/>
      <c r="AC19" s="75"/>
      <c r="AD19" s="75"/>
      <c r="AE19" s="75"/>
      <c r="AF19" s="75"/>
      <c r="AG19" s="75"/>
      <c r="AH19" s="75"/>
      <c r="AI19" s="75"/>
      <c r="AJ19" s="75"/>
    </row>
    <row r="20">
      <c r="A20" s="15" t="s">
        <v>122</v>
      </c>
      <c r="B20" s="15" t="s">
        <v>125</v>
      </c>
      <c r="C20" s="15" t="s">
        <v>126</v>
      </c>
      <c r="D20" s="28" t="s">
        <v>366</v>
      </c>
      <c r="E20" s="28" t="s">
        <v>365</v>
      </c>
      <c r="F20" s="15" t="s">
        <v>346</v>
      </c>
      <c r="G20" s="129">
        <v>0.6527777777777778</v>
      </c>
      <c r="H20" s="125"/>
      <c r="I20" s="15" t="s">
        <v>346</v>
      </c>
      <c r="J20" s="15" t="s">
        <v>37</v>
      </c>
      <c r="K20" s="15">
        <v>7.0</v>
      </c>
      <c r="L20" s="76" t="s">
        <v>96</v>
      </c>
      <c r="M20" s="76">
        <f t="shared" si="1"/>
        <v>7</v>
      </c>
      <c r="N20" s="126">
        <f t="shared" si="2"/>
        <v>0.175</v>
      </c>
      <c r="O20" s="15"/>
      <c r="P20" s="127"/>
      <c r="Q20" s="127"/>
      <c r="T20" s="75"/>
      <c r="U20" s="75"/>
      <c r="V20" s="75"/>
      <c r="W20" s="75"/>
      <c r="X20" s="75"/>
      <c r="Y20" s="75"/>
      <c r="Z20" s="75"/>
      <c r="AA20" s="75"/>
      <c r="AB20" s="75"/>
      <c r="AC20" s="75"/>
      <c r="AD20" s="75"/>
      <c r="AE20" s="75"/>
      <c r="AF20" s="75"/>
      <c r="AG20" s="75"/>
      <c r="AH20" s="75"/>
      <c r="AI20" s="75"/>
      <c r="AJ20" s="75"/>
    </row>
    <row r="21">
      <c r="A21" s="15" t="s">
        <v>122</v>
      </c>
      <c r="B21" s="15" t="s">
        <v>127</v>
      </c>
      <c r="C21" s="15" t="s">
        <v>128</v>
      </c>
      <c r="D21" s="28" t="s">
        <v>367</v>
      </c>
      <c r="E21" s="28" t="s">
        <v>365</v>
      </c>
      <c r="F21" s="15" t="s">
        <v>346</v>
      </c>
      <c r="G21" s="136">
        <v>0.6527777777777778</v>
      </c>
      <c r="H21" s="125"/>
      <c r="I21" s="15" t="s">
        <v>346</v>
      </c>
      <c r="J21" s="15" t="s">
        <v>37</v>
      </c>
      <c r="K21" s="15">
        <v>14.0</v>
      </c>
      <c r="L21" s="76">
        <v>8.0</v>
      </c>
      <c r="M21" s="76">
        <f t="shared" si="1"/>
        <v>22</v>
      </c>
      <c r="N21" s="126">
        <f t="shared" si="2"/>
        <v>0.55</v>
      </c>
      <c r="O21" s="75"/>
      <c r="P21" s="127"/>
      <c r="Q21" s="127"/>
      <c r="T21" s="75"/>
      <c r="U21" s="75"/>
      <c r="V21" s="75"/>
      <c r="W21" s="75"/>
      <c r="X21" s="75"/>
      <c r="Y21" s="75"/>
      <c r="Z21" s="75"/>
      <c r="AA21" s="75"/>
      <c r="AB21" s="75"/>
      <c r="AC21" s="75"/>
      <c r="AD21" s="75"/>
      <c r="AE21" s="75"/>
      <c r="AF21" s="75"/>
      <c r="AG21" s="75"/>
      <c r="AH21" s="75"/>
      <c r="AI21" s="75"/>
      <c r="AJ21" s="75"/>
    </row>
    <row r="22">
      <c r="A22" s="15" t="s">
        <v>122</v>
      </c>
      <c r="B22" s="15" t="s">
        <v>129</v>
      </c>
      <c r="C22" s="15" t="s">
        <v>130</v>
      </c>
      <c r="D22" s="28" t="s">
        <v>368</v>
      </c>
      <c r="E22" s="28" t="s">
        <v>365</v>
      </c>
      <c r="F22" s="15" t="s">
        <v>346</v>
      </c>
      <c r="G22" s="129">
        <v>0.6527777777777778</v>
      </c>
      <c r="H22" s="125"/>
      <c r="I22" s="15" t="s">
        <v>37</v>
      </c>
      <c r="J22" s="15" t="s">
        <v>37</v>
      </c>
      <c r="K22" s="15" t="s">
        <v>96</v>
      </c>
      <c r="L22" s="76" t="s">
        <v>96</v>
      </c>
      <c r="M22" s="76">
        <f t="shared" si="1"/>
        <v>0</v>
      </c>
      <c r="N22" s="126">
        <f t="shared" si="2"/>
        <v>0</v>
      </c>
      <c r="O22" s="75"/>
      <c r="P22" s="127"/>
      <c r="Q22" s="127"/>
      <c r="T22" s="75"/>
      <c r="U22" s="75"/>
      <c r="V22" s="75"/>
      <c r="W22" s="75"/>
      <c r="X22" s="75"/>
      <c r="Y22" s="75"/>
      <c r="Z22" s="75"/>
      <c r="AA22" s="75"/>
      <c r="AB22" s="75"/>
      <c r="AC22" s="75"/>
      <c r="AD22" s="75"/>
      <c r="AE22" s="75"/>
      <c r="AF22" s="75"/>
      <c r="AG22" s="75"/>
      <c r="AH22" s="75"/>
      <c r="AI22" s="75"/>
      <c r="AJ22" s="75"/>
    </row>
    <row r="23">
      <c r="A23" s="15" t="s">
        <v>122</v>
      </c>
      <c r="B23" s="15" t="s">
        <v>131</v>
      </c>
      <c r="C23" s="15" t="s">
        <v>132</v>
      </c>
      <c r="D23" s="28" t="s">
        <v>369</v>
      </c>
      <c r="E23" s="28" t="s">
        <v>370</v>
      </c>
      <c r="F23" s="15" t="s">
        <v>346</v>
      </c>
      <c r="G23" s="124">
        <v>0.6979166666666666</v>
      </c>
      <c r="H23" s="125"/>
      <c r="I23" s="15" t="s">
        <v>346</v>
      </c>
      <c r="J23" s="15" t="s">
        <v>37</v>
      </c>
      <c r="K23" s="15">
        <v>7.0</v>
      </c>
      <c r="L23" s="76" t="s">
        <v>96</v>
      </c>
      <c r="M23" s="76">
        <f t="shared" si="1"/>
        <v>7</v>
      </c>
      <c r="N23" s="126">
        <f t="shared" si="2"/>
        <v>0.175</v>
      </c>
      <c r="O23" s="75"/>
      <c r="P23" s="127"/>
      <c r="Q23" s="127"/>
      <c r="T23" s="75"/>
      <c r="U23" s="75"/>
      <c r="V23" s="75"/>
      <c r="W23" s="75"/>
      <c r="X23" s="75"/>
      <c r="Y23" s="75"/>
      <c r="Z23" s="75"/>
      <c r="AA23" s="75"/>
      <c r="AB23" s="75"/>
      <c r="AC23" s="75"/>
      <c r="AD23" s="75"/>
      <c r="AE23" s="75"/>
      <c r="AF23" s="75"/>
      <c r="AG23" s="75"/>
      <c r="AH23" s="75"/>
      <c r="AI23" s="75"/>
      <c r="AJ23" s="75"/>
    </row>
    <row r="24">
      <c r="A24" s="15" t="s">
        <v>122</v>
      </c>
      <c r="B24" s="15" t="s">
        <v>133</v>
      </c>
      <c r="C24" s="15" t="s">
        <v>134</v>
      </c>
      <c r="D24" s="28" t="s">
        <v>371</v>
      </c>
      <c r="E24" s="28" t="s">
        <v>370</v>
      </c>
      <c r="F24" s="15" t="s">
        <v>346</v>
      </c>
      <c r="G24" s="124">
        <v>0.6979166666666666</v>
      </c>
      <c r="H24" s="131"/>
      <c r="I24" s="15" t="s">
        <v>346</v>
      </c>
      <c r="J24" s="15" t="s">
        <v>37</v>
      </c>
      <c r="K24" s="15">
        <v>5.0</v>
      </c>
      <c r="L24" s="76" t="s">
        <v>96</v>
      </c>
      <c r="M24" s="76">
        <f t="shared" si="1"/>
        <v>5</v>
      </c>
      <c r="N24" s="126">
        <f t="shared" si="2"/>
        <v>0.125</v>
      </c>
      <c r="O24" s="75"/>
      <c r="P24" s="127"/>
      <c r="Q24" s="127"/>
      <c r="T24" s="75"/>
      <c r="U24" s="75"/>
      <c r="V24" s="75"/>
      <c r="W24" s="75"/>
      <c r="X24" s="75"/>
      <c r="Y24" s="75"/>
      <c r="Z24" s="75"/>
      <c r="AA24" s="75"/>
      <c r="AB24" s="75"/>
      <c r="AC24" s="75"/>
      <c r="AD24" s="75"/>
      <c r="AE24" s="75"/>
      <c r="AF24" s="75"/>
      <c r="AG24" s="75"/>
      <c r="AH24" s="75"/>
      <c r="AI24" s="75"/>
      <c r="AJ24" s="75"/>
    </row>
    <row r="25">
      <c r="A25" s="15" t="s">
        <v>122</v>
      </c>
      <c r="B25" s="4" t="s">
        <v>135</v>
      </c>
      <c r="C25" s="15" t="s">
        <v>136</v>
      </c>
      <c r="D25" s="28" t="s">
        <v>372</v>
      </c>
      <c r="E25" s="28" t="s">
        <v>370</v>
      </c>
      <c r="F25" s="15" t="s">
        <v>37</v>
      </c>
      <c r="G25" s="124"/>
      <c r="H25" s="131"/>
      <c r="I25" s="15"/>
      <c r="J25" s="15"/>
      <c r="K25" s="15" t="s">
        <v>96</v>
      </c>
      <c r="L25" s="76" t="s">
        <v>96</v>
      </c>
      <c r="M25" s="76">
        <f t="shared" si="1"/>
        <v>0</v>
      </c>
      <c r="N25" s="126">
        <f t="shared" si="2"/>
        <v>0</v>
      </c>
      <c r="O25" s="75"/>
      <c r="P25" s="127"/>
      <c r="Q25" s="127"/>
      <c r="T25" s="75"/>
      <c r="U25" s="75"/>
      <c r="V25" s="75"/>
      <c r="W25" s="75"/>
      <c r="X25" s="75"/>
      <c r="Y25" s="75"/>
      <c r="Z25" s="75"/>
      <c r="AA25" s="75"/>
      <c r="AB25" s="75"/>
      <c r="AC25" s="75"/>
      <c r="AD25" s="75"/>
      <c r="AE25" s="75"/>
      <c r="AF25" s="75"/>
      <c r="AG25" s="75"/>
      <c r="AH25" s="75"/>
      <c r="AI25" s="75"/>
      <c r="AJ25" s="75"/>
    </row>
    <row r="26">
      <c r="A26" s="15" t="s">
        <v>137</v>
      </c>
      <c r="B26" s="15" t="s">
        <v>138</v>
      </c>
      <c r="C26" s="15" t="s">
        <v>139</v>
      </c>
      <c r="D26" s="28" t="s">
        <v>373</v>
      </c>
      <c r="E26" s="28" t="s">
        <v>374</v>
      </c>
      <c r="F26" s="15" t="s">
        <v>346</v>
      </c>
      <c r="G26" s="137">
        <v>0.5625</v>
      </c>
      <c r="H26" s="125"/>
      <c r="I26" s="125" t="s">
        <v>346</v>
      </c>
      <c r="J26" s="15" t="s">
        <v>37</v>
      </c>
      <c r="K26" s="76" t="s">
        <v>96</v>
      </c>
      <c r="L26" s="76" t="s">
        <v>96</v>
      </c>
      <c r="M26" s="76">
        <f t="shared" si="1"/>
        <v>0</v>
      </c>
      <c r="N26" s="126">
        <f t="shared" si="2"/>
        <v>0</v>
      </c>
      <c r="O26" s="75"/>
      <c r="P26" s="127"/>
      <c r="Q26" s="127"/>
      <c r="T26" s="75"/>
      <c r="U26" s="75"/>
      <c r="V26" s="75"/>
      <c r="W26" s="75"/>
      <c r="X26" s="75"/>
      <c r="Y26" s="75"/>
      <c r="Z26" s="75"/>
      <c r="AA26" s="75"/>
      <c r="AB26" s="75"/>
      <c r="AC26" s="75"/>
      <c r="AD26" s="75"/>
      <c r="AE26" s="75"/>
      <c r="AF26" s="75"/>
      <c r="AG26" s="75"/>
      <c r="AH26" s="75"/>
      <c r="AI26" s="75"/>
      <c r="AJ26" s="75"/>
    </row>
    <row r="27">
      <c r="A27" s="15" t="s">
        <v>137</v>
      </c>
      <c r="B27" s="15" t="s">
        <v>140</v>
      </c>
      <c r="C27" s="15" t="s">
        <v>141</v>
      </c>
      <c r="D27" s="28" t="s">
        <v>375</v>
      </c>
      <c r="E27" s="28" t="s">
        <v>374</v>
      </c>
      <c r="F27" s="15" t="s">
        <v>346</v>
      </c>
      <c r="G27" s="138">
        <v>0.5625</v>
      </c>
      <c r="H27" s="125"/>
      <c r="I27" s="15" t="s">
        <v>346</v>
      </c>
      <c r="J27" s="15" t="s">
        <v>37</v>
      </c>
      <c r="K27" s="15">
        <v>11.0</v>
      </c>
      <c r="L27" s="76">
        <v>0.0</v>
      </c>
      <c r="M27" s="76">
        <f t="shared" si="1"/>
        <v>11</v>
      </c>
      <c r="N27" s="126">
        <f t="shared" si="2"/>
        <v>0.275</v>
      </c>
      <c r="O27" s="75"/>
      <c r="P27" s="127"/>
      <c r="Q27" s="127"/>
      <c r="T27" s="75"/>
      <c r="U27" s="75"/>
      <c r="V27" s="75"/>
      <c r="W27" s="75"/>
      <c r="X27" s="75"/>
      <c r="Y27" s="75"/>
      <c r="Z27" s="75"/>
      <c r="AA27" s="75"/>
      <c r="AB27" s="75"/>
      <c r="AC27" s="75"/>
      <c r="AD27" s="75"/>
      <c r="AE27" s="75"/>
      <c r="AF27" s="75"/>
      <c r="AG27" s="75"/>
      <c r="AH27" s="75"/>
      <c r="AI27" s="75"/>
      <c r="AJ27" s="75"/>
    </row>
    <row r="28">
      <c r="A28" s="15" t="s">
        <v>137</v>
      </c>
      <c r="B28" s="15" t="s">
        <v>143</v>
      </c>
      <c r="C28" s="15" t="s">
        <v>144</v>
      </c>
      <c r="D28" s="28" t="s">
        <v>376</v>
      </c>
      <c r="E28" s="28" t="s">
        <v>374</v>
      </c>
      <c r="F28" s="15" t="s">
        <v>346</v>
      </c>
      <c r="G28" s="137">
        <v>0.5625</v>
      </c>
      <c r="H28" s="125"/>
      <c r="I28" s="15" t="s">
        <v>346</v>
      </c>
      <c r="J28" s="15" t="s">
        <v>37</v>
      </c>
      <c r="K28" s="76" t="s">
        <v>96</v>
      </c>
      <c r="L28" s="76" t="s">
        <v>96</v>
      </c>
      <c r="M28" s="76">
        <f t="shared" si="1"/>
        <v>0</v>
      </c>
      <c r="N28" s="126">
        <f t="shared" si="2"/>
        <v>0</v>
      </c>
      <c r="O28" s="15"/>
      <c r="P28" s="127"/>
      <c r="Q28" s="127"/>
      <c r="T28" s="75"/>
      <c r="U28" s="75"/>
      <c r="V28" s="75"/>
      <c r="W28" s="75"/>
      <c r="X28" s="75"/>
      <c r="Y28" s="75"/>
      <c r="Z28" s="75"/>
      <c r="AA28" s="75"/>
      <c r="AB28" s="75"/>
      <c r="AC28" s="75"/>
      <c r="AD28" s="75"/>
      <c r="AE28" s="75"/>
      <c r="AF28" s="75"/>
      <c r="AG28" s="75"/>
      <c r="AH28" s="75"/>
      <c r="AI28" s="75"/>
      <c r="AJ28" s="75"/>
    </row>
    <row r="29">
      <c r="A29" s="15" t="s">
        <v>137</v>
      </c>
      <c r="B29" s="15" t="s">
        <v>146</v>
      </c>
      <c r="C29" s="15" t="s">
        <v>147</v>
      </c>
      <c r="D29" s="28" t="s">
        <v>377</v>
      </c>
      <c r="E29" s="28" t="s">
        <v>374</v>
      </c>
      <c r="F29" s="15" t="s">
        <v>346</v>
      </c>
      <c r="G29" s="139">
        <v>0.5625</v>
      </c>
      <c r="H29" s="125"/>
      <c r="I29" s="15" t="s">
        <v>346</v>
      </c>
      <c r="J29" s="15" t="s">
        <v>37</v>
      </c>
      <c r="K29" s="76" t="s">
        <v>96</v>
      </c>
      <c r="L29" s="76" t="s">
        <v>96</v>
      </c>
      <c r="M29" s="76">
        <f t="shared" si="1"/>
        <v>0</v>
      </c>
      <c r="N29" s="126">
        <f t="shared" si="2"/>
        <v>0</v>
      </c>
      <c r="O29" s="15"/>
      <c r="P29" s="127"/>
      <c r="Q29" s="127"/>
      <c r="T29" s="75"/>
      <c r="U29" s="75"/>
      <c r="V29" s="75"/>
      <c r="W29" s="75"/>
      <c r="X29" s="75"/>
      <c r="Y29" s="75"/>
      <c r="Z29" s="75"/>
      <c r="AA29" s="75"/>
      <c r="AB29" s="75"/>
      <c r="AC29" s="75"/>
      <c r="AD29" s="75"/>
      <c r="AE29" s="75"/>
      <c r="AF29" s="75"/>
      <c r="AG29" s="75"/>
      <c r="AH29" s="75"/>
      <c r="AI29" s="75"/>
      <c r="AJ29" s="75"/>
    </row>
    <row r="30">
      <c r="A30" s="15" t="s">
        <v>137</v>
      </c>
      <c r="B30" s="15" t="s">
        <v>150</v>
      </c>
      <c r="C30" s="15" t="s">
        <v>151</v>
      </c>
      <c r="D30" s="28" t="s">
        <v>379</v>
      </c>
      <c r="E30" s="28" t="s">
        <v>380</v>
      </c>
      <c r="F30" s="15" t="s">
        <v>346</v>
      </c>
      <c r="G30" s="136">
        <v>0.6076388888888888</v>
      </c>
      <c r="H30" s="125"/>
      <c r="I30" s="15" t="s">
        <v>346</v>
      </c>
      <c r="J30" s="15" t="s">
        <v>37</v>
      </c>
      <c r="K30" s="76" t="s">
        <v>96</v>
      </c>
      <c r="L30" s="76" t="s">
        <v>96</v>
      </c>
      <c r="M30" s="76">
        <f t="shared" si="1"/>
        <v>0</v>
      </c>
      <c r="N30" s="126">
        <f t="shared" si="2"/>
        <v>0</v>
      </c>
      <c r="O30" s="75"/>
      <c r="P30" s="127"/>
      <c r="Q30" s="127"/>
      <c r="T30" s="75"/>
      <c r="U30" s="75"/>
      <c r="V30" s="75"/>
      <c r="W30" s="75"/>
      <c r="X30" s="75"/>
      <c r="Y30" s="75"/>
      <c r="Z30" s="75"/>
      <c r="AA30" s="75"/>
      <c r="AB30" s="75"/>
      <c r="AC30" s="75"/>
      <c r="AD30" s="75"/>
      <c r="AE30" s="75"/>
      <c r="AF30" s="75"/>
      <c r="AG30" s="75"/>
      <c r="AH30" s="75"/>
      <c r="AI30" s="75"/>
      <c r="AJ30" s="75"/>
    </row>
    <row r="31">
      <c r="A31" s="15" t="s">
        <v>137</v>
      </c>
      <c r="B31" s="15" t="s">
        <v>152</v>
      </c>
      <c r="C31" s="15" t="s">
        <v>153</v>
      </c>
      <c r="D31" s="28" t="s">
        <v>381</v>
      </c>
      <c r="E31" s="28" t="s">
        <v>380</v>
      </c>
      <c r="F31" s="15" t="s">
        <v>346</v>
      </c>
      <c r="G31" s="136">
        <v>0.6076388888888888</v>
      </c>
      <c r="H31" s="125"/>
      <c r="I31" s="15" t="s">
        <v>346</v>
      </c>
      <c r="J31" s="15" t="s">
        <v>37</v>
      </c>
      <c r="K31" s="15">
        <v>11.0</v>
      </c>
      <c r="L31" s="76" t="s">
        <v>96</v>
      </c>
      <c r="M31" s="76">
        <f t="shared" si="1"/>
        <v>11</v>
      </c>
      <c r="N31" s="126">
        <f t="shared" si="2"/>
        <v>0.275</v>
      </c>
      <c r="O31" s="75"/>
      <c r="P31" s="127"/>
      <c r="Q31" s="127"/>
      <c r="T31" s="75"/>
      <c r="U31" s="75"/>
      <c r="V31" s="75"/>
      <c r="W31" s="75"/>
      <c r="X31" s="75"/>
      <c r="Y31" s="75"/>
      <c r="Z31" s="75"/>
      <c r="AA31" s="75"/>
      <c r="AB31" s="75"/>
      <c r="AC31" s="75"/>
      <c r="AD31" s="75"/>
      <c r="AE31" s="75"/>
      <c r="AF31" s="75"/>
      <c r="AG31" s="75"/>
      <c r="AH31" s="75"/>
      <c r="AI31" s="75"/>
      <c r="AJ31" s="75"/>
    </row>
    <row r="32">
      <c r="A32" s="15" t="s">
        <v>137</v>
      </c>
      <c r="B32" s="15" t="s">
        <v>156</v>
      </c>
      <c r="C32" s="15" t="s">
        <v>157</v>
      </c>
      <c r="D32" s="28" t="s">
        <v>382</v>
      </c>
      <c r="E32" s="28" t="s">
        <v>380</v>
      </c>
      <c r="F32" s="15" t="s">
        <v>346</v>
      </c>
      <c r="G32" s="136">
        <v>0.6076388888888888</v>
      </c>
      <c r="H32" s="131"/>
      <c r="I32" s="15" t="s">
        <v>346</v>
      </c>
      <c r="J32" s="15" t="s">
        <v>37</v>
      </c>
      <c r="K32" s="76" t="s">
        <v>96</v>
      </c>
      <c r="L32" s="76" t="s">
        <v>96</v>
      </c>
      <c r="M32" s="76">
        <f t="shared" si="1"/>
        <v>0</v>
      </c>
      <c r="N32" s="126">
        <f t="shared" si="2"/>
        <v>0</v>
      </c>
      <c r="O32" s="75"/>
      <c r="P32" s="127"/>
      <c r="Q32" s="127"/>
      <c r="T32" s="75"/>
      <c r="U32" s="75"/>
      <c r="V32" s="75"/>
      <c r="W32" s="75"/>
      <c r="X32" s="75"/>
      <c r="Y32" s="75"/>
      <c r="Z32" s="75"/>
      <c r="AA32" s="75"/>
      <c r="AB32" s="75"/>
      <c r="AC32" s="75"/>
      <c r="AD32" s="75"/>
      <c r="AE32" s="75"/>
      <c r="AF32" s="75"/>
      <c r="AG32" s="75"/>
      <c r="AH32" s="75"/>
      <c r="AI32" s="75"/>
      <c r="AJ32" s="75"/>
    </row>
    <row r="33">
      <c r="A33" s="15" t="s">
        <v>137</v>
      </c>
      <c r="B33" s="52" t="s">
        <v>160</v>
      </c>
      <c r="C33" s="15" t="s">
        <v>161</v>
      </c>
      <c r="D33" s="28" t="s">
        <v>383</v>
      </c>
      <c r="E33" s="28" t="s">
        <v>380</v>
      </c>
      <c r="F33" s="15" t="s">
        <v>346</v>
      </c>
      <c r="G33" s="136">
        <v>0.6076388888888888</v>
      </c>
      <c r="H33" s="131"/>
      <c r="I33" s="15" t="s">
        <v>346</v>
      </c>
      <c r="J33" s="15" t="s">
        <v>37</v>
      </c>
      <c r="K33" s="76" t="s">
        <v>96</v>
      </c>
      <c r="L33" s="76" t="s">
        <v>96</v>
      </c>
      <c r="M33" s="76">
        <f t="shared" si="1"/>
        <v>0</v>
      </c>
      <c r="N33" s="126">
        <f t="shared" si="2"/>
        <v>0</v>
      </c>
      <c r="O33" s="75"/>
      <c r="P33" s="127"/>
      <c r="Q33" s="127"/>
      <c r="T33" s="75"/>
      <c r="U33" s="75"/>
      <c r="V33" s="75"/>
      <c r="W33" s="75"/>
      <c r="X33" s="75"/>
      <c r="Y33" s="75"/>
      <c r="Z33" s="75"/>
      <c r="AA33" s="75"/>
      <c r="AB33" s="75"/>
      <c r="AC33" s="75"/>
      <c r="AD33" s="75"/>
      <c r="AE33" s="75"/>
      <c r="AF33" s="75"/>
      <c r="AG33" s="75"/>
      <c r="AH33" s="75"/>
      <c r="AI33" s="75"/>
      <c r="AJ33" s="75"/>
    </row>
    <row r="34">
      <c r="A34" s="15" t="s">
        <v>137</v>
      </c>
      <c r="B34" s="15" t="s">
        <v>162</v>
      </c>
      <c r="C34" s="15" t="s">
        <v>163</v>
      </c>
      <c r="D34" s="28" t="s">
        <v>384</v>
      </c>
      <c r="E34" s="28" t="s">
        <v>355</v>
      </c>
      <c r="F34" s="15" t="s">
        <v>346</v>
      </c>
      <c r="G34" s="136">
        <v>0.6076388888888888</v>
      </c>
      <c r="H34" s="125"/>
      <c r="I34" s="15" t="s">
        <v>346</v>
      </c>
      <c r="J34" s="15" t="s">
        <v>37</v>
      </c>
      <c r="K34" s="15">
        <v>0.0</v>
      </c>
      <c r="L34" s="76">
        <v>6.0</v>
      </c>
      <c r="M34" s="76">
        <f t="shared" si="1"/>
        <v>6</v>
      </c>
      <c r="N34" s="126">
        <f t="shared" si="2"/>
        <v>0.15</v>
      </c>
      <c r="O34" s="15"/>
      <c r="P34" s="127"/>
      <c r="Q34" s="127"/>
      <c r="T34" s="75"/>
      <c r="U34" s="75"/>
      <c r="V34" s="75"/>
      <c r="W34" s="75"/>
      <c r="X34" s="75"/>
      <c r="Y34" s="75"/>
      <c r="Z34" s="75"/>
      <c r="AA34" s="75"/>
      <c r="AB34" s="75"/>
      <c r="AC34" s="75"/>
      <c r="AD34" s="75"/>
      <c r="AE34" s="75"/>
      <c r="AF34" s="75"/>
      <c r="AG34" s="75"/>
      <c r="AH34" s="75"/>
      <c r="AI34" s="75"/>
      <c r="AJ34" s="75"/>
    </row>
    <row r="35">
      <c r="A35" s="15" t="s">
        <v>167</v>
      </c>
      <c r="B35" s="15" t="s">
        <v>168</v>
      </c>
      <c r="C35" s="15" t="s">
        <v>169</v>
      </c>
      <c r="D35" s="28" t="s">
        <v>386</v>
      </c>
      <c r="E35" s="28" t="s">
        <v>344</v>
      </c>
      <c r="F35" s="15" t="s">
        <v>37</v>
      </c>
      <c r="G35" s="138"/>
      <c r="H35" s="125"/>
      <c r="I35" s="15" t="s">
        <v>37</v>
      </c>
      <c r="J35" s="15" t="s">
        <v>37</v>
      </c>
      <c r="K35" s="15" t="s">
        <v>96</v>
      </c>
      <c r="L35" s="76" t="s">
        <v>96</v>
      </c>
      <c r="M35" s="76">
        <f t="shared" si="1"/>
        <v>0</v>
      </c>
      <c r="N35" s="126">
        <f t="shared" si="2"/>
        <v>0</v>
      </c>
      <c r="O35" s="15"/>
      <c r="P35" s="127"/>
      <c r="Q35" s="127"/>
      <c r="T35" s="75"/>
      <c r="U35" s="75"/>
      <c r="V35" s="75"/>
      <c r="W35" s="75"/>
      <c r="X35" s="75"/>
      <c r="Y35" s="75"/>
      <c r="Z35" s="75"/>
      <c r="AA35" s="75"/>
      <c r="AB35" s="75"/>
      <c r="AC35" s="75"/>
      <c r="AD35" s="75"/>
      <c r="AE35" s="75"/>
      <c r="AF35" s="75"/>
      <c r="AG35" s="75"/>
      <c r="AH35" s="75"/>
      <c r="AI35" s="75"/>
      <c r="AJ35" s="75"/>
    </row>
    <row r="36">
      <c r="A36" s="15" t="s">
        <v>167</v>
      </c>
      <c r="B36" s="15" t="s">
        <v>173</v>
      </c>
      <c r="C36" s="15" t="s">
        <v>174</v>
      </c>
      <c r="D36" s="28" t="s">
        <v>387</v>
      </c>
      <c r="E36" s="28" t="s">
        <v>344</v>
      </c>
      <c r="F36" s="15" t="s">
        <v>346</v>
      </c>
      <c r="G36" s="138">
        <v>0.5638888888888889</v>
      </c>
      <c r="H36" s="125">
        <v>2.0</v>
      </c>
      <c r="I36" s="15" t="s">
        <v>346</v>
      </c>
      <c r="J36" s="15" t="s">
        <v>37</v>
      </c>
      <c r="K36" s="15" t="s">
        <v>96</v>
      </c>
      <c r="L36" s="76" t="s">
        <v>96</v>
      </c>
      <c r="M36" s="76">
        <f t="shared" si="1"/>
        <v>0</v>
      </c>
      <c r="N36" s="126">
        <f t="shared" si="2"/>
        <v>0</v>
      </c>
      <c r="O36" s="75"/>
      <c r="P36" s="127"/>
      <c r="Q36" s="127"/>
      <c r="T36" s="75"/>
      <c r="U36" s="75"/>
      <c r="V36" s="75"/>
      <c r="W36" s="75"/>
      <c r="X36" s="75"/>
      <c r="Y36" s="75"/>
      <c r="Z36" s="75"/>
      <c r="AA36" s="75"/>
      <c r="AB36" s="75"/>
      <c r="AC36" s="75"/>
      <c r="AD36" s="75"/>
      <c r="AE36" s="75"/>
      <c r="AF36" s="75"/>
      <c r="AG36" s="75"/>
      <c r="AH36" s="75"/>
      <c r="AI36" s="75"/>
      <c r="AJ36" s="75"/>
    </row>
    <row r="37">
      <c r="A37" s="15" t="s">
        <v>167</v>
      </c>
      <c r="B37" s="15" t="s">
        <v>29</v>
      </c>
      <c r="C37" s="15" t="s">
        <v>30</v>
      </c>
      <c r="D37" s="28" t="s">
        <v>388</v>
      </c>
      <c r="E37" s="28" t="s">
        <v>344</v>
      </c>
      <c r="F37" s="15" t="s">
        <v>346</v>
      </c>
      <c r="G37" s="138">
        <v>0.5625</v>
      </c>
      <c r="H37" s="125"/>
      <c r="I37" s="15" t="s">
        <v>346</v>
      </c>
      <c r="J37" s="15" t="s">
        <v>37</v>
      </c>
      <c r="K37" s="15">
        <v>11.0</v>
      </c>
      <c r="L37" s="76" t="s">
        <v>96</v>
      </c>
      <c r="M37" s="76">
        <f t="shared" si="1"/>
        <v>11</v>
      </c>
      <c r="N37" s="126">
        <f t="shared" si="2"/>
        <v>0.275</v>
      </c>
      <c r="O37" s="17"/>
      <c r="P37" s="127"/>
      <c r="Q37" s="127"/>
      <c r="T37" s="75"/>
      <c r="U37" s="75"/>
      <c r="V37" s="75"/>
      <c r="W37" s="75"/>
      <c r="X37" s="75"/>
      <c r="Y37" s="75"/>
      <c r="Z37" s="75"/>
      <c r="AA37" s="75"/>
      <c r="AB37" s="75"/>
      <c r="AC37" s="75"/>
      <c r="AD37" s="75"/>
      <c r="AE37" s="75"/>
      <c r="AF37" s="75"/>
      <c r="AG37" s="75"/>
      <c r="AH37" s="75"/>
      <c r="AI37" s="75"/>
      <c r="AJ37" s="75"/>
    </row>
    <row r="38">
      <c r="A38" s="15" t="s">
        <v>167</v>
      </c>
      <c r="B38" s="15" t="s">
        <v>177</v>
      </c>
      <c r="C38" s="15" t="s">
        <v>178</v>
      </c>
      <c r="D38" s="28" t="s">
        <v>389</v>
      </c>
      <c r="E38" s="28" t="s">
        <v>344</v>
      </c>
      <c r="F38" s="15" t="s">
        <v>346</v>
      </c>
      <c r="G38" s="124">
        <v>0.5638888888888889</v>
      </c>
      <c r="H38" s="125">
        <v>2.0</v>
      </c>
      <c r="I38" s="15" t="s">
        <v>346</v>
      </c>
      <c r="J38" s="15" t="s">
        <v>37</v>
      </c>
      <c r="K38" s="15">
        <v>9.0</v>
      </c>
      <c r="L38" s="76">
        <v>0.0</v>
      </c>
      <c r="M38" s="76">
        <f t="shared" si="1"/>
        <v>9</v>
      </c>
      <c r="N38" s="126">
        <f t="shared" si="2"/>
        <v>0.225</v>
      </c>
      <c r="O38" s="90"/>
      <c r="P38" s="127"/>
      <c r="Q38" s="127"/>
      <c r="T38" s="75"/>
      <c r="U38" s="75"/>
      <c r="V38" s="75"/>
      <c r="W38" s="75"/>
      <c r="X38" s="75"/>
      <c r="Y38" s="75"/>
      <c r="Z38" s="75"/>
      <c r="AA38" s="75"/>
      <c r="AB38" s="75"/>
      <c r="AC38" s="75"/>
      <c r="AD38" s="75"/>
      <c r="AE38" s="75"/>
      <c r="AF38" s="75"/>
      <c r="AG38" s="75"/>
      <c r="AH38" s="75"/>
      <c r="AI38" s="75"/>
      <c r="AJ38" s="75"/>
    </row>
    <row r="39">
      <c r="A39" s="15" t="s">
        <v>167</v>
      </c>
      <c r="B39" s="15" t="s">
        <v>54</v>
      </c>
      <c r="C39" s="15" t="s">
        <v>55</v>
      </c>
      <c r="D39" s="28" t="s">
        <v>390</v>
      </c>
      <c r="E39" s="28" t="s">
        <v>380</v>
      </c>
      <c r="F39" s="15" t="s">
        <v>346</v>
      </c>
      <c r="G39" s="138">
        <v>0.6076388888888888</v>
      </c>
      <c r="H39" s="125"/>
      <c r="I39" s="15" t="s">
        <v>346</v>
      </c>
      <c r="J39" s="15" t="s">
        <v>37</v>
      </c>
      <c r="K39" s="15">
        <v>7.0</v>
      </c>
      <c r="L39" s="76">
        <v>0.0</v>
      </c>
      <c r="M39" s="76">
        <f t="shared" si="1"/>
        <v>7</v>
      </c>
      <c r="N39" s="126">
        <f t="shared" si="2"/>
        <v>0.175</v>
      </c>
      <c r="O39" s="15"/>
      <c r="P39" s="127"/>
      <c r="Q39" s="127"/>
      <c r="T39" s="75"/>
      <c r="U39" s="75"/>
      <c r="V39" s="75"/>
      <c r="W39" s="75"/>
      <c r="X39" s="75"/>
      <c r="Y39" s="75"/>
      <c r="Z39" s="75"/>
      <c r="AA39" s="75"/>
      <c r="AB39" s="75"/>
      <c r="AC39" s="75"/>
      <c r="AD39" s="75"/>
      <c r="AE39" s="75"/>
      <c r="AF39" s="75"/>
      <c r="AG39" s="75"/>
      <c r="AH39" s="75"/>
      <c r="AI39" s="75"/>
      <c r="AJ39" s="75"/>
    </row>
    <row r="40">
      <c r="A40" s="15" t="s">
        <v>167</v>
      </c>
      <c r="B40" s="15" t="s">
        <v>181</v>
      </c>
      <c r="C40" s="15" t="s">
        <v>182</v>
      </c>
      <c r="D40" s="28" t="s">
        <v>391</v>
      </c>
      <c r="E40" s="28" t="s">
        <v>380</v>
      </c>
      <c r="F40" s="15" t="s">
        <v>346</v>
      </c>
      <c r="G40" s="138">
        <v>0.6076388888888888</v>
      </c>
      <c r="H40" s="125"/>
      <c r="I40" s="15" t="s">
        <v>346</v>
      </c>
      <c r="J40" s="15" t="s">
        <v>37</v>
      </c>
      <c r="K40" s="15">
        <v>10.0</v>
      </c>
      <c r="L40" s="76">
        <v>10.0</v>
      </c>
      <c r="M40" s="76">
        <f t="shared" si="1"/>
        <v>20</v>
      </c>
      <c r="N40" s="126">
        <f t="shared" si="2"/>
        <v>0.5</v>
      </c>
      <c r="O40" s="75"/>
      <c r="P40" s="127"/>
      <c r="Q40" s="127"/>
      <c r="T40" s="75"/>
      <c r="U40" s="75"/>
      <c r="V40" s="75"/>
      <c r="W40" s="75"/>
      <c r="X40" s="75"/>
      <c r="Y40" s="75"/>
      <c r="Z40" s="75"/>
      <c r="AA40" s="75"/>
      <c r="AB40" s="75"/>
      <c r="AC40" s="75"/>
      <c r="AD40" s="75"/>
      <c r="AE40" s="75"/>
      <c r="AF40" s="75"/>
      <c r="AG40" s="75"/>
      <c r="AH40" s="75"/>
      <c r="AI40" s="75"/>
      <c r="AJ40" s="75"/>
    </row>
    <row r="41">
      <c r="A41" s="15" t="s">
        <v>167</v>
      </c>
      <c r="B41" s="15" t="s">
        <v>183</v>
      </c>
      <c r="C41" s="15" t="s">
        <v>184</v>
      </c>
      <c r="D41" s="28" t="s">
        <v>392</v>
      </c>
      <c r="E41" s="28" t="s">
        <v>380</v>
      </c>
      <c r="F41" s="15" t="s">
        <v>346</v>
      </c>
      <c r="G41" s="124">
        <v>0.6076388888888888</v>
      </c>
      <c r="H41" s="131"/>
      <c r="I41" s="15" t="s">
        <v>346</v>
      </c>
      <c r="J41" s="15" t="s">
        <v>37</v>
      </c>
      <c r="K41" s="15">
        <v>11.0</v>
      </c>
      <c r="L41" s="76">
        <v>8.0</v>
      </c>
      <c r="M41" s="76">
        <f t="shared" si="1"/>
        <v>19</v>
      </c>
      <c r="N41" s="126">
        <f t="shared" si="2"/>
        <v>0.475</v>
      </c>
      <c r="O41" s="15"/>
      <c r="P41" s="127"/>
      <c r="Q41" s="127"/>
      <c r="T41" s="75"/>
      <c r="U41" s="75"/>
      <c r="V41" s="75"/>
      <c r="W41" s="75"/>
      <c r="X41" s="75"/>
      <c r="Y41" s="75"/>
      <c r="Z41" s="75"/>
      <c r="AA41" s="75"/>
      <c r="AB41" s="75"/>
      <c r="AC41" s="75"/>
      <c r="AD41" s="75"/>
      <c r="AE41" s="75"/>
      <c r="AF41" s="75"/>
      <c r="AG41" s="75"/>
      <c r="AH41" s="75"/>
      <c r="AI41" s="75"/>
      <c r="AJ41" s="75"/>
    </row>
    <row r="42">
      <c r="A42" s="15" t="s">
        <v>167</v>
      </c>
      <c r="B42" s="15" t="s">
        <v>186</v>
      </c>
      <c r="C42" s="15" t="s">
        <v>187</v>
      </c>
      <c r="D42" s="28" t="s">
        <v>393</v>
      </c>
      <c r="E42" s="28" t="s">
        <v>380</v>
      </c>
      <c r="F42" s="15" t="s">
        <v>346</v>
      </c>
      <c r="G42" s="124">
        <v>0.6104166666666667</v>
      </c>
      <c r="H42" s="125">
        <v>4.0</v>
      </c>
      <c r="I42" s="15" t="s">
        <v>346</v>
      </c>
      <c r="J42" s="15" t="s">
        <v>37</v>
      </c>
      <c r="K42" s="15" t="s">
        <v>96</v>
      </c>
      <c r="L42" s="76" t="s">
        <v>96</v>
      </c>
      <c r="M42" s="76">
        <f t="shared" si="1"/>
        <v>0</v>
      </c>
      <c r="N42" s="126">
        <f t="shared" si="2"/>
        <v>0</v>
      </c>
      <c r="O42" s="15"/>
      <c r="P42" s="127"/>
      <c r="Q42" s="127"/>
      <c r="T42" s="75"/>
      <c r="U42" s="75"/>
      <c r="V42" s="75"/>
      <c r="W42" s="75"/>
      <c r="X42" s="75"/>
      <c r="Y42" s="75"/>
      <c r="Z42" s="75"/>
      <c r="AA42" s="75"/>
      <c r="AB42" s="75"/>
      <c r="AC42" s="75"/>
      <c r="AD42" s="75"/>
      <c r="AE42" s="75"/>
      <c r="AF42" s="75"/>
      <c r="AG42" s="75"/>
      <c r="AH42" s="75"/>
      <c r="AI42" s="75"/>
      <c r="AJ42" s="75"/>
    </row>
    <row r="43">
      <c r="A43" s="15" t="s">
        <v>188</v>
      </c>
      <c r="B43" s="15" t="s">
        <v>165</v>
      </c>
      <c r="C43" s="15" t="s">
        <v>166</v>
      </c>
      <c r="D43" s="28" t="s">
        <v>394</v>
      </c>
      <c r="E43" s="28" t="s">
        <v>395</v>
      </c>
      <c r="F43" s="15"/>
      <c r="H43" s="131"/>
      <c r="I43" s="15"/>
      <c r="J43" s="15"/>
      <c r="K43" s="15" t="s">
        <v>398</v>
      </c>
      <c r="L43" s="76" t="s">
        <v>398</v>
      </c>
      <c r="M43" s="76">
        <f t="shared" si="1"/>
        <v>0</v>
      </c>
      <c r="N43" s="126">
        <f t="shared" si="2"/>
        <v>0</v>
      </c>
      <c r="O43" s="15"/>
      <c r="P43" s="127"/>
      <c r="Q43" s="127"/>
      <c r="T43" s="75"/>
      <c r="U43" s="75"/>
      <c r="V43" s="75"/>
      <c r="W43" s="75"/>
      <c r="X43" s="75"/>
      <c r="Y43" s="75"/>
      <c r="Z43" s="75"/>
      <c r="AA43" s="75"/>
      <c r="AB43" s="75"/>
      <c r="AC43" s="75"/>
      <c r="AD43" s="75"/>
      <c r="AE43" s="75"/>
      <c r="AF43" s="75"/>
      <c r="AG43" s="75"/>
      <c r="AH43" s="75"/>
      <c r="AI43" s="75"/>
      <c r="AJ43" s="75"/>
    </row>
    <row r="44">
      <c r="A44" s="15" t="s">
        <v>188</v>
      </c>
      <c r="B44" s="15" t="s">
        <v>190</v>
      </c>
      <c r="C44" s="15" t="s">
        <v>191</v>
      </c>
      <c r="D44" s="28" t="s">
        <v>396</v>
      </c>
      <c r="E44" s="28" t="s">
        <v>395</v>
      </c>
      <c r="F44" s="15" t="s">
        <v>346</v>
      </c>
      <c r="G44" s="124">
        <v>0.6076388888888888</v>
      </c>
      <c r="H44" s="131"/>
      <c r="I44" s="15" t="s">
        <v>346</v>
      </c>
      <c r="J44" s="15" t="s">
        <v>37</v>
      </c>
      <c r="K44" s="15">
        <v>6.0</v>
      </c>
      <c r="L44" s="76" t="s">
        <v>398</v>
      </c>
      <c r="M44" s="76">
        <f t="shared" si="1"/>
        <v>6</v>
      </c>
      <c r="N44" s="126">
        <f t="shared" si="2"/>
        <v>0.15</v>
      </c>
      <c r="O44" s="75"/>
      <c r="P44" s="127"/>
      <c r="Q44" s="127"/>
      <c r="T44" s="75"/>
      <c r="U44" s="75"/>
      <c r="V44" s="75"/>
      <c r="W44" s="75"/>
      <c r="X44" s="75"/>
      <c r="Y44" s="75"/>
      <c r="Z44" s="75"/>
      <c r="AA44" s="75"/>
      <c r="AB44" s="75"/>
      <c r="AC44" s="75"/>
      <c r="AD44" s="75"/>
      <c r="AE44" s="75"/>
      <c r="AF44" s="75"/>
      <c r="AG44" s="75"/>
      <c r="AH44" s="75"/>
      <c r="AI44" s="75"/>
      <c r="AJ44" s="75"/>
    </row>
    <row r="45">
      <c r="A45" s="15" t="s">
        <v>188</v>
      </c>
      <c r="B45" s="15" t="s">
        <v>194</v>
      </c>
      <c r="C45" s="15" t="s">
        <v>195</v>
      </c>
      <c r="D45" s="28" t="s">
        <v>397</v>
      </c>
      <c r="E45" s="28" t="s">
        <v>395</v>
      </c>
      <c r="F45" s="15" t="s">
        <v>346</v>
      </c>
      <c r="G45" s="124">
        <v>0.6076388888888888</v>
      </c>
      <c r="H45" s="125"/>
      <c r="I45" s="15" t="s">
        <v>346</v>
      </c>
      <c r="J45" s="15" t="s">
        <v>346</v>
      </c>
      <c r="K45" s="15">
        <v>10.0</v>
      </c>
      <c r="L45" s="76">
        <v>4.0</v>
      </c>
      <c r="M45" s="76">
        <f t="shared" si="1"/>
        <v>14</v>
      </c>
      <c r="N45" s="126">
        <f t="shared" si="2"/>
        <v>0.35</v>
      </c>
      <c r="O45" s="75"/>
      <c r="P45" s="127"/>
      <c r="Q45" s="127"/>
      <c r="T45" s="75"/>
      <c r="U45" s="75"/>
      <c r="V45" s="75"/>
      <c r="W45" s="75"/>
      <c r="X45" s="75"/>
      <c r="Y45" s="75"/>
      <c r="Z45" s="75"/>
      <c r="AA45" s="75"/>
      <c r="AB45" s="75"/>
      <c r="AC45" s="75"/>
      <c r="AD45" s="75"/>
      <c r="AE45" s="75"/>
      <c r="AF45" s="75"/>
      <c r="AG45" s="75"/>
      <c r="AH45" s="75"/>
      <c r="AI45" s="75"/>
      <c r="AJ45" s="75"/>
    </row>
    <row r="46">
      <c r="A46" s="15" t="s">
        <v>188</v>
      </c>
      <c r="B46" s="15" t="s">
        <v>196</v>
      </c>
      <c r="C46" s="15" t="s">
        <v>197</v>
      </c>
      <c r="D46" s="28" t="s">
        <v>399</v>
      </c>
      <c r="E46" s="28" t="s">
        <v>395</v>
      </c>
      <c r="F46" s="15" t="s">
        <v>346</v>
      </c>
      <c r="G46" s="124">
        <v>0.6076388888888888</v>
      </c>
      <c r="H46" s="125"/>
      <c r="I46" s="15" t="s">
        <v>346</v>
      </c>
      <c r="J46" s="15" t="s">
        <v>37</v>
      </c>
      <c r="K46" s="15">
        <v>11.0</v>
      </c>
      <c r="L46" s="76">
        <v>4.0</v>
      </c>
      <c r="M46" s="76">
        <f t="shared" si="1"/>
        <v>15</v>
      </c>
      <c r="N46" s="126">
        <f t="shared" si="2"/>
        <v>0.375</v>
      </c>
      <c r="O46" s="75"/>
      <c r="P46" s="127"/>
      <c r="Q46" s="127"/>
      <c r="T46" s="75"/>
      <c r="U46" s="75"/>
      <c r="V46" s="75"/>
      <c r="W46" s="75"/>
      <c r="X46" s="75"/>
      <c r="Y46" s="75"/>
      <c r="Z46" s="75"/>
      <c r="AA46" s="75"/>
      <c r="AB46" s="75"/>
      <c r="AC46" s="75"/>
      <c r="AD46" s="75"/>
      <c r="AE46" s="75"/>
      <c r="AF46" s="75"/>
      <c r="AG46" s="75"/>
      <c r="AH46" s="75"/>
      <c r="AI46" s="75"/>
      <c r="AJ46" s="75"/>
    </row>
    <row r="47">
      <c r="A47" s="15" t="s">
        <v>188</v>
      </c>
      <c r="B47" s="15" t="s">
        <v>198</v>
      </c>
      <c r="C47" s="15" t="s">
        <v>199</v>
      </c>
      <c r="D47" s="28" t="s">
        <v>400</v>
      </c>
      <c r="E47" s="28" t="s">
        <v>401</v>
      </c>
      <c r="F47" s="15" t="s">
        <v>346</v>
      </c>
      <c r="G47" s="124">
        <v>0.6527777777777778</v>
      </c>
      <c r="H47" s="131"/>
      <c r="I47" s="15" t="s">
        <v>346</v>
      </c>
      <c r="J47" s="15" t="s">
        <v>37</v>
      </c>
      <c r="K47" s="15">
        <v>11.0</v>
      </c>
      <c r="L47" s="76">
        <v>6.0</v>
      </c>
      <c r="M47" s="76">
        <f t="shared" si="1"/>
        <v>17</v>
      </c>
      <c r="N47" s="126">
        <f t="shared" si="2"/>
        <v>0.425</v>
      </c>
      <c r="O47" s="75"/>
      <c r="P47" s="127"/>
      <c r="Q47" s="127"/>
      <c r="T47" s="75"/>
      <c r="U47" s="75"/>
      <c r="V47" s="75"/>
      <c r="W47" s="75"/>
      <c r="X47" s="75"/>
      <c r="Y47" s="75"/>
      <c r="Z47" s="75"/>
      <c r="AA47" s="75"/>
      <c r="AB47" s="75"/>
      <c r="AC47" s="75"/>
      <c r="AD47" s="75"/>
      <c r="AE47" s="75"/>
      <c r="AF47" s="75"/>
      <c r="AG47" s="75"/>
      <c r="AH47" s="75"/>
      <c r="AI47" s="75"/>
      <c r="AJ47" s="75"/>
    </row>
    <row r="48">
      <c r="A48" s="15" t="s">
        <v>188</v>
      </c>
      <c r="B48" s="15" t="s">
        <v>171</v>
      </c>
      <c r="C48" s="15" t="s">
        <v>172</v>
      </c>
      <c r="D48" s="28" t="s">
        <v>402</v>
      </c>
      <c r="E48" s="28" t="s">
        <v>401</v>
      </c>
      <c r="F48" s="15" t="s">
        <v>346</v>
      </c>
      <c r="G48" s="124">
        <v>0.6527777777777778</v>
      </c>
      <c r="H48" s="131"/>
      <c r="I48" s="15" t="s">
        <v>346</v>
      </c>
      <c r="J48" s="15" t="s">
        <v>37</v>
      </c>
      <c r="K48" s="15" t="s">
        <v>398</v>
      </c>
      <c r="L48" s="76" t="s">
        <v>398</v>
      </c>
      <c r="M48" s="76">
        <f t="shared" si="1"/>
        <v>0</v>
      </c>
      <c r="N48" s="126">
        <f t="shared" si="2"/>
        <v>0</v>
      </c>
      <c r="O48" s="75"/>
      <c r="P48" s="127"/>
      <c r="Q48" s="127"/>
      <c r="T48" s="75"/>
      <c r="U48" s="75"/>
      <c r="V48" s="75"/>
      <c r="W48" s="75"/>
      <c r="X48" s="75"/>
      <c r="Y48" s="75"/>
      <c r="Z48" s="75"/>
      <c r="AA48" s="75"/>
      <c r="AB48" s="75"/>
      <c r="AC48" s="75"/>
      <c r="AD48" s="75"/>
      <c r="AE48" s="75"/>
      <c r="AF48" s="75"/>
      <c r="AG48" s="75"/>
      <c r="AH48" s="75"/>
      <c r="AI48" s="75"/>
      <c r="AJ48" s="75"/>
    </row>
    <row r="49">
      <c r="A49" s="52" t="s">
        <v>200</v>
      </c>
      <c r="B49" s="15" t="s">
        <v>201</v>
      </c>
      <c r="C49" s="15" t="s">
        <v>202</v>
      </c>
      <c r="D49" s="28" t="s">
        <v>403</v>
      </c>
      <c r="E49" s="28" t="s">
        <v>355</v>
      </c>
      <c r="F49" s="15" t="s">
        <v>346</v>
      </c>
      <c r="G49" s="124">
        <v>0.6527777777777778</v>
      </c>
      <c r="H49" s="125">
        <v>0.0</v>
      </c>
      <c r="I49" s="15" t="s">
        <v>346</v>
      </c>
      <c r="J49" s="15" t="s">
        <v>37</v>
      </c>
      <c r="K49" s="15">
        <v>13.5</v>
      </c>
      <c r="L49" s="76">
        <v>6.0</v>
      </c>
      <c r="M49" s="76">
        <f t="shared" si="1"/>
        <v>19.5</v>
      </c>
      <c r="N49" s="126">
        <f t="shared" si="2"/>
        <v>0.4875</v>
      </c>
      <c r="O49" s="15"/>
      <c r="P49" s="127"/>
      <c r="Q49" s="127"/>
      <c r="T49" s="75"/>
      <c r="U49" s="75"/>
      <c r="V49" s="75"/>
      <c r="W49" s="75"/>
      <c r="X49" s="75"/>
      <c r="Y49" s="75"/>
      <c r="Z49" s="75"/>
      <c r="AA49" s="75"/>
      <c r="AB49" s="75"/>
      <c r="AC49" s="75"/>
      <c r="AD49" s="75"/>
      <c r="AE49" s="75"/>
      <c r="AF49" s="75"/>
      <c r="AG49" s="75"/>
      <c r="AH49" s="75"/>
      <c r="AI49" s="75"/>
      <c r="AJ49" s="75"/>
    </row>
    <row r="50">
      <c r="A50" s="52" t="s">
        <v>200</v>
      </c>
      <c r="B50" s="15" t="s">
        <v>74</v>
      </c>
      <c r="C50" s="15" t="s">
        <v>75</v>
      </c>
      <c r="D50" s="28" t="s">
        <v>404</v>
      </c>
      <c r="E50" s="28" t="s">
        <v>355</v>
      </c>
      <c r="F50" s="15" t="s">
        <v>37</v>
      </c>
      <c r="G50" s="125" t="s">
        <v>96</v>
      </c>
      <c r="H50" s="125" t="s">
        <v>96</v>
      </c>
      <c r="I50" s="15" t="s">
        <v>96</v>
      </c>
      <c r="J50" s="15" t="s">
        <v>37</v>
      </c>
      <c r="K50" s="15" t="s">
        <v>96</v>
      </c>
      <c r="L50" s="76" t="s">
        <v>398</v>
      </c>
      <c r="M50" s="76">
        <f t="shared" si="1"/>
        <v>0</v>
      </c>
      <c r="N50" s="126">
        <f t="shared" si="2"/>
        <v>0</v>
      </c>
      <c r="O50" s="15"/>
      <c r="P50" s="127"/>
      <c r="Q50" s="127"/>
      <c r="T50" s="75"/>
      <c r="U50" s="75"/>
      <c r="V50" s="75"/>
      <c r="W50" s="75"/>
      <c r="X50" s="75"/>
      <c r="Y50" s="75"/>
      <c r="Z50" s="75"/>
      <c r="AA50" s="75"/>
      <c r="AB50" s="75"/>
      <c r="AC50" s="75"/>
      <c r="AD50" s="75"/>
      <c r="AE50" s="75"/>
      <c r="AF50" s="75"/>
      <c r="AG50" s="75"/>
      <c r="AH50" s="75"/>
      <c r="AI50" s="75"/>
      <c r="AJ50" s="75"/>
    </row>
    <row r="51">
      <c r="A51" s="52" t="s">
        <v>200</v>
      </c>
      <c r="B51" s="15" t="s">
        <v>207</v>
      </c>
      <c r="C51" s="15" t="s">
        <v>208</v>
      </c>
      <c r="D51" s="28" t="s">
        <v>405</v>
      </c>
      <c r="E51" s="28" t="s">
        <v>355</v>
      </c>
      <c r="F51" s="15" t="s">
        <v>346</v>
      </c>
      <c r="G51" s="138">
        <v>0.6527777777777778</v>
      </c>
      <c r="H51" s="125">
        <v>0.0</v>
      </c>
      <c r="I51" s="15" t="s">
        <v>346</v>
      </c>
      <c r="J51" s="15" t="s">
        <v>346</v>
      </c>
      <c r="K51" s="15">
        <v>14.0</v>
      </c>
      <c r="L51" s="76">
        <v>4.0</v>
      </c>
      <c r="M51" s="76">
        <f t="shared" si="1"/>
        <v>18</v>
      </c>
      <c r="N51" s="126">
        <f t="shared" si="2"/>
        <v>0.45</v>
      </c>
      <c r="O51" s="15"/>
      <c r="P51" s="127"/>
      <c r="Q51" s="127"/>
      <c r="T51" s="75"/>
      <c r="U51" s="75"/>
      <c r="V51" s="75"/>
      <c r="W51" s="75"/>
      <c r="X51" s="75"/>
      <c r="Y51" s="75"/>
      <c r="Z51" s="75"/>
      <c r="AA51" s="75"/>
      <c r="AB51" s="75"/>
      <c r="AC51" s="75"/>
      <c r="AD51" s="75"/>
      <c r="AE51" s="75"/>
      <c r="AF51" s="75"/>
      <c r="AG51" s="75"/>
      <c r="AH51" s="75"/>
      <c r="AI51" s="75"/>
      <c r="AJ51" s="75"/>
    </row>
    <row r="52">
      <c r="A52" s="52" t="s">
        <v>200</v>
      </c>
      <c r="B52" s="15" t="s">
        <v>204</v>
      </c>
      <c r="C52" s="15" t="s">
        <v>205</v>
      </c>
      <c r="D52" s="28" t="s">
        <v>407</v>
      </c>
      <c r="E52" s="28" t="s">
        <v>401</v>
      </c>
      <c r="F52" s="15" t="s">
        <v>346</v>
      </c>
      <c r="G52" s="138">
        <v>0.6930555555555555</v>
      </c>
      <c r="H52" s="125">
        <v>0.0</v>
      </c>
      <c r="I52" s="15" t="s">
        <v>346</v>
      </c>
      <c r="J52" s="15" t="s">
        <v>37</v>
      </c>
      <c r="K52" s="15">
        <v>9.0</v>
      </c>
      <c r="L52" s="76">
        <v>0.5</v>
      </c>
      <c r="M52" s="76">
        <f t="shared" si="1"/>
        <v>9.5</v>
      </c>
      <c r="N52" s="126">
        <f t="shared" si="2"/>
        <v>0.2375</v>
      </c>
      <c r="O52" s="15"/>
      <c r="P52" s="127"/>
      <c r="Q52" s="127"/>
      <c r="T52" s="75"/>
      <c r="U52" s="75"/>
      <c r="V52" s="75"/>
      <c r="W52" s="75"/>
      <c r="X52" s="75"/>
      <c r="Y52" s="75"/>
      <c r="Z52" s="75"/>
      <c r="AA52" s="75"/>
      <c r="AB52" s="75"/>
      <c r="AC52" s="75"/>
      <c r="AD52" s="75"/>
      <c r="AE52" s="75"/>
      <c r="AF52" s="75"/>
      <c r="AG52" s="75"/>
      <c r="AH52" s="75"/>
      <c r="AI52" s="75"/>
      <c r="AJ52" s="75"/>
    </row>
    <row r="53">
      <c r="A53" s="52" t="s">
        <v>200</v>
      </c>
      <c r="B53" s="15" t="s">
        <v>214</v>
      </c>
      <c r="C53" s="15" t="s">
        <v>215</v>
      </c>
      <c r="D53" s="28" t="s">
        <v>408</v>
      </c>
      <c r="E53" s="28" t="s">
        <v>401</v>
      </c>
      <c r="F53" s="15" t="s">
        <v>346</v>
      </c>
      <c r="G53" s="138">
        <v>0.6923611111111111</v>
      </c>
      <c r="H53" s="125">
        <v>0.0</v>
      </c>
      <c r="I53" s="15" t="s">
        <v>346</v>
      </c>
      <c r="J53" s="15" t="s">
        <v>37</v>
      </c>
      <c r="K53" s="15">
        <v>2.0</v>
      </c>
      <c r="L53" s="76" t="s">
        <v>398</v>
      </c>
      <c r="M53" s="76">
        <f t="shared" si="1"/>
        <v>2</v>
      </c>
      <c r="N53" s="126">
        <f t="shared" si="2"/>
        <v>0.05</v>
      </c>
      <c r="P53" s="127"/>
      <c r="Q53" s="127"/>
      <c r="T53" s="75"/>
      <c r="U53" s="75"/>
      <c r="V53" s="75"/>
      <c r="W53" s="75"/>
      <c r="X53" s="75"/>
      <c r="Y53" s="75"/>
      <c r="Z53" s="75"/>
      <c r="AA53" s="75"/>
      <c r="AB53" s="75"/>
      <c r="AC53" s="75"/>
      <c r="AD53" s="75"/>
      <c r="AE53" s="75"/>
      <c r="AF53" s="75"/>
      <c r="AG53" s="75"/>
      <c r="AH53" s="75"/>
      <c r="AI53" s="75"/>
      <c r="AJ53" s="75"/>
    </row>
    <row r="54">
      <c r="A54" s="52" t="s">
        <v>200</v>
      </c>
      <c r="B54" s="15" t="s">
        <v>218</v>
      </c>
      <c r="C54" s="15" t="s">
        <v>219</v>
      </c>
      <c r="D54" s="28" t="s">
        <v>409</v>
      </c>
      <c r="E54" s="28" t="s">
        <v>401</v>
      </c>
      <c r="F54" s="15" t="s">
        <v>346</v>
      </c>
      <c r="G54" s="138">
        <v>0.6527777777777778</v>
      </c>
      <c r="H54" s="125">
        <v>0.0</v>
      </c>
      <c r="I54" s="15" t="s">
        <v>346</v>
      </c>
      <c r="J54" s="15" t="s">
        <v>37</v>
      </c>
      <c r="K54" s="15" t="s">
        <v>96</v>
      </c>
      <c r="L54" s="76" t="s">
        <v>398</v>
      </c>
      <c r="M54" s="76">
        <f t="shared" si="1"/>
        <v>0</v>
      </c>
      <c r="N54" s="126">
        <f t="shared" si="2"/>
        <v>0</v>
      </c>
      <c r="O54" s="15"/>
      <c r="P54" s="127"/>
      <c r="Q54" s="127"/>
      <c r="T54" s="75"/>
      <c r="U54" s="75"/>
      <c r="V54" s="75"/>
      <c r="W54" s="75"/>
      <c r="X54" s="75"/>
      <c r="Y54" s="75"/>
      <c r="Z54" s="75"/>
      <c r="AA54" s="75"/>
      <c r="AB54" s="75"/>
      <c r="AC54" s="75"/>
      <c r="AD54" s="75"/>
      <c r="AE54" s="75"/>
      <c r="AF54" s="75"/>
      <c r="AG54" s="75"/>
      <c r="AH54" s="75"/>
      <c r="AI54" s="75"/>
      <c r="AJ54" s="75"/>
    </row>
    <row r="55">
      <c r="A55" s="52" t="s">
        <v>200</v>
      </c>
      <c r="B55" s="15" t="s">
        <v>60</v>
      </c>
      <c r="C55" s="15" t="s">
        <v>61</v>
      </c>
      <c r="D55" s="28" t="s">
        <v>411</v>
      </c>
      <c r="E55" s="28" t="s">
        <v>401</v>
      </c>
      <c r="F55" s="15" t="s">
        <v>346</v>
      </c>
      <c r="G55" s="138">
        <v>0.6923611111111111</v>
      </c>
      <c r="H55" s="125">
        <v>0.0</v>
      </c>
      <c r="I55" s="15" t="s">
        <v>346</v>
      </c>
      <c r="J55" s="15" t="s">
        <v>37</v>
      </c>
      <c r="K55" s="15">
        <v>5.5</v>
      </c>
      <c r="L55" s="76" t="s">
        <v>398</v>
      </c>
      <c r="M55" s="76">
        <f t="shared" si="1"/>
        <v>5.5</v>
      </c>
      <c r="N55" s="126">
        <f t="shared" si="2"/>
        <v>0.1375</v>
      </c>
      <c r="O55" s="15"/>
      <c r="P55" s="127"/>
      <c r="Q55" s="127"/>
      <c r="T55" s="75"/>
      <c r="U55" s="75"/>
      <c r="V55" s="75"/>
      <c r="W55" s="75"/>
      <c r="X55" s="75"/>
      <c r="Y55" s="75"/>
      <c r="Z55" s="75"/>
      <c r="AA55" s="75"/>
      <c r="AB55" s="75"/>
      <c r="AC55" s="75"/>
      <c r="AD55" s="75"/>
      <c r="AE55" s="75"/>
      <c r="AF55" s="75"/>
      <c r="AG55" s="75"/>
      <c r="AH55" s="75"/>
      <c r="AI55" s="75"/>
      <c r="AJ55" s="75"/>
    </row>
    <row r="56">
      <c r="A56" s="15" t="s">
        <v>221</v>
      </c>
      <c r="B56" s="15" t="s">
        <v>33</v>
      </c>
      <c r="C56" s="15" t="s">
        <v>34</v>
      </c>
      <c r="D56" s="28" t="s">
        <v>413</v>
      </c>
      <c r="E56" s="28" t="s">
        <v>344</v>
      </c>
      <c r="F56" s="15" t="s">
        <v>346</v>
      </c>
      <c r="G56" s="141">
        <v>0.5625</v>
      </c>
      <c r="H56" s="125">
        <v>0.0</v>
      </c>
      <c r="I56" s="15" t="s">
        <v>346</v>
      </c>
      <c r="J56" s="15" t="s">
        <v>37</v>
      </c>
      <c r="K56" s="15" t="s">
        <v>96</v>
      </c>
      <c r="L56" s="76" t="s">
        <v>96</v>
      </c>
      <c r="M56" s="76">
        <f t="shared" si="1"/>
        <v>0</v>
      </c>
      <c r="N56" s="126">
        <f t="shared" si="2"/>
        <v>0</v>
      </c>
      <c r="O56" s="15"/>
      <c r="P56" s="127"/>
      <c r="Q56" s="127"/>
      <c r="T56" s="75"/>
      <c r="U56" s="75"/>
      <c r="V56" s="75"/>
      <c r="W56" s="75"/>
      <c r="X56" s="75"/>
      <c r="Y56" s="75"/>
      <c r="Z56" s="75"/>
      <c r="AA56" s="75"/>
      <c r="AB56" s="75"/>
      <c r="AC56" s="75"/>
      <c r="AD56" s="75"/>
      <c r="AE56" s="75"/>
      <c r="AF56" s="75"/>
      <c r="AG56" s="75"/>
      <c r="AH56" s="75"/>
      <c r="AI56" s="75"/>
      <c r="AJ56" s="75"/>
    </row>
    <row r="57">
      <c r="A57" s="15" t="s">
        <v>221</v>
      </c>
      <c r="B57" s="15" t="s">
        <v>22</v>
      </c>
      <c r="C57" s="15" t="s">
        <v>23</v>
      </c>
      <c r="D57" s="28" t="s">
        <v>414</v>
      </c>
      <c r="E57" s="28" t="s">
        <v>344</v>
      </c>
      <c r="F57" s="15" t="s">
        <v>346</v>
      </c>
      <c r="G57" s="141">
        <v>0.5625</v>
      </c>
      <c r="H57" s="125">
        <v>0.0</v>
      </c>
      <c r="I57" s="15" t="s">
        <v>346</v>
      </c>
      <c r="J57" s="15" t="s">
        <v>346</v>
      </c>
      <c r="K57" s="15">
        <v>9.0</v>
      </c>
      <c r="L57" s="76">
        <v>7.0</v>
      </c>
      <c r="M57" s="76">
        <f t="shared" si="1"/>
        <v>16</v>
      </c>
      <c r="N57" s="126">
        <f t="shared" si="2"/>
        <v>0.4</v>
      </c>
      <c r="O57" s="15"/>
      <c r="P57" s="127"/>
      <c r="Q57" s="127"/>
      <c r="T57" s="75"/>
      <c r="U57" s="75"/>
      <c r="V57" s="75"/>
      <c r="W57" s="75"/>
      <c r="X57" s="75"/>
      <c r="Y57" s="75"/>
      <c r="Z57" s="75"/>
      <c r="AA57" s="75"/>
      <c r="AB57" s="75"/>
      <c r="AC57" s="75"/>
      <c r="AD57" s="75"/>
      <c r="AE57" s="75"/>
      <c r="AF57" s="75"/>
      <c r="AG57" s="75"/>
      <c r="AH57" s="75"/>
      <c r="AI57" s="75"/>
      <c r="AJ57" s="75"/>
    </row>
    <row r="58">
      <c r="A58" s="15" t="s">
        <v>221</v>
      </c>
      <c r="B58" s="15" t="s">
        <v>81</v>
      </c>
      <c r="C58" s="15" t="s">
        <v>82</v>
      </c>
      <c r="D58" s="28" t="s">
        <v>415</v>
      </c>
      <c r="E58" s="28" t="s">
        <v>344</v>
      </c>
      <c r="F58" s="15" t="s">
        <v>346</v>
      </c>
      <c r="G58" s="141">
        <v>0.5604166666666667</v>
      </c>
      <c r="H58" s="125">
        <v>0.0</v>
      </c>
      <c r="I58" s="15" t="s">
        <v>346</v>
      </c>
      <c r="J58" s="15" t="s">
        <v>346</v>
      </c>
      <c r="K58" s="15">
        <v>8.0</v>
      </c>
      <c r="L58" s="76">
        <v>8.0</v>
      </c>
      <c r="M58" s="76">
        <f t="shared" si="1"/>
        <v>16</v>
      </c>
      <c r="N58" s="126">
        <f t="shared" si="2"/>
        <v>0.4</v>
      </c>
      <c r="O58" s="15"/>
      <c r="P58" s="127"/>
      <c r="Q58" s="127"/>
      <c r="T58" s="75"/>
      <c r="U58" s="75"/>
      <c r="V58" s="75"/>
      <c r="W58" s="75"/>
      <c r="X58" s="75"/>
      <c r="Y58" s="75"/>
      <c r="Z58" s="75"/>
      <c r="AA58" s="75"/>
      <c r="AB58" s="75"/>
      <c r="AC58" s="75"/>
      <c r="AD58" s="75"/>
      <c r="AE58" s="75"/>
      <c r="AF58" s="75"/>
      <c r="AG58" s="75"/>
      <c r="AH58" s="75"/>
      <c r="AI58" s="75"/>
      <c r="AJ58" s="75"/>
    </row>
    <row r="59">
      <c r="A59" s="15" t="s">
        <v>221</v>
      </c>
      <c r="B59" s="15" t="s">
        <v>225</v>
      </c>
      <c r="C59" s="15" t="s">
        <v>226</v>
      </c>
      <c r="D59" s="28" t="s">
        <v>416</v>
      </c>
      <c r="E59" s="28" t="s">
        <v>344</v>
      </c>
      <c r="F59" s="15" t="s">
        <v>346</v>
      </c>
      <c r="G59" s="141">
        <v>0.5611111111111111</v>
      </c>
      <c r="H59" s="125">
        <v>0.0</v>
      </c>
      <c r="I59" s="15" t="s">
        <v>346</v>
      </c>
      <c r="J59" s="15" t="s">
        <v>346</v>
      </c>
      <c r="K59" s="15">
        <v>14.0</v>
      </c>
      <c r="L59" s="76"/>
      <c r="M59" s="76">
        <f t="shared" si="1"/>
        <v>14</v>
      </c>
      <c r="N59" s="126">
        <f t="shared" si="2"/>
        <v>0.35</v>
      </c>
      <c r="O59" s="15"/>
      <c r="P59" s="127"/>
      <c r="Q59" s="127"/>
      <c r="T59" s="75"/>
      <c r="U59" s="75"/>
      <c r="V59" s="75"/>
      <c r="W59" s="75"/>
      <c r="X59" s="75"/>
      <c r="Y59" s="75"/>
      <c r="Z59" s="75"/>
      <c r="AA59" s="75"/>
      <c r="AB59" s="75"/>
      <c r="AC59" s="75"/>
      <c r="AD59" s="75"/>
      <c r="AE59" s="75"/>
      <c r="AF59" s="75"/>
      <c r="AG59" s="75"/>
      <c r="AH59" s="75"/>
      <c r="AI59" s="75"/>
      <c r="AJ59" s="75"/>
    </row>
    <row r="60">
      <c r="A60" s="100" t="s">
        <v>221</v>
      </c>
      <c r="B60" s="15" t="s">
        <v>228</v>
      </c>
      <c r="C60" s="15" t="s">
        <v>229</v>
      </c>
      <c r="D60" s="28" t="s">
        <v>417</v>
      </c>
      <c r="E60" s="28" t="s">
        <v>418</v>
      </c>
      <c r="F60" s="15" t="s">
        <v>346</v>
      </c>
      <c r="G60" s="124">
        <v>0.6076388888888888</v>
      </c>
      <c r="H60" s="125">
        <v>0.0</v>
      </c>
      <c r="I60" s="15" t="s">
        <v>346</v>
      </c>
      <c r="J60" s="15" t="s">
        <v>37</v>
      </c>
      <c r="K60" s="15" t="s">
        <v>96</v>
      </c>
      <c r="L60" s="76" t="s">
        <v>96</v>
      </c>
      <c r="M60" s="76">
        <f t="shared" si="1"/>
        <v>0</v>
      </c>
      <c r="N60" s="126">
        <f t="shared" si="2"/>
        <v>0</v>
      </c>
      <c r="O60" s="15"/>
      <c r="P60" s="127"/>
      <c r="Q60" s="127"/>
      <c r="T60" s="75"/>
      <c r="U60" s="75"/>
      <c r="V60" s="75"/>
      <c r="W60" s="75"/>
      <c r="X60" s="75"/>
      <c r="Y60" s="75"/>
      <c r="Z60" s="75"/>
      <c r="AA60" s="75"/>
      <c r="AB60" s="75"/>
      <c r="AC60" s="75"/>
      <c r="AD60" s="75"/>
      <c r="AE60" s="75"/>
      <c r="AF60" s="75"/>
      <c r="AG60" s="75"/>
      <c r="AH60" s="75"/>
      <c r="AI60" s="75"/>
      <c r="AJ60" s="75"/>
    </row>
    <row r="61">
      <c r="A61" s="100" t="s">
        <v>221</v>
      </c>
      <c r="B61" s="15" t="s">
        <v>230</v>
      </c>
      <c r="C61" s="15" t="s">
        <v>231</v>
      </c>
      <c r="D61" s="28" t="s">
        <v>419</v>
      </c>
      <c r="E61" s="28" t="s">
        <v>418</v>
      </c>
      <c r="F61" s="15" t="s">
        <v>346</v>
      </c>
      <c r="G61" s="141">
        <v>0.6076388888888888</v>
      </c>
      <c r="H61" s="125">
        <v>0.0</v>
      </c>
      <c r="I61" s="15" t="s">
        <v>346</v>
      </c>
      <c r="J61" s="15" t="s">
        <v>346</v>
      </c>
      <c r="K61" s="15">
        <v>4.0</v>
      </c>
      <c r="L61" s="76">
        <v>2.0</v>
      </c>
      <c r="M61" s="76">
        <f t="shared" si="1"/>
        <v>6</v>
      </c>
      <c r="N61" s="126">
        <f t="shared" si="2"/>
        <v>0.15</v>
      </c>
      <c r="O61" s="15"/>
      <c r="P61" s="127"/>
      <c r="Q61" s="127"/>
      <c r="T61" s="75"/>
      <c r="U61" s="75"/>
      <c r="V61" s="75"/>
      <c r="W61" s="75"/>
      <c r="X61" s="75"/>
      <c r="Y61" s="75"/>
      <c r="Z61" s="75"/>
      <c r="AA61" s="75"/>
      <c r="AB61" s="75"/>
      <c r="AC61" s="75"/>
      <c r="AD61" s="75"/>
      <c r="AE61" s="75"/>
      <c r="AF61" s="75"/>
      <c r="AG61" s="75"/>
      <c r="AH61" s="75"/>
      <c r="AI61" s="75"/>
      <c r="AJ61" s="75"/>
    </row>
    <row r="62">
      <c r="A62" s="100" t="s">
        <v>221</v>
      </c>
      <c r="B62" s="15" t="s">
        <v>234</v>
      </c>
      <c r="C62" s="15" t="s">
        <v>235</v>
      </c>
      <c r="D62" s="28" t="s">
        <v>420</v>
      </c>
      <c r="E62" s="28" t="s">
        <v>418</v>
      </c>
      <c r="F62" s="15" t="s">
        <v>346</v>
      </c>
      <c r="G62" s="141">
        <v>0.6055555555555555</v>
      </c>
      <c r="H62" s="125">
        <v>0.0</v>
      </c>
      <c r="I62" s="15" t="s">
        <v>346</v>
      </c>
      <c r="J62" s="15" t="s">
        <v>346</v>
      </c>
      <c r="K62" s="15">
        <v>4.0</v>
      </c>
      <c r="L62" s="76">
        <v>4.0</v>
      </c>
      <c r="M62" s="76">
        <f t="shared" si="1"/>
        <v>8</v>
      </c>
      <c r="N62" s="126">
        <f t="shared" si="2"/>
        <v>0.2</v>
      </c>
      <c r="O62" s="75"/>
      <c r="P62" s="127"/>
      <c r="Q62" s="127"/>
      <c r="T62" s="75"/>
      <c r="U62" s="75"/>
      <c r="V62" s="75"/>
      <c r="W62" s="75"/>
      <c r="X62" s="75"/>
      <c r="Y62" s="75"/>
      <c r="Z62" s="75"/>
      <c r="AA62" s="75"/>
      <c r="AB62" s="75"/>
      <c r="AC62" s="75"/>
      <c r="AD62" s="75"/>
      <c r="AE62" s="75"/>
      <c r="AF62" s="75"/>
      <c r="AG62" s="75"/>
      <c r="AH62" s="75"/>
      <c r="AI62" s="75"/>
      <c r="AJ62" s="75"/>
    </row>
    <row r="63">
      <c r="A63" s="100" t="s">
        <v>221</v>
      </c>
      <c r="B63" s="15" t="s">
        <v>238</v>
      </c>
      <c r="C63" s="15" t="s">
        <v>239</v>
      </c>
      <c r="D63" s="28" t="s">
        <v>421</v>
      </c>
      <c r="E63" s="28" t="s">
        <v>418</v>
      </c>
      <c r="F63" s="15" t="s">
        <v>346</v>
      </c>
      <c r="G63" s="141">
        <v>0.6041666666666666</v>
      </c>
      <c r="H63" s="125">
        <v>0.0</v>
      </c>
      <c r="I63" s="15" t="s">
        <v>346</v>
      </c>
      <c r="J63" s="15" t="s">
        <v>37</v>
      </c>
      <c r="K63" s="15" t="s">
        <v>96</v>
      </c>
      <c r="L63" s="76" t="s">
        <v>96</v>
      </c>
      <c r="M63" s="76">
        <f t="shared" si="1"/>
        <v>0</v>
      </c>
      <c r="N63" s="126">
        <f t="shared" si="2"/>
        <v>0</v>
      </c>
      <c r="O63" s="15"/>
      <c r="P63" s="127"/>
      <c r="Q63" s="127"/>
      <c r="T63" s="75"/>
      <c r="U63" s="75"/>
      <c r="V63" s="75"/>
      <c r="W63" s="75"/>
      <c r="X63" s="75"/>
      <c r="Y63" s="75"/>
      <c r="Z63" s="75"/>
      <c r="AA63" s="75"/>
      <c r="AB63" s="75"/>
      <c r="AC63" s="75"/>
      <c r="AD63" s="75"/>
      <c r="AE63" s="75"/>
      <c r="AF63" s="75"/>
      <c r="AG63" s="75"/>
      <c r="AH63" s="75"/>
      <c r="AI63" s="75"/>
      <c r="AJ63" s="75"/>
    </row>
    <row r="64">
      <c r="A64" s="15" t="s">
        <v>243</v>
      </c>
      <c r="B64" s="15" t="s">
        <v>244</v>
      </c>
      <c r="C64" s="15" t="s">
        <v>245</v>
      </c>
      <c r="D64" s="28" t="s">
        <v>422</v>
      </c>
      <c r="E64" s="28" t="s">
        <v>374</v>
      </c>
      <c r="F64" s="15" t="s">
        <v>346</v>
      </c>
      <c r="G64" s="141">
        <v>0.5569444444444445</v>
      </c>
      <c r="H64" s="125">
        <v>0.0</v>
      </c>
      <c r="I64" s="15" t="s">
        <v>346</v>
      </c>
      <c r="J64" s="15" t="s">
        <v>37</v>
      </c>
      <c r="K64" s="15">
        <v>9.0</v>
      </c>
      <c r="L64" s="76">
        <v>13.0</v>
      </c>
      <c r="M64" s="76">
        <f t="shared" si="1"/>
        <v>22</v>
      </c>
      <c r="N64" s="126">
        <f t="shared" si="2"/>
        <v>0.55</v>
      </c>
      <c r="P64" s="127"/>
      <c r="Q64" s="127"/>
      <c r="T64" s="75"/>
      <c r="U64" s="75"/>
      <c r="V64" s="75"/>
      <c r="W64" s="75"/>
      <c r="X64" s="75"/>
      <c r="Y64" s="75"/>
      <c r="Z64" s="75"/>
      <c r="AA64" s="75"/>
      <c r="AB64" s="75"/>
      <c r="AC64" s="75"/>
      <c r="AD64" s="75"/>
      <c r="AE64" s="75"/>
      <c r="AF64" s="75"/>
      <c r="AG64" s="75"/>
      <c r="AH64" s="75"/>
      <c r="AI64" s="75"/>
      <c r="AJ64" s="75"/>
    </row>
    <row r="65">
      <c r="A65" s="15" t="s">
        <v>243</v>
      </c>
      <c r="B65" s="15" t="s">
        <v>154</v>
      </c>
      <c r="C65" s="15" t="s">
        <v>155</v>
      </c>
      <c r="D65" s="28" t="s">
        <v>423</v>
      </c>
      <c r="E65" s="28" t="s">
        <v>374</v>
      </c>
      <c r="F65" s="15" t="s">
        <v>346</v>
      </c>
      <c r="G65" s="138">
        <v>0.5625</v>
      </c>
      <c r="H65" s="125">
        <v>0.0</v>
      </c>
      <c r="I65" s="15" t="s">
        <v>346</v>
      </c>
      <c r="J65" s="15" t="s">
        <v>37</v>
      </c>
      <c r="K65" s="15">
        <v>3.0</v>
      </c>
      <c r="L65" s="76" t="s">
        <v>96</v>
      </c>
      <c r="M65" s="76">
        <f t="shared" si="1"/>
        <v>3</v>
      </c>
      <c r="N65" s="126">
        <f t="shared" si="2"/>
        <v>0.075</v>
      </c>
      <c r="P65" s="127"/>
      <c r="Q65" s="127"/>
      <c r="T65" s="75"/>
      <c r="U65" s="75"/>
      <c r="V65" s="75"/>
      <c r="W65" s="75"/>
      <c r="X65" s="75"/>
      <c r="Y65" s="75"/>
      <c r="Z65" s="75"/>
      <c r="AA65" s="75"/>
      <c r="AB65" s="75"/>
      <c r="AC65" s="75"/>
      <c r="AD65" s="75"/>
      <c r="AE65" s="75"/>
      <c r="AF65" s="75"/>
      <c r="AG65" s="75"/>
      <c r="AH65" s="75"/>
      <c r="AI65" s="75"/>
      <c r="AJ65" s="75"/>
    </row>
    <row r="66">
      <c r="A66" s="15" t="s">
        <v>243</v>
      </c>
      <c r="B66" s="15" t="s">
        <v>249</v>
      </c>
      <c r="C66" s="15" t="s">
        <v>250</v>
      </c>
      <c r="D66" s="28" t="s">
        <v>424</v>
      </c>
      <c r="E66" s="28" t="s">
        <v>374</v>
      </c>
      <c r="F66" s="15" t="s">
        <v>346</v>
      </c>
      <c r="G66" s="138">
        <v>0.5625</v>
      </c>
      <c r="H66" s="125">
        <v>0.0</v>
      </c>
      <c r="I66" s="15" t="s">
        <v>346</v>
      </c>
      <c r="J66" s="15" t="s">
        <v>37</v>
      </c>
      <c r="K66" s="15">
        <v>5.0</v>
      </c>
      <c r="L66" s="76" t="s">
        <v>96</v>
      </c>
      <c r="M66" s="76">
        <f t="shared" si="1"/>
        <v>5</v>
      </c>
      <c r="N66" s="126">
        <f t="shared" si="2"/>
        <v>0.125</v>
      </c>
      <c r="O66" s="75"/>
      <c r="P66" s="127"/>
      <c r="Q66" s="127"/>
      <c r="T66" s="75"/>
      <c r="U66" s="75"/>
      <c r="V66" s="75"/>
      <c r="W66" s="75"/>
      <c r="X66" s="75"/>
      <c r="Y66" s="75"/>
      <c r="Z66" s="75"/>
      <c r="AA66" s="75"/>
      <c r="AB66" s="75"/>
      <c r="AC66" s="75"/>
      <c r="AD66" s="75"/>
      <c r="AE66" s="75"/>
      <c r="AF66" s="75"/>
      <c r="AG66" s="75"/>
      <c r="AH66" s="75"/>
      <c r="AI66" s="75"/>
      <c r="AJ66" s="75"/>
    </row>
    <row r="67">
      <c r="A67" s="15" t="s">
        <v>243</v>
      </c>
      <c r="B67" s="15" t="s">
        <v>251</v>
      </c>
      <c r="C67" s="15" t="s">
        <v>252</v>
      </c>
      <c r="D67" s="28" t="s">
        <v>425</v>
      </c>
      <c r="E67" s="28" t="s">
        <v>374</v>
      </c>
      <c r="F67" s="15" t="s">
        <v>346</v>
      </c>
      <c r="G67" s="138">
        <v>0.5604166666666667</v>
      </c>
      <c r="H67" s="125">
        <v>0.0</v>
      </c>
      <c r="I67" s="15" t="s">
        <v>346</v>
      </c>
      <c r="J67" s="15" t="s">
        <v>346</v>
      </c>
      <c r="K67" s="15">
        <v>14.0</v>
      </c>
      <c r="L67" s="76">
        <v>11.0</v>
      </c>
      <c r="M67" s="76">
        <f t="shared" si="1"/>
        <v>25</v>
      </c>
      <c r="N67" s="126">
        <f t="shared" si="2"/>
        <v>0.625</v>
      </c>
      <c r="O67" s="75"/>
      <c r="P67" s="127"/>
      <c r="Q67" s="127"/>
      <c r="T67" s="75"/>
      <c r="U67" s="75"/>
      <c r="V67" s="75"/>
      <c r="W67" s="75"/>
      <c r="X67" s="75"/>
      <c r="Y67" s="75"/>
      <c r="Z67" s="75"/>
      <c r="AA67" s="75"/>
      <c r="AB67" s="75"/>
      <c r="AC67" s="75"/>
      <c r="AD67" s="75"/>
      <c r="AE67" s="75"/>
      <c r="AF67" s="75"/>
      <c r="AG67" s="75"/>
      <c r="AH67" s="75"/>
      <c r="AI67" s="75"/>
      <c r="AJ67" s="75"/>
    </row>
    <row r="68">
      <c r="A68" s="15" t="s">
        <v>243</v>
      </c>
      <c r="B68" s="15" t="s">
        <v>253</v>
      </c>
      <c r="C68" s="15" t="s">
        <v>254</v>
      </c>
      <c r="D68" s="28" t="s">
        <v>426</v>
      </c>
      <c r="E68" s="28" t="s">
        <v>350</v>
      </c>
      <c r="F68" s="15" t="s">
        <v>37</v>
      </c>
      <c r="G68" s="125" t="s">
        <v>96</v>
      </c>
      <c r="H68" s="125" t="s">
        <v>96</v>
      </c>
      <c r="I68" s="15" t="s">
        <v>96</v>
      </c>
      <c r="J68" s="15" t="s">
        <v>96</v>
      </c>
      <c r="K68" s="15" t="s">
        <v>96</v>
      </c>
      <c r="L68" s="76" t="s">
        <v>96</v>
      </c>
      <c r="M68" s="76">
        <f t="shared" si="1"/>
        <v>0</v>
      </c>
      <c r="N68" s="126">
        <f t="shared" si="2"/>
        <v>0</v>
      </c>
      <c r="O68" s="75"/>
      <c r="P68" s="127"/>
      <c r="Q68" s="127"/>
      <c r="T68" s="75"/>
      <c r="U68" s="75"/>
      <c r="V68" s="75"/>
      <c r="W68" s="75"/>
      <c r="X68" s="75"/>
      <c r="Y68" s="75"/>
      <c r="Z68" s="75"/>
      <c r="AA68" s="75"/>
      <c r="AB68" s="75"/>
      <c r="AC68" s="75"/>
      <c r="AD68" s="75"/>
      <c r="AE68" s="75"/>
      <c r="AF68" s="75"/>
      <c r="AG68" s="75"/>
      <c r="AH68" s="75"/>
      <c r="AI68" s="75"/>
      <c r="AJ68" s="75"/>
    </row>
    <row r="69">
      <c r="A69" s="15" t="s">
        <v>243</v>
      </c>
      <c r="B69" s="15" t="s">
        <v>255</v>
      </c>
      <c r="C69" s="15" t="s">
        <v>256</v>
      </c>
      <c r="D69" s="28" t="s">
        <v>427</v>
      </c>
      <c r="E69" s="28" t="s">
        <v>350</v>
      </c>
      <c r="F69" s="15" t="s">
        <v>346</v>
      </c>
      <c r="G69" s="124">
        <v>0.6041666666666666</v>
      </c>
      <c r="H69" s="125">
        <v>0.0</v>
      </c>
      <c r="I69" s="15" t="s">
        <v>346</v>
      </c>
      <c r="J69" s="15" t="s">
        <v>346</v>
      </c>
      <c r="K69" s="15">
        <v>10.0</v>
      </c>
      <c r="L69" s="76">
        <v>2.0</v>
      </c>
      <c r="M69" s="76">
        <f t="shared" si="1"/>
        <v>12</v>
      </c>
      <c r="N69" s="126">
        <f t="shared" si="2"/>
        <v>0.3</v>
      </c>
      <c r="O69" s="75"/>
      <c r="P69" s="127"/>
      <c r="Q69" s="127"/>
      <c r="T69" s="75"/>
      <c r="U69" s="75"/>
      <c r="V69" s="75"/>
      <c r="W69" s="75"/>
      <c r="X69" s="75"/>
      <c r="Y69" s="75"/>
      <c r="Z69" s="75"/>
      <c r="AA69" s="75"/>
      <c r="AB69" s="75"/>
      <c r="AC69" s="75"/>
      <c r="AD69" s="75"/>
      <c r="AE69" s="75"/>
      <c r="AF69" s="75"/>
      <c r="AG69" s="75"/>
      <c r="AH69" s="75"/>
      <c r="AI69" s="75"/>
      <c r="AJ69" s="75"/>
    </row>
    <row r="70">
      <c r="A70" s="15" t="s">
        <v>243</v>
      </c>
      <c r="B70" s="15" t="s">
        <v>257</v>
      </c>
      <c r="C70" s="15" t="s">
        <v>258</v>
      </c>
      <c r="D70" s="28" t="s">
        <v>428</v>
      </c>
      <c r="E70" s="28" t="s">
        <v>350</v>
      </c>
      <c r="F70" s="15" t="s">
        <v>37</v>
      </c>
      <c r="G70" s="125" t="s">
        <v>96</v>
      </c>
      <c r="H70" s="125" t="s">
        <v>96</v>
      </c>
      <c r="I70" s="125" t="s">
        <v>96</v>
      </c>
      <c r="J70" s="125" t="s">
        <v>96</v>
      </c>
      <c r="K70" s="125" t="s">
        <v>96</v>
      </c>
      <c r="L70" s="76" t="s">
        <v>96</v>
      </c>
      <c r="M70" s="76">
        <f t="shared" si="1"/>
        <v>0</v>
      </c>
      <c r="N70" s="126">
        <f t="shared" si="2"/>
        <v>0</v>
      </c>
      <c r="O70" s="75"/>
      <c r="P70" s="127"/>
      <c r="Q70" s="127"/>
      <c r="T70" s="75"/>
      <c r="U70" s="75"/>
      <c r="V70" s="75"/>
      <c r="W70" s="75"/>
      <c r="X70" s="75"/>
      <c r="Y70" s="75"/>
      <c r="Z70" s="75"/>
      <c r="AA70" s="75"/>
      <c r="AB70" s="75"/>
      <c r="AC70" s="75"/>
      <c r="AD70" s="75"/>
      <c r="AE70" s="75"/>
      <c r="AF70" s="75"/>
      <c r="AG70" s="75"/>
      <c r="AH70" s="75"/>
      <c r="AI70" s="75"/>
      <c r="AJ70" s="75"/>
    </row>
    <row r="71">
      <c r="A71" s="15" t="s">
        <v>243</v>
      </c>
      <c r="B71" s="15" t="s">
        <v>259</v>
      </c>
      <c r="C71" s="15" t="s">
        <v>260</v>
      </c>
      <c r="D71" s="28" t="s">
        <v>429</v>
      </c>
      <c r="E71" s="28" t="s">
        <v>350</v>
      </c>
      <c r="F71" s="15" t="s">
        <v>37</v>
      </c>
      <c r="G71" s="125" t="s">
        <v>96</v>
      </c>
      <c r="H71" s="125" t="s">
        <v>96</v>
      </c>
      <c r="I71" s="125" t="s">
        <v>96</v>
      </c>
      <c r="J71" s="125" t="s">
        <v>96</v>
      </c>
      <c r="K71" s="125" t="s">
        <v>96</v>
      </c>
      <c r="L71" s="76" t="s">
        <v>96</v>
      </c>
      <c r="M71" s="76">
        <f t="shared" si="1"/>
        <v>0</v>
      </c>
      <c r="N71" s="126">
        <f t="shared" si="2"/>
        <v>0</v>
      </c>
      <c r="O71" s="75"/>
      <c r="P71" s="127"/>
      <c r="Q71" s="127"/>
      <c r="T71" s="75"/>
      <c r="U71" s="75"/>
      <c r="V71" s="75"/>
      <c r="W71" s="75"/>
      <c r="X71" s="75"/>
      <c r="Y71" s="75"/>
      <c r="Z71" s="75"/>
      <c r="AA71" s="75"/>
      <c r="AB71" s="75"/>
      <c r="AC71" s="75"/>
      <c r="AD71" s="75"/>
      <c r="AE71" s="75"/>
      <c r="AF71" s="75"/>
      <c r="AG71" s="75"/>
      <c r="AH71" s="75"/>
      <c r="AI71" s="75"/>
      <c r="AJ71" s="75"/>
    </row>
    <row r="72">
      <c r="A72" s="15" t="s">
        <v>261</v>
      </c>
      <c r="B72" s="15" t="s">
        <v>262</v>
      </c>
      <c r="C72" s="15" t="s">
        <v>263</v>
      </c>
      <c r="D72" s="28" t="s">
        <v>430</v>
      </c>
      <c r="E72" s="28" t="s">
        <v>365</v>
      </c>
      <c r="F72" s="15" t="s">
        <v>346</v>
      </c>
      <c r="G72" s="136">
        <v>0.6527777777777778</v>
      </c>
      <c r="H72" s="125">
        <v>0.0</v>
      </c>
      <c r="I72" s="15" t="s">
        <v>346</v>
      </c>
      <c r="J72" s="15" t="s">
        <v>37</v>
      </c>
      <c r="K72" s="15">
        <v>11.0</v>
      </c>
      <c r="L72" s="76" t="s">
        <v>96</v>
      </c>
      <c r="M72" s="76">
        <f t="shared" si="1"/>
        <v>11</v>
      </c>
      <c r="N72" s="126">
        <f t="shared" si="2"/>
        <v>0.275</v>
      </c>
      <c r="O72" s="15" t="s">
        <v>437</v>
      </c>
      <c r="P72" s="127"/>
      <c r="Q72" s="127"/>
      <c r="T72" s="75"/>
      <c r="U72" s="75"/>
      <c r="V72" s="75"/>
      <c r="W72" s="75"/>
      <c r="X72" s="75"/>
      <c r="Y72" s="75"/>
      <c r="Z72" s="75"/>
      <c r="AA72" s="75"/>
      <c r="AB72" s="75"/>
      <c r="AC72" s="75"/>
      <c r="AD72" s="75"/>
      <c r="AE72" s="75"/>
      <c r="AF72" s="75"/>
      <c r="AG72" s="75"/>
      <c r="AH72" s="75"/>
      <c r="AI72" s="75"/>
      <c r="AJ72" s="75"/>
    </row>
    <row r="73">
      <c r="A73" s="15" t="s">
        <v>261</v>
      </c>
      <c r="B73" s="15" t="s">
        <v>47</v>
      </c>
      <c r="C73" s="15" t="s">
        <v>48</v>
      </c>
      <c r="D73" s="28" t="s">
        <v>431</v>
      </c>
      <c r="E73" s="28" t="s">
        <v>365</v>
      </c>
      <c r="F73" s="15" t="s">
        <v>346</v>
      </c>
      <c r="G73" s="136">
        <v>0.6527777777777778</v>
      </c>
      <c r="H73" s="125">
        <v>0.0</v>
      </c>
      <c r="I73" s="15" t="s">
        <v>346</v>
      </c>
      <c r="J73" s="15" t="s">
        <v>37</v>
      </c>
      <c r="K73" s="15">
        <v>10.0</v>
      </c>
      <c r="L73" s="76" t="s">
        <v>96</v>
      </c>
      <c r="M73" s="76">
        <f t="shared" si="1"/>
        <v>10</v>
      </c>
      <c r="N73" s="126">
        <f t="shared" si="2"/>
        <v>0.25</v>
      </c>
      <c r="O73" s="90" t="s">
        <v>437</v>
      </c>
      <c r="P73" s="127"/>
      <c r="Q73" s="127"/>
      <c r="T73" s="75"/>
      <c r="U73" s="75"/>
      <c r="V73" s="75"/>
      <c r="W73" s="75"/>
      <c r="X73" s="75"/>
      <c r="Y73" s="75"/>
      <c r="Z73" s="75"/>
      <c r="AA73" s="75"/>
      <c r="AB73" s="75"/>
      <c r="AC73" s="75"/>
      <c r="AD73" s="75"/>
      <c r="AE73" s="75"/>
      <c r="AF73" s="75"/>
      <c r="AG73" s="75"/>
      <c r="AH73" s="75"/>
      <c r="AI73" s="75"/>
      <c r="AJ73" s="75"/>
    </row>
    <row r="74">
      <c r="A74" s="15" t="s">
        <v>261</v>
      </c>
      <c r="B74" s="15" t="s">
        <v>57</v>
      </c>
      <c r="C74" s="15" t="s">
        <v>58</v>
      </c>
      <c r="D74" s="28" t="s">
        <v>432</v>
      </c>
      <c r="E74" s="28" t="s">
        <v>365</v>
      </c>
      <c r="F74" s="15" t="s">
        <v>346</v>
      </c>
      <c r="G74" s="142">
        <v>0.6527777777777778</v>
      </c>
      <c r="H74" s="125">
        <v>0.0</v>
      </c>
      <c r="I74" s="15" t="s">
        <v>346</v>
      </c>
      <c r="J74" s="125" t="s">
        <v>37</v>
      </c>
      <c r="K74" s="15">
        <v>12.0</v>
      </c>
      <c r="L74" s="76" t="s">
        <v>96</v>
      </c>
      <c r="M74" s="76">
        <f t="shared" si="1"/>
        <v>12</v>
      </c>
      <c r="N74" s="126">
        <f t="shared" si="2"/>
        <v>0.3</v>
      </c>
      <c r="O74" s="90" t="s">
        <v>437</v>
      </c>
      <c r="P74" s="127"/>
      <c r="Q74" s="127"/>
      <c r="T74" s="75"/>
      <c r="U74" s="75"/>
      <c r="V74" s="75"/>
      <c r="W74" s="75"/>
      <c r="X74" s="75"/>
      <c r="Y74" s="75"/>
      <c r="Z74" s="75"/>
      <c r="AA74" s="75"/>
      <c r="AB74" s="75"/>
      <c r="AC74" s="75"/>
      <c r="AD74" s="75"/>
      <c r="AE74" s="75"/>
      <c r="AF74" s="75"/>
      <c r="AG74" s="75"/>
      <c r="AH74" s="75"/>
      <c r="AI74" s="75"/>
      <c r="AJ74" s="75"/>
    </row>
    <row r="75">
      <c r="A75" s="15" t="s">
        <v>261</v>
      </c>
      <c r="B75" s="15" t="s">
        <v>267</v>
      </c>
      <c r="C75" s="15" t="s">
        <v>269</v>
      </c>
      <c r="D75" s="28" t="s">
        <v>433</v>
      </c>
      <c r="E75" s="28" t="s">
        <v>365</v>
      </c>
      <c r="F75" s="15" t="s">
        <v>346</v>
      </c>
      <c r="G75" s="142">
        <v>0.6527777777777778</v>
      </c>
      <c r="H75" s="125">
        <v>0.0</v>
      </c>
      <c r="I75" s="15" t="s">
        <v>346</v>
      </c>
      <c r="J75" s="15" t="s">
        <v>37</v>
      </c>
      <c r="K75" s="15">
        <v>14.0</v>
      </c>
      <c r="L75" s="76" t="s">
        <v>96</v>
      </c>
      <c r="M75" s="76">
        <f t="shared" si="1"/>
        <v>14</v>
      </c>
      <c r="N75" s="126">
        <f t="shared" si="2"/>
        <v>0.35</v>
      </c>
      <c r="O75" s="90" t="s">
        <v>437</v>
      </c>
      <c r="P75" s="127"/>
      <c r="Q75" s="127"/>
      <c r="T75" s="75"/>
      <c r="U75" s="75"/>
      <c r="V75" s="75"/>
      <c r="W75" s="75"/>
      <c r="X75" s="75"/>
      <c r="Y75" s="75"/>
      <c r="Z75" s="75"/>
      <c r="AA75" s="75"/>
      <c r="AB75" s="75"/>
      <c r="AC75" s="75"/>
      <c r="AD75" s="75"/>
      <c r="AE75" s="75"/>
      <c r="AF75" s="75"/>
      <c r="AG75" s="75"/>
      <c r="AH75" s="75"/>
      <c r="AI75" s="75"/>
      <c r="AJ75" s="75"/>
    </row>
    <row r="76">
      <c r="A76" s="15" t="s">
        <v>261</v>
      </c>
      <c r="B76" s="15" t="s">
        <v>236</v>
      </c>
      <c r="C76" s="15" t="s">
        <v>237</v>
      </c>
      <c r="D76" s="28" t="s">
        <v>434</v>
      </c>
      <c r="E76" s="28" t="s">
        <v>361</v>
      </c>
      <c r="F76" s="15" t="s">
        <v>37</v>
      </c>
      <c r="G76" s="141"/>
      <c r="H76" s="125"/>
      <c r="I76" s="15"/>
      <c r="J76" s="15"/>
      <c r="K76" s="15" t="s">
        <v>96</v>
      </c>
      <c r="L76" s="76" t="s">
        <v>96</v>
      </c>
      <c r="M76" s="76">
        <f t="shared" si="1"/>
        <v>0</v>
      </c>
      <c r="N76" s="126">
        <f t="shared" si="2"/>
        <v>0</v>
      </c>
      <c r="O76" s="75"/>
      <c r="P76" s="127"/>
      <c r="Q76" s="127"/>
      <c r="T76" s="75"/>
      <c r="U76" s="75"/>
      <c r="V76" s="75"/>
      <c r="W76" s="75"/>
      <c r="X76" s="75"/>
      <c r="Y76" s="75"/>
      <c r="Z76" s="75"/>
      <c r="AA76" s="75"/>
      <c r="AB76" s="75"/>
      <c r="AC76" s="75"/>
      <c r="AD76" s="75"/>
      <c r="AE76" s="75"/>
      <c r="AF76" s="75"/>
      <c r="AG76" s="75"/>
      <c r="AH76" s="75"/>
      <c r="AI76" s="75"/>
      <c r="AJ76" s="75"/>
    </row>
    <row r="77">
      <c r="A77" s="15" t="s">
        <v>261</v>
      </c>
      <c r="B77" s="15" t="s">
        <v>35</v>
      </c>
      <c r="C77" s="15" t="s">
        <v>36</v>
      </c>
      <c r="D77" s="28" t="s">
        <v>435</v>
      </c>
      <c r="E77" s="28" t="s">
        <v>361</v>
      </c>
      <c r="F77" s="15" t="s">
        <v>346</v>
      </c>
      <c r="G77" s="136">
        <v>0.6979166666666666</v>
      </c>
      <c r="H77" s="125">
        <v>0.0</v>
      </c>
      <c r="I77" s="15" t="s">
        <v>346</v>
      </c>
      <c r="J77" s="15" t="s">
        <v>37</v>
      </c>
      <c r="K77" s="15">
        <v>6.0</v>
      </c>
      <c r="L77" s="76" t="s">
        <v>96</v>
      </c>
      <c r="M77" s="76">
        <f t="shared" si="1"/>
        <v>6</v>
      </c>
      <c r="N77" s="126">
        <f t="shared" si="2"/>
        <v>0.15</v>
      </c>
      <c r="O77" s="90" t="s">
        <v>444</v>
      </c>
      <c r="P77" s="127"/>
      <c r="Q77" s="127"/>
      <c r="T77" s="75"/>
      <c r="U77" s="75"/>
      <c r="V77" s="75"/>
      <c r="W77" s="75"/>
      <c r="X77" s="75"/>
      <c r="Y77" s="75"/>
      <c r="Z77" s="75"/>
      <c r="AA77" s="75"/>
      <c r="AB77" s="75"/>
      <c r="AC77" s="75"/>
      <c r="AD77" s="75"/>
      <c r="AE77" s="75"/>
      <c r="AF77" s="75"/>
      <c r="AG77" s="75"/>
      <c r="AH77" s="75"/>
      <c r="AI77" s="75"/>
      <c r="AJ77" s="75"/>
    </row>
    <row r="78">
      <c r="A78" s="15" t="s">
        <v>261</v>
      </c>
      <c r="B78" s="15" t="s">
        <v>276</v>
      </c>
      <c r="C78" s="15" t="s">
        <v>277</v>
      </c>
      <c r="D78" s="28" t="s">
        <v>436</v>
      </c>
      <c r="E78" s="28" t="s">
        <v>361</v>
      </c>
      <c r="F78" s="15" t="s">
        <v>346</v>
      </c>
      <c r="G78" s="142">
        <v>0.6979166666666666</v>
      </c>
      <c r="H78" s="125">
        <v>0.0</v>
      </c>
      <c r="I78" s="15" t="s">
        <v>346</v>
      </c>
      <c r="J78" s="15" t="s">
        <v>37</v>
      </c>
      <c r="K78" s="15" t="s">
        <v>96</v>
      </c>
      <c r="L78" s="76" t="s">
        <v>96</v>
      </c>
      <c r="M78" s="76">
        <f t="shared" si="1"/>
        <v>0</v>
      </c>
      <c r="N78" s="126">
        <f t="shared" si="2"/>
        <v>0</v>
      </c>
      <c r="O78" s="90" t="s">
        <v>444</v>
      </c>
      <c r="P78" s="127"/>
      <c r="Q78" s="127"/>
      <c r="T78" s="75"/>
      <c r="U78" s="75"/>
      <c r="V78" s="75"/>
      <c r="W78" s="75"/>
      <c r="X78" s="75"/>
      <c r="Y78" s="75"/>
      <c r="Z78" s="75"/>
      <c r="AA78" s="75"/>
      <c r="AB78" s="75"/>
      <c r="AC78" s="75"/>
      <c r="AD78" s="75"/>
      <c r="AE78" s="75"/>
      <c r="AF78" s="75"/>
      <c r="AG78" s="75"/>
      <c r="AH78" s="75"/>
      <c r="AI78" s="75"/>
      <c r="AJ78" s="75"/>
    </row>
    <row r="79">
      <c r="A79" s="15" t="s">
        <v>261</v>
      </c>
      <c r="B79" s="15" t="s">
        <v>273</v>
      </c>
      <c r="C79" s="15" t="s">
        <v>274</v>
      </c>
      <c r="D79" s="28" t="s">
        <v>438</v>
      </c>
      <c r="E79" s="28" t="s">
        <v>361</v>
      </c>
      <c r="F79" s="15" t="s">
        <v>37</v>
      </c>
      <c r="G79" s="141">
        <v>0.7083333333333334</v>
      </c>
      <c r="H79" s="125">
        <v>15.0</v>
      </c>
      <c r="I79" s="15" t="s">
        <v>346</v>
      </c>
      <c r="J79" s="15" t="s">
        <v>346</v>
      </c>
      <c r="K79" s="15">
        <v>14.0</v>
      </c>
      <c r="L79" s="76">
        <v>20.0</v>
      </c>
      <c r="M79" s="76">
        <f t="shared" si="1"/>
        <v>34</v>
      </c>
      <c r="N79" s="126">
        <f t="shared" si="2"/>
        <v>0.85</v>
      </c>
      <c r="O79" s="15"/>
      <c r="P79" s="127"/>
      <c r="Q79" s="127"/>
      <c r="T79" s="75"/>
      <c r="U79" s="75"/>
      <c r="V79" s="75"/>
      <c r="W79" s="75"/>
      <c r="X79" s="75"/>
      <c r="Y79" s="75"/>
      <c r="Z79" s="75"/>
      <c r="AA79" s="75"/>
      <c r="AB79" s="75"/>
      <c r="AC79" s="75"/>
      <c r="AD79" s="75"/>
      <c r="AE79" s="75"/>
      <c r="AF79" s="75"/>
      <c r="AG79" s="75"/>
      <c r="AH79" s="75"/>
      <c r="AI79" s="75"/>
      <c r="AJ79" s="75"/>
    </row>
    <row r="80">
      <c r="A80" s="15" t="s">
        <v>278</v>
      </c>
      <c r="B80" s="15" t="s">
        <v>279</v>
      </c>
      <c r="C80" s="15" t="s">
        <v>280</v>
      </c>
      <c r="D80" s="28" t="s">
        <v>439</v>
      </c>
      <c r="E80" s="28" t="s">
        <v>440</v>
      </c>
      <c r="F80" s="15" t="s">
        <v>346</v>
      </c>
      <c r="G80" s="124">
        <v>0.5625</v>
      </c>
      <c r="H80" s="125"/>
      <c r="I80" s="15" t="s">
        <v>346</v>
      </c>
      <c r="J80" s="15" t="s">
        <v>346</v>
      </c>
      <c r="K80" s="15">
        <v>6.0</v>
      </c>
      <c r="L80" s="76">
        <v>10.0</v>
      </c>
      <c r="M80" s="76">
        <f t="shared" si="1"/>
        <v>16</v>
      </c>
      <c r="N80" s="126">
        <f t="shared" si="2"/>
        <v>0.4</v>
      </c>
      <c r="O80" s="15"/>
      <c r="P80" s="127"/>
      <c r="Q80" s="127"/>
      <c r="T80" s="75"/>
      <c r="U80" s="75"/>
      <c r="V80" s="75"/>
      <c r="W80" s="75"/>
      <c r="X80" s="75"/>
      <c r="Y80" s="75"/>
      <c r="Z80" s="75"/>
      <c r="AA80" s="75"/>
      <c r="AB80" s="75"/>
      <c r="AC80" s="75"/>
      <c r="AD80" s="75"/>
      <c r="AE80" s="75"/>
      <c r="AF80" s="75"/>
      <c r="AG80" s="75"/>
      <c r="AH80" s="75"/>
      <c r="AI80" s="75"/>
      <c r="AJ80" s="75"/>
    </row>
    <row r="81">
      <c r="A81" s="15" t="s">
        <v>282</v>
      </c>
      <c r="B81" s="15" t="s">
        <v>216</v>
      </c>
      <c r="C81" s="15" t="s">
        <v>217</v>
      </c>
      <c r="D81" s="28" t="s">
        <v>441</v>
      </c>
      <c r="E81" s="28" t="s">
        <v>440</v>
      </c>
      <c r="F81" s="15" t="s">
        <v>37</v>
      </c>
      <c r="G81" s="138"/>
      <c r="H81" s="125"/>
      <c r="I81" s="15"/>
      <c r="J81" s="15" t="s">
        <v>37</v>
      </c>
      <c r="K81" s="15">
        <v>5.0</v>
      </c>
      <c r="L81" s="76">
        <v>21.0</v>
      </c>
      <c r="M81" s="76">
        <f t="shared" si="1"/>
        <v>26</v>
      </c>
      <c r="N81" s="126">
        <f t="shared" si="2"/>
        <v>0.65</v>
      </c>
      <c r="O81" s="15"/>
      <c r="P81" s="127"/>
      <c r="Q81" s="127"/>
      <c r="T81" s="75"/>
      <c r="U81" s="75"/>
      <c r="V81" s="75"/>
      <c r="W81" s="75"/>
      <c r="X81" s="75"/>
      <c r="Y81" s="75"/>
      <c r="Z81" s="75"/>
      <c r="AA81" s="75"/>
      <c r="AB81" s="75"/>
      <c r="AC81" s="75"/>
      <c r="AD81" s="75"/>
      <c r="AE81" s="75"/>
      <c r="AF81" s="75"/>
      <c r="AG81" s="75"/>
      <c r="AH81" s="75"/>
      <c r="AI81" s="75"/>
      <c r="AJ81" s="75"/>
    </row>
    <row r="82">
      <c r="A82" s="15" t="s">
        <v>282</v>
      </c>
      <c r="B82" s="15" t="s">
        <v>265</v>
      </c>
      <c r="C82" s="15" t="s">
        <v>266</v>
      </c>
      <c r="D82" s="28" t="s">
        <v>442</v>
      </c>
      <c r="E82" s="28" t="s">
        <v>440</v>
      </c>
      <c r="F82" s="15" t="s">
        <v>37</v>
      </c>
      <c r="G82" s="138"/>
      <c r="H82" s="125"/>
      <c r="I82" s="15"/>
      <c r="J82" s="15" t="s">
        <v>37</v>
      </c>
      <c r="K82" s="15" t="s">
        <v>281</v>
      </c>
      <c r="L82" s="76" t="s">
        <v>281</v>
      </c>
      <c r="M82" s="76">
        <f t="shared" si="1"/>
        <v>0</v>
      </c>
      <c r="N82" s="126">
        <f t="shared" si="2"/>
        <v>0</v>
      </c>
      <c r="O82" s="15"/>
      <c r="P82" s="127"/>
      <c r="Q82" s="127"/>
      <c r="T82" s="75"/>
      <c r="U82" s="75"/>
      <c r="V82" s="75"/>
      <c r="W82" s="75"/>
      <c r="X82" s="75"/>
      <c r="Y82" s="75"/>
      <c r="Z82" s="75"/>
      <c r="AA82" s="75"/>
      <c r="AB82" s="75"/>
      <c r="AC82" s="75"/>
      <c r="AD82" s="75"/>
      <c r="AE82" s="75"/>
      <c r="AF82" s="75"/>
      <c r="AG82" s="75"/>
      <c r="AH82" s="75"/>
      <c r="AI82" s="75"/>
      <c r="AJ82" s="75"/>
    </row>
    <row r="83">
      <c r="A83" s="15" t="s">
        <v>282</v>
      </c>
      <c r="B83" s="15" t="s">
        <v>246</v>
      </c>
      <c r="C83" s="15" t="s">
        <v>247</v>
      </c>
      <c r="D83" s="28" t="s">
        <v>443</v>
      </c>
      <c r="E83" s="28" t="s">
        <v>440</v>
      </c>
      <c r="F83" s="15" t="s">
        <v>346</v>
      </c>
      <c r="G83" s="124">
        <v>0.5625</v>
      </c>
      <c r="H83" s="125"/>
      <c r="I83" s="15" t="s">
        <v>346</v>
      </c>
      <c r="J83" s="15" t="s">
        <v>346</v>
      </c>
      <c r="K83" s="15">
        <v>6.0</v>
      </c>
      <c r="L83" s="76">
        <v>3.0</v>
      </c>
      <c r="M83" s="76">
        <f t="shared" si="1"/>
        <v>9</v>
      </c>
      <c r="N83" s="126">
        <f t="shared" si="2"/>
        <v>0.225</v>
      </c>
      <c r="O83" s="15"/>
      <c r="P83" s="127"/>
      <c r="Q83" s="127"/>
      <c r="T83" s="75"/>
      <c r="U83" s="75"/>
      <c r="V83" s="75"/>
      <c r="W83" s="75"/>
      <c r="X83" s="75"/>
      <c r="Y83" s="75"/>
      <c r="Z83" s="75"/>
      <c r="AA83" s="75"/>
      <c r="AB83" s="75"/>
      <c r="AC83" s="75"/>
      <c r="AD83" s="75"/>
      <c r="AE83" s="75"/>
      <c r="AF83" s="75"/>
      <c r="AG83" s="75"/>
      <c r="AH83" s="75"/>
      <c r="AI83" s="75"/>
      <c r="AJ83" s="75"/>
    </row>
    <row r="84">
      <c r="A84" s="100" t="s">
        <v>282</v>
      </c>
      <c r="B84" s="15" t="s">
        <v>285</v>
      </c>
      <c r="C84" s="15" t="s">
        <v>286</v>
      </c>
      <c r="D84" s="28" t="s">
        <v>445</v>
      </c>
      <c r="E84" s="28" t="s">
        <v>418</v>
      </c>
      <c r="F84" s="15" t="s">
        <v>346</v>
      </c>
      <c r="G84" s="124">
        <v>0.6041666666666666</v>
      </c>
      <c r="H84" s="131"/>
      <c r="I84" s="15" t="s">
        <v>346</v>
      </c>
      <c r="J84" s="15" t="s">
        <v>37</v>
      </c>
      <c r="K84" s="15">
        <v>5.0</v>
      </c>
      <c r="L84" s="76">
        <v>3.0</v>
      </c>
      <c r="M84" s="76">
        <f t="shared" si="1"/>
        <v>8</v>
      </c>
      <c r="N84" s="126">
        <f t="shared" si="2"/>
        <v>0.2</v>
      </c>
      <c r="O84" s="15"/>
      <c r="P84" s="127"/>
      <c r="Q84" s="127"/>
      <c r="T84" s="75"/>
      <c r="U84" s="75"/>
      <c r="V84" s="75"/>
      <c r="W84" s="75"/>
      <c r="X84" s="75"/>
      <c r="Y84" s="75"/>
      <c r="Z84" s="75"/>
      <c r="AA84" s="75"/>
      <c r="AB84" s="75"/>
      <c r="AC84" s="75"/>
      <c r="AD84" s="75"/>
      <c r="AE84" s="75"/>
      <c r="AF84" s="75"/>
      <c r="AG84" s="75"/>
      <c r="AH84" s="75"/>
      <c r="AI84" s="75"/>
      <c r="AJ84" s="75"/>
    </row>
    <row r="85">
      <c r="A85" s="100" t="s">
        <v>282</v>
      </c>
      <c r="B85" s="15" t="s">
        <v>270</v>
      </c>
      <c r="C85" s="15" t="s">
        <v>271</v>
      </c>
      <c r="D85" s="28" t="s">
        <v>446</v>
      </c>
      <c r="E85" s="28" t="s">
        <v>418</v>
      </c>
      <c r="F85" s="15" t="s">
        <v>37</v>
      </c>
      <c r="G85" s="124"/>
      <c r="H85" s="131"/>
      <c r="I85" s="15"/>
      <c r="J85" s="15" t="s">
        <v>37</v>
      </c>
      <c r="K85" s="15" t="s">
        <v>281</v>
      </c>
      <c r="L85" s="76" t="s">
        <v>281</v>
      </c>
      <c r="M85" s="76">
        <f t="shared" si="1"/>
        <v>0</v>
      </c>
      <c r="N85" s="126">
        <f t="shared" si="2"/>
        <v>0</v>
      </c>
      <c r="O85" s="15" t="s">
        <v>456</v>
      </c>
      <c r="P85" s="127"/>
      <c r="Q85" s="127"/>
      <c r="T85" s="75"/>
      <c r="U85" s="75"/>
      <c r="V85" s="75"/>
      <c r="W85" s="75"/>
      <c r="X85" s="75"/>
      <c r="Y85" s="75"/>
      <c r="Z85" s="75"/>
      <c r="AA85" s="75"/>
      <c r="AB85" s="75"/>
      <c r="AC85" s="75"/>
      <c r="AD85" s="75"/>
      <c r="AE85" s="75"/>
      <c r="AF85" s="75"/>
      <c r="AG85" s="75"/>
      <c r="AH85" s="75"/>
      <c r="AI85" s="75"/>
      <c r="AJ85" s="75"/>
    </row>
    <row r="86">
      <c r="A86" s="100" t="s">
        <v>282</v>
      </c>
      <c r="B86" s="15" t="s">
        <v>287</v>
      </c>
      <c r="C86" s="15" t="s">
        <v>288</v>
      </c>
      <c r="D86" s="28" t="s">
        <v>447</v>
      </c>
      <c r="E86" s="28" t="s">
        <v>418</v>
      </c>
      <c r="F86" s="15" t="s">
        <v>346</v>
      </c>
      <c r="G86" s="138">
        <v>0.6041666666666666</v>
      </c>
      <c r="H86" s="131"/>
      <c r="I86" s="15" t="s">
        <v>346</v>
      </c>
      <c r="J86" s="15"/>
      <c r="K86" s="15" t="s">
        <v>281</v>
      </c>
      <c r="L86" s="76" t="s">
        <v>281</v>
      </c>
      <c r="M86" s="76">
        <f t="shared" si="1"/>
        <v>0</v>
      </c>
      <c r="N86" s="126">
        <f t="shared" si="2"/>
        <v>0</v>
      </c>
      <c r="O86" s="15"/>
      <c r="P86" s="127"/>
      <c r="Q86" s="127"/>
      <c r="T86" s="75"/>
      <c r="U86" s="75"/>
      <c r="V86" s="75"/>
      <c r="W86" s="75"/>
      <c r="X86" s="75"/>
      <c r="Y86" s="75"/>
      <c r="Z86" s="75"/>
      <c r="AA86" s="75"/>
      <c r="AB86" s="75"/>
      <c r="AC86" s="75"/>
      <c r="AD86" s="75"/>
      <c r="AE86" s="75"/>
      <c r="AF86" s="75"/>
      <c r="AG86" s="75"/>
      <c r="AH86" s="75"/>
      <c r="AI86" s="75"/>
      <c r="AJ86" s="75"/>
    </row>
    <row r="87">
      <c r="A87" s="100" t="s">
        <v>282</v>
      </c>
      <c r="B87" s="15" t="s">
        <v>232</v>
      </c>
      <c r="C87" s="15" t="s">
        <v>233</v>
      </c>
      <c r="D87" s="28" t="s">
        <v>448</v>
      </c>
      <c r="E87" s="28" t="s">
        <v>418</v>
      </c>
      <c r="F87" s="15" t="s">
        <v>346</v>
      </c>
      <c r="G87" s="124">
        <v>0.6076388888888888</v>
      </c>
      <c r="H87" s="131"/>
      <c r="I87" s="15" t="s">
        <v>346</v>
      </c>
      <c r="J87" s="15"/>
      <c r="K87" s="15" t="s">
        <v>281</v>
      </c>
      <c r="L87" s="76" t="s">
        <v>281</v>
      </c>
      <c r="M87" s="76">
        <f t="shared" si="1"/>
        <v>0</v>
      </c>
      <c r="N87" s="126">
        <f t="shared" si="2"/>
        <v>0</v>
      </c>
      <c r="O87" s="15"/>
      <c r="P87" s="127"/>
      <c r="Q87" s="127"/>
      <c r="T87" s="75"/>
      <c r="U87" s="75"/>
      <c r="V87" s="75"/>
      <c r="W87" s="75"/>
      <c r="X87" s="75"/>
      <c r="Y87" s="75"/>
      <c r="Z87" s="75"/>
      <c r="AA87" s="75"/>
      <c r="AB87" s="75"/>
      <c r="AC87" s="75"/>
      <c r="AD87" s="75"/>
      <c r="AE87" s="75"/>
      <c r="AF87" s="75"/>
      <c r="AG87" s="75"/>
      <c r="AH87" s="75"/>
      <c r="AI87" s="75"/>
      <c r="AJ87" s="75"/>
    </row>
    <row r="88">
      <c r="A88" s="15" t="s">
        <v>293</v>
      </c>
      <c r="B88" s="15" t="s">
        <v>294</v>
      </c>
      <c r="C88" s="15" t="s">
        <v>295</v>
      </c>
      <c r="D88" s="28" t="s">
        <v>449</v>
      </c>
      <c r="E88" s="28" t="s">
        <v>440</v>
      </c>
      <c r="F88" s="15" t="s">
        <v>346</v>
      </c>
      <c r="G88" s="124">
        <v>0.5625</v>
      </c>
      <c r="H88" s="125"/>
      <c r="I88" s="15" t="s">
        <v>346</v>
      </c>
      <c r="J88" s="15" t="s">
        <v>346</v>
      </c>
      <c r="K88" s="15">
        <v>14.0</v>
      </c>
      <c r="L88" s="76">
        <v>16.0</v>
      </c>
      <c r="M88" s="76">
        <f t="shared" si="1"/>
        <v>30</v>
      </c>
      <c r="N88" s="126">
        <f t="shared" si="2"/>
        <v>0.75</v>
      </c>
      <c r="O88" s="15"/>
      <c r="P88" s="127"/>
      <c r="Q88" s="127"/>
      <c r="T88" s="75"/>
      <c r="U88" s="75"/>
      <c r="V88" s="75"/>
      <c r="W88" s="75"/>
      <c r="X88" s="75"/>
      <c r="Y88" s="75"/>
      <c r="Z88" s="75"/>
      <c r="AA88" s="75"/>
      <c r="AB88" s="75"/>
      <c r="AC88" s="75"/>
      <c r="AD88" s="75"/>
      <c r="AE88" s="75"/>
      <c r="AF88" s="75"/>
      <c r="AG88" s="75"/>
      <c r="AH88" s="75"/>
      <c r="AI88" s="75"/>
      <c r="AJ88" s="75"/>
    </row>
    <row r="89">
      <c r="A89" s="15" t="s">
        <v>293</v>
      </c>
      <c r="B89" s="15" t="s">
        <v>241</v>
      </c>
      <c r="C89" s="15" t="s">
        <v>242</v>
      </c>
      <c r="D89" s="28" t="s">
        <v>450</v>
      </c>
      <c r="E89" s="28" t="s">
        <v>440</v>
      </c>
      <c r="F89" s="15" t="s">
        <v>346</v>
      </c>
      <c r="G89" s="124">
        <v>0.5625</v>
      </c>
      <c r="H89" s="125"/>
      <c r="I89" s="15" t="s">
        <v>346</v>
      </c>
      <c r="J89" s="15" t="s">
        <v>346</v>
      </c>
      <c r="K89" s="15">
        <v>13.0</v>
      </c>
      <c r="L89" s="76">
        <v>6.0</v>
      </c>
      <c r="M89" s="76">
        <f t="shared" si="1"/>
        <v>19</v>
      </c>
      <c r="N89" s="126">
        <f t="shared" si="2"/>
        <v>0.475</v>
      </c>
      <c r="O89" s="15"/>
      <c r="P89" s="127"/>
      <c r="Q89" s="127"/>
      <c r="T89" s="75"/>
      <c r="U89" s="75"/>
      <c r="V89" s="75"/>
      <c r="W89" s="75"/>
      <c r="X89" s="75"/>
      <c r="Y89" s="75"/>
      <c r="Z89" s="75"/>
      <c r="AA89" s="75"/>
      <c r="AB89" s="75"/>
      <c r="AC89" s="75"/>
      <c r="AD89" s="75"/>
      <c r="AE89" s="75"/>
      <c r="AF89" s="75"/>
      <c r="AG89" s="75"/>
      <c r="AH89" s="75"/>
      <c r="AI89" s="75"/>
      <c r="AJ89" s="75"/>
    </row>
    <row r="90">
      <c r="A90" s="15" t="s">
        <v>293</v>
      </c>
      <c r="B90" s="15" t="s">
        <v>297</v>
      </c>
      <c r="C90" s="15" t="s">
        <v>298</v>
      </c>
      <c r="D90" s="28" t="s">
        <v>452</v>
      </c>
      <c r="E90" s="28" t="s">
        <v>440</v>
      </c>
      <c r="F90" s="15" t="s">
        <v>346</v>
      </c>
      <c r="G90" s="124">
        <v>0.5625</v>
      </c>
      <c r="H90" s="125"/>
      <c r="I90" s="15" t="s">
        <v>346</v>
      </c>
      <c r="J90" s="15" t="s">
        <v>346</v>
      </c>
      <c r="K90" s="15">
        <v>14.0</v>
      </c>
      <c r="L90" s="76">
        <v>6.0</v>
      </c>
      <c r="M90" s="76">
        <f t="shared" si="1"/>
        <v>20</v>
      </c>
      <c r="N90" s="126">
        <f t="shared" si="2"/>
        <v>0.5</v>
      </c>
      <c r="O90" s="15"/>
      <c r="P90" s="127"/>
      <c r="Q90" s="127"/>
      <c r="T90" s="75"/>
      <c r="U90" s="75"/>
      <c r="V90" s="75"/>
      <c r="W90" s="75"/>
      <c r="X90" s="75"/>
      <c r="Y90" s="75"/>
      <c r="Z90" s="75"/>
      <c r="AA90" s="75"/>
      <c r="AB90" s="75"/>
      <c r="AC90" s="75"/>
      <c r="AD90" s="75"/>
      <c r="AE90" s="75"/>
      <c r="AF90" s="75"/>
      <c r="AG90" s="75"/>
      <c r="AH90" s="75"/>
      <c r="AI90" s="75"/>
      <c r="AJ90" s="75"/>
    </row>
    <row r="91">
      <c r="A91" s="15" t="s">
        <v>293</v>
      </c>
      <c r="B91" s="15" t="s">
        <v>290</v>
      </c>
      <c r="C91" s="15" t="s">
        <v>291</v>
      </c>
      <c r="D91" s="28" t="s">
        <v>453</v>
      </c>
      <c r="E91" s="28" t="s">
        <v>440</v>
      </c>
      <c r="F91" s="15" t="s">
        <v>346</v>
      </c>
      <c r="G91" s="138">
        <v>0.6875</v>
      </c>
      <c r="H91" s="125">
        <v>0.0</v>
      </c>
      <c r="I91" s="15" t="s">
        <v>346</v>
      </c>
      <c r="J91" s="15" t="s">
        <v>37</v>
      </c>
      <c r="K91" s="15">
        <v>14.0</v>
      </c>
      <c r="L91" s="76">
        <v>14.0</v>
      </c>
      <c r="M91" s="76">
        <f t="shared" si="1"/>
        <v>28</v>
      </c>
      <c r="N91" s="126">
        <f t="shared" si="2"/>
        <v>0.7</v>
      </c>
      <c r="O91" s="15" t="s">
        <v>462</v>
      </c>
      <c r="P91" s="127"/>
      <c r="Q91" s="127"/>
      <c r="T91" s="75"/>
      <c r="U91" s="75"/>
      <c r="V91" s="75"/>
      <c r="W91" s="75"/>
      <c r="X91" s="75"/>
      <c r="Y91" s="75"/>
      <c r="Z91" s="75"/>
      <c r="AA91" s="75"/>
      <c r="AB91" s="75"/>
      <c r="AC91" s="75"/>
      <c r="AD91" s="75"/>
      <c r="AE91" s="75"/>
      <c r="AF91" s="75"/>
      <c r="AG91" s="75"/>
      <c r="AH91" s="75"/>
      <c r="AI91" s="75"/>
      <c r="AJ91" s="75"/>
    </row>
    <row r="92">
      <c r="A92" s="15" t="s">
        <v>293</v>
      </c>
      <c r="B92" s="15" t="s">
        <v>209</v>
      </c>
      <c r="C92" s="15" t="s">
        <v>210</v>
      </c>
      <c r="D92" s="28" t="s">
        <v>454</v>
      </c>
      <c r="E92" s="28" t="s">
        <v>380</v>
      </c>
      <c r="F92" s="15" t="s">
        <v>37</v>
      </c>
      <c r="G92" s="138"/>
      <c r="H92" s="125"/>
      <c r="I92" s="15"/>
      <c r="J92" s="15" t="s">
        <v>37</v>
      </c>
      <c r="K92" s="15" t="s">
        <v>96</v>
      </c>
      <c r="L92" s="76" t="s">
        <v>96</v>
      </c>
      <c r="M92" s="76">
        <f t="shared" si="1"/>
        <v>0</v>
      </c>
      <c r="N92" s="126">
        <f t="shared" si="2"/>
        <v>0</v>
      </c>
      <c r="O92" s="15"/>
      <c r="P92" s="127"/>
      <c r="Q92" s="127"/>
      <c r="T92" s="75"/>
      <c r="U92" s="75"/>
      <c r="V92" s="75"/>
      <c r="W92" s="75"/>
      <c r="X92" s="75"/>
      <c r="Y92" s="75"/>
      <c r="Z92" s="75"/>
      <c r="AA92" s="75"/>
      <c r="AB92" s="75"/>
      <c r="AC92" s="75"/>
      <c r="AD92" s="75"/>
      <c r="AE92" s="75"/>
      <c r="AF92" s="75"/>
      <c r="AG92" s="75"/>
      <c r="AH92" s="75"/>
      <c r="AI92" s="75"/>
      <c r="AJ92" s="75"/>
    </row>
    <row r="93">
      <c r="A93" s="15" t="s">
        <v>293</v>
      </c>
      <c r="B93" s="15" t="s">
        <v>302</v>
      </c>
      <c r="C93" s="15" t="s">
        <v>303</v>
      </c>
      <c r="D93" s="28" t="s">
        <v>455</v>
      </c>
      <c r="E93" s="28" t="s">
        <v>380</v>
      </c>
      <c r="F93" s="15" t="s">
        <v>346</v>
      </c>
      <c r="G93" s="124">
        <v>0.6138888888888889</v>
      </c>
      <c r="H93" s="125">
        <v>9.0</v>
      </c>
      <c r="I93" s="15" t="s">
        <v>346</v>
      </c>
      <c r="J93" s="15" t="s">
        <v>37</v>
      </c>
      <c r="K93" s="15">
        <v>8.0</v>
      </c>
      <c r="L93" s="76" t="s">
        <v>96</v>
      </c>
      <c r="M93" s="76">
        <f t="shared" si="1"/>
        <v>8</v>
      </c>
      <c r="N93" s="126">
        <f t="shared" si="2"/>
        <v>0.2</v>
      </c>
      <c r="O93" s="15"/>
      <c r="P93" s="127"/>
      <c r="Q93" s="127"/>
      <c r="T93" s="75"/>
      <c r="U93" s="75"/>
      <c r="V93" s="75"/>
      <c r="W93" s="75"/>
      <c r="X93" s="75"/>
      <c r="Y93" s="75"/>
      <c r="Z93" s="75"/>
      <c r="AA93" s="75"/>
      <c r="AB93" s="75"/>
      <c r="AC93" s="75"/>
      <c r="AD93" s="75"/>
      <c r="AE93" s="75"/>
      <c r="AF93" s="75"/>
      <c r="AG93" s="75"/>
      <c r="AH93" s="75"/>
      <c r="AI93" s="75"/>
      <c r="AJ93" s="75"/>
    </row>
    <row r="94">
      <c r="A94" s="15" t="s">
        <v>293</v>
      </c>
      <c r="B94" s="15" t="s">
        <v>212</v>
      </c>
      <c r="C94" s="15" t="s">
        <v>213</v>
      </c>
      <c r="D94" s="28" t="s">
        <v>457</v>
      </c>
      <c r="E94" s="28" t="s">
        <v>380</v>
      </c>
      <c r="F94" s="15" t="s">
        <v>346</v>
      </c>
      <c r="G94" s="124">
        <v>0.6083333333333333</v>
      </c>
      <c r="H94" s="125">
        <v>1.0</v>
      </c>
      <c r="I94" s="15" t="s">
        <v>346</v>
      </c>
      <c r="J94" s="15" t="s">
        <v>37</v>
      </c>
      <c r="K94" s="15">
        <v>4.0</v>
      </c>
      <c r="L94" s="76" t="s">
        <v>96</v>
      </c>
      <c r="M94" s="76">
        <f t="shared" si="1"/>
        <v>4</v>
      </c>
      <c r="N94" s="126">
        <f t="shared" si="2"/>
        <v>0.1</v>
      </c>
      <c r="O94" s="15"/>
      <c r="P94" s="127"/>
      <c r="Q94" s="127"/>
      <c r="T94" s="75"/>
      <c r="U94" s="75"/>
      <c r="V94" s="75"/>
      <c r="W94" s="75"/>
      <c r="X94" s="75"/>
      <c r="Y94" s="75"/>
      <c r="Z94" s="75"/>
      <c r="AA94" s="75"/>
      <c r="AB94" s="75"/>
      <c r="AC94" s="75"/>
      <c r="AD94" s="75"/>
      <c r="AE94" s="75"/>
      <c r="AF94" s="75"/>
      <c r="AG94" s="75"/>
      <c r="AH94" s="75"/>
      <c r="AI94" s="75"/>
      <c r="AJ94" s="75"/>
    </row>
    <row r="95">
      <c r="A95" s="15" t="s">
        <v>293</v>
      </c>
      <c r="B95" s="15" t="s">
        <v>305</v>
      </c>
      <c r="C95" s="15" t="s">
        <v>306</v>
      </c>
      <c r="D95" s="28" t="s">
        <v>458</v>
      </c>
      <c r="E95" s="28" t="s">
        <v>380</v>
      </c>
      <c r="F95" s="15" t="s">
        <v>346</v>
      </c>
      <c r="G95" s="138">
        <v>0.6104166666666667</v>
      </c>
      <c r="H95" s="125">
        <v>4.0</v>
      </c>
      <c r="I95" s="15" t="s">
        <v>346</v>
      </c>
      <c r="J95" s="15" t="s">
        <v>37</v>
      </c>
      <c r="K95" s="15">
        <v>8.0</v>
      </c>
      <c r="L95" s="76">
        <v>0.0</v>
      </c>
      <c r="M95" s="76">
        <f t="shared" si="1"/>
        <v>8</v>
      </c>
      <c r="N95" s="126">
        <f t="shared" si="2"/>
        <v>0.2</v>
      </c>
      <c r="O95" s="15"/>
      <c r="P95" s="127"/>
      <c r="Q95" s="127"/>
      <c r="T95" s="75"/>
      <c r="U95" s="75"/>
      <c r="V95" s="75"/>
      <c r="W95" s="75"/>
      <c r="X95" s="75"/>
      <c r="Y95" s="75"/>
      <c r="Z95" s="75"/>
      <c r="AA95" s="75"/>
      <c r="AB95" s="75"/>
      <c r="AC95" s="75"/>
      <c r="AD95" s="75"/>
      <c r="AE95" s="75"/>
      <c r="AF95" s="75"/>
      <c r="AG95" s="75"/>
      <c r="AH95" s="75"/>
      <c r="AI95" s="75"/>
      <c r="AJ95" s="75"/>
    </row>
    <row r="96">
      <c r="A96" s="52" t="s">
        <v>308</v>
      </c>
      <c r="B96" s="15" t="s">
        <v>309</v>
      </c>
      <c r="C96" s="15" t="s">
        <v>310</v>
      </c>
      <c r="D96" s="28" t="s">
        <v>459</v>
      </c>
      <c r="E96" s="28" t="s">
        <v>395</v>
      </c>
      <c r="F96" s="15" t="s">
        <v>346</v>
      </c>
      <c r="G96" s="141">
        <v>0.6527777777777778</v>
      </c>
      <c r="H96" s="125">
        <v>0.0</v>
      </c>
      <c r="I96" s="15" t="s">
        <v>346</v>
      </c>
      <c r="J96" s="15" t="s">
        <v>37</v>
      </c>
      <c r="K96" s="15">
        <v>12.0</v>
      </c>
      <c r="L96" s="76" t="s">
        <v>96</v>
      </c>
      <c r="M96" s="76">
        <f t="shared" si="1"/>
        <v>12</v>
      </c>
      <c r="N96" s="126">
        <f t="shared" si="2"/>
        <v>0.3</v>
      </c>
      <c r="O96" s="15"/>
      <c r="P96" s="127"/>
      <c r="Q96" s="127"/>
      <c r="T96" s="75"/>
      <c r="U96" s="75"/>
      <c r="V96" s="75"/>
      <c r="W96" s="75"/>
      <c r="X96" s="75"/>
      <c r="Y96" s="75"/>
      <c r="Z96" s="75"/>
      <c r="AA96" s="75"/>
      <c r="AB96" s="75"/>
      <c r="AC96" s="75"/>
      <c r="AD96" s="75"/>
      <c r="AE96" s="75"/>
      <c r="AF96" s="75"/>
      <c r="AG96" s="75"/>
      <c r="AH96" s="75"/>
      <c r="AI96" s="75"/>
      <c r="AJ96" s="75"/>
    </row>
    <row r="97">
      <c r="A97" s="52" t="s">
        <v>308</v>
      </c>
      <c r="B97" s="15" t="s">
        <v>222</v>
      </c>
      <c r="C97" s="15" t="s">
        <v>223</v>
      </c>
      <c r="D97" s="28" t="s">
        <v>460</v>
      </c>
      <c r="E97" s="28" t="s">
        <v>395</v>
      </c>
      <c r="F97" s="15" t="s">
        <v>346</v>
      </c>
      <c r="G97" s="141">
        <v>0.6527777777777778</v>
      </c>
      <c r="H97" s="125">
        <v>0.0</v>
      </c>
      <c r="I97" s="15" t="s">
        <v>346</v>
      </c>
      <c r="J97" s="15" t="s">
        <v>37</v>
      </c>
      <c r="K97" s="15">
        <v>12.0</v>
      </c>
      <c r="L97" s="76" t="s">
        <v>96</v>
      </c>
      <c r="M97" s="76">
        <f t="shared" si="1"/>
        <v>12</v>
      </c>
      <c r="N97" s="126">
        <f t="shared" si="2"/>
        <v>0.3</v>
      </c>
      <c r="O97" s="75"/>
      <c r="P97" s="127"/>
      <c r="Q97" s="127"/>
      <c r="T97" s="75"/>
      <c r="U97" s="75"/>
      <c r="V97" s="75"/>
      <c r="W97" s="75"/>
      <c r="X97" s="75"/>
      <c r="Y97" s="75"/>
      <c r="Z97" s="75"/>
      <c r="AA97" s="75"/>
      <c r="AB97" s="75"/>
      <c r="AC97" s="75"/>
      <c r="AD97" s="75"/>
      <c r="AE97" s="75"/>
      <c r="AF97" s="75"/>
      <c r="AG97" s="75"/>
      <c r="AH97" s="75"/>
      <c r="AI97" s="75"/>
      <c r="AJ97" s="75"/>
    </row>
    <row r="98">
      <c r="A98" s="52" t="s">
        <v>308</v>
      </c>
      <c r="B98" s="15" t="s">
        <v>311</v>
      </c>
      <c r="C98" s="15" t="s">
        <v>44</v>
      </c>
      <c r="D98" s="28" t="s">
        <v>461</v>
      </c>
      <c r="E98" s="28" t="s">
        <v>395</v>
      </c>
      <c r="F98" s="15" t="s">
        <v>346</v>
      </c>
      <c r="G98" s="141">
        <v>0.6527777777777778</v>
      </c>
      <c r="H98" s="125">
        <v>0.0</v>
      </c>
      <c r="I98" s="15" t="s">
        <v>346</v>
      </c>
      <c r="J98" s="15" t="s">
        <v>37</v>
      </c>
      <c r="K98" s="15">
        <v>13.0</v>
      </c>
      <c r="L98" s="76" t="s">
        <v>96</v>
      </c>
      <c r="M98" s="76">
        <f t="shared" si="1"/>
        <v>13</v>
      </c>
      <c r="N98" s="126">
        <f t="shared" si="2"/>
        <v>0.325</v>
      </c>
      <c r="O98" s="15"/>
      <c r="P98" s="127"/>
      <c r="Q98" s="127"/>
      <c r="T98" s="75"/>
      <c r="U98" s="75"/>
      <c r="V98" s="75"/>
      <c r="W98" s="75"/>
      <c r="X98" s="75"/>
      <c r="Y98" s="75"/>
      <c r="Z98" s="75"/>
      <c r="AA98" s="75"/>
      <c r="AB98" s="75"/>
      <c r="AC98" s="75"/>
      <c r="AD98" s="75"/>
      <c r="AE98" s="75"/>
      <c r="AF98" s="75"/>
      <c r="AG98" s="75"/>
      <c r="AH98" s="75"/>
      <c r="AI98" s="75"/>
      <c r="AJ98" s="75"/>
    </row>
    <row r="99">
      <c r="A99" s="52" t="s">
        <v>308</v>
      </c>
      <c r="B99" s="15" t="s">
        <v>63</v>
      </c>
      <c r="C99" s="15" t="s">
        <v>64</v>
      </c>
      <c r="D99" s="28" t="s">
        <v>464</v>
      </c>
      <c r="E99" s="28" t="s">
        <v>395</v>
      </c>
      <c r="F99" s="15" t="s">
        <v>346</v>
      </c>
      <c r="G99" s="141">
        <v>0.6527777777777778</v>
      </c>
      <c r="H99" s="125">
        <v>0.0</v>
      </c>
      <c r="I99" s="15" t="s">
        <v>346</v>
      </c>
      <c r="J99" s="15" t="s">
        <v>37</v>
      </c>
      <c r="K99" s="15" t="s">
        <v>96</v>
      </c>
      <c r="L99" s="76" t="s">
        <v>96</v>
      </c>
      <c r="M99" s="76">
        <f t="shared" si="1"/>
        <v>0</v>
      </c>
      <c r="N99" s="126">
        <f t="shared" si="2"/>
        <v>0</v>
      </c>
      <c r="O99" s="75"/>
      <c r="P99" s="127"/>
      <c r="Q99" s="127"/>
      <c r="T99" s="75"/>
      <c r="U99" s="75"/>
      <c r="V99" s="75"/>
      <c r="W99" s="75"/>
      <c r="X99" s="75"/>
      <c r="Y99" s="75"/>
      <c r="Z99" s="75"/>
      <c r="AA99" s="75"/>
      <c r="AB99" s="75"/>
      <c r="AC99" s="75"/>
      <c r="AD99" s="75"/>
      <c r="AE99" s="75"/>
      <c r="AF99" s="75"/>
      <c r="AG99" s="75"/>
      <c r="AH99" s="75"/>
      <c r="AI99" s="75"/>
      <c r="AJ99" s="75"/>
    </row>
    <row r="100">
      <c r="A100" s="52" t="s">
        <v>308</v>
      </c>
      <c r="B100" s="15" t="s">
        <v>158</v>
      </c>
      <c r="C100" s="15" t="s">
        <v>159</v>
      </c>
      <c r="D100" s="28" t="s">
        <v>465</v>
      </c>
      <c r="E100" s="28" t="s">
        <v>370</v>
      </c>
      <c r="F100" s="15" t="s">
        <v>346</v>
      </c>
      <c r="G100" s="105">
        <v>0.19791666666666666</v>
      </c>
      <c r="H100" s="125">
        <v>0.0</v>
      </c>
      <c r="I100" s="15" t="s">
        <v>346</v>
      </c>
      <c r="J100" s="15" t="s">
        <v>37</v>
      </c>
      <c r="K100" s="15">
        <v>14.0</v>
      </c>
      <c r="L100" s="76" t="s">
        <v>96</v>
      </c>
      <c r="M100" s="76">
        <f t="shared" si="1"/>
        <v>14</v>
      </c>
      <c r="N100" s="126">
        <f t="shared" si="2"/>
        <v>0.35</v>
      </c>
      <c r="O100" s="15"/>
      <c r="P100" s="127"/>
      <c r="Q100" s="127"/>
      <c r="T100" s="75"/>
      <c r="U100" s="75"/>
      <c r="V100" s="75"/>
      <c r="W100" s="75"/>
      <c r="X100" s="75"/>
      <c r="Y100" s="75"/>
      <c r="Z100" s="75"/>
      <c r="AA100" s="75"/>
      <c r="AB100" s="75"/>
      <c r="AC100" s="75"/>
      <c r="AD100" s="75"/>
      <c r="AE100" s="75"/>
      <c r="AF100" s="75"/>
      <c r="AG100" s="75"/>
      <c r="AH100" s="75"/>
      <c r="AI100" s="75"/>
      <c r="AJ100" s="75"/>
    </row>
    <row r="101">
      <c r="A101" s="52" t="s">
        <v>308</v>
      </c>
      <c r="B101" s="15" t="s">
        <v>312</v>
      </c>
      <c r="C101" s="15" t="s">
        <v>313</v>
      </c>
      <c r="D101" s="28" t="s">
        <v>466</v>
      </c>
      <c r="E101" s="28" t="s">
        <v>370</v>
      </c>
      <c r="F101" s="15" t="s">
        <v>346</v>
      </c>
      <c r="G101" s="105">
        <v>0.19791666666666666</v>
      </c>
      <c r="H101" s="125">
        <v>0.0</v>
      </c>
      <c r="I101" s="15" t="s">
        <v>346</v>
      </c>
      <c r="J101" s="15" t="s">
        <v>37</v>
      </c>
      <c r="K101" s="15">
        <v>14.0</v>
      </c>
      <c r="L101" s="76">
        <v>7.0</v>
      </c>
      <c r="M101" s="76">
        <f t="shared" si="1"/>
        <v>21</v>
      </c>
      <c r="N101" s="126">
        <f t="shared" si="2"/>
        <v>0.525</v>
      </c>
      <c r="O101" s="15"/>
      <c r="P101" s="127"/>
      <c r="Q101" s="127"/>
      <c r="T101" s="75"/>
      <c r="U101" s="75"/>
      <c r="V101" s="75"/>
      <c r="W101" s="75"/>
      <c r="X101" s="75"/>
      <c r="Y101" s="75"/>
      <c r="Z101" s="75"/>
      <c r="AA101" s="75"/>
      <c r="AB101" s="75"/>
      <c r="AC101" s="75"/>
      <c r="AD101" s="75"/>
      <c r="AE101" s="75"/>
      <c r="AF101" s="75"/>
      <c r="AG101" s="75"/>
      <c r="AH101" s="75"/>
      <c r="AI101" s="75"/>
      <c r="AJ101" s="75"/>
    </row>
    <row r="102">
      <c r="A102" s="52" t="s">
        <v>308</v>
      </c>
      <c r="B102" s="4" t="s">
        <v>314</v>
      </c>
      <c r="C102" s="15" t="s">
        <v>315</v>
      </c>
      <c r="D102" s="28" t="s">
        <v>467</v>
      </c>
      <c r="E102" s="28" t="s">
        <v>370</v>
      </c>
      <c r="F102" s="15" t="s">
        <v>346</v>
      </c>
      <c r="G102" s="105">
        <v>0.19791666666666666</v>
      </c>
      <c r="H102" s="125">
        <v>0.0</v>
      </c>
      <c r="I102" s="15" t="s">
        <v>346</v>
      </c>
      <c r="J102" s="15" t="s">
        <v>37</v>
      </c>
      <c r="K102" s="15">
        <v>14.0</v>
      </c>
      <c r="L102" s="76">
        <v>2.0</v>
      </c>
      <c r="M102" s="76">
        <f t="shared" si="1"/>
        <v>16</v>
      </c>
      <c r="N102" s="126">
        <f t="shared" si="2"/>
        <v>0.4</v>
      </c>
      <c r="O102" s="15"/>
      <c r="P102" s="127"/>
      <c r="Q102" s="127"/>
      <c r="T102" s="75"/>
      <c r="U102" s="75"/>
      <c r="V102" s="75"/>
      <c r="W102" s="75"/>
      <c r="X102" s="75"/>
      <c r="Y102" s="75"/>
      <c r="Z102" s="75"/>
      <c r="AA102" s="75"/>
      <c r="AB102" s="75"/>
      <c r="AC102" s="75"/>
      <c r="AD102" s="75"/>
      <c r="AE102" s="75"/>
      <c r="AF102" s="75"/>
      <c r="AG102" s="75"/>
      <c r="AH102" s="75"/>
      <c r="AI102" s="75"/>
      <c r="AJ102" s="75"/>
    </row>
    <row r="103">
      <c r="A103" s="52" t="s">
        <v>308</v>
      </c>
      <c r="B103" s="15" t="s">
        <v>26</v>
      </c>
      <c r="C103" s="15" t="s">
        <v>27</v>
      </c>
      <c r="D103" s="28" t="s">
        <v>468</v>
      </c>
      <c r="E103" s="28" t="s">
        <v>370</v>
      </c>
      <c r="F103" s="15" t="s">
        <v>346</v>
      </c>
      <c r="G103" s="105">
        <v>0.19791666666666666</v>
      </c>
      <c r="H103" s="125">
        <v>0.0</v>
      </c>
      <c r="I103" s="15" t="s">
        <v>346</v>
      </c>
      <c r="J103" s="15" t="s">
        <v>37</v>
      </c>
      <c r="K103" s="15">
        <v>14.0</v>
      </c>
      <c r="L103" s="76">
        <v>8.0</v>
      </c>
      <c r="M103" s="76">
        <f t="shared" si="1"/>
        <v>22</v>
      </c>
      <c r="N103" s="126">
        <f t="shared" si="2"/>
        <v>0.55</v>
      </c>
      <c r="O103" s="15"/>
      <c r="P103" s="127"/>
      <c r="Q103" s="127"/>
      <c r="T103" s="75"/>
      <c r="U103" s="75"/>
      <c r="V103" s="75"/>
      <c r="W103" s="75"/>
      <c r="X103" s="75"/>
      <c r="Y103" s="75"/>
      <c r="Z103" s="75"/>
      <c r="AA103" s="75"/>
      <c r="AB103" s="75"/>
      <c r="AC103" s="75"/>
      <c r="AD103" s="75"/>
      <c r="AE103" s="75"/>
      <c r="AF103" s="75"/>
      <c r="AG103" s="75"/>
      <c r="AH103" s="75"/>
      <c r="AI103" s="75"/>
      <c r="AJ103" s="75"/>
    </row>
  </sheetData>
  <customSheetViews>
    <customSheetView guid="{D88E65ED-FBFE-41BE-8BBC-AB320CB24FC6}" filter="1" showAutoFilter="1">
      <autoFilter ref="$A$4:$O$103"/>
    </customSheetView>
    <customSheetView guid="{D88E65ED-FBFE-41BE-8BBC-AB320CB24FC6}" filter="1" showAutoFilter="1">
      <autoFilter ref="$A$4:$P$103">
        <sortState ref="A4:P103">
          <sortCondition ref="A4:A103"/>
          <sortCondition ref="B4:B103"/>
          <sortCondition ref="E4:E103"/>
        </sortState>
      </autoFilter>
    </customSheetView>
  </customSheetViews>
  <mergeCells count="1">
    <mergeCell ref="A1:B3"/>
  </mergeCells>
  <conditionalFormatting sqref="F5:F103 I5:J103">
    <cfRule type="containsBlanks" dxfId="5" priority="1">
      <formula>LEN(TRIM(F5))=0</formula>
    </cfRule>
  </conditionalFormatting>
  <conditionalFormatting sqref="F5:F103 I5:J103">
    <cfRule type="containsText" dxfId="0" priority="2" operator="containsText" text="Yes">
      <formula>NOT(ISERROR(SEARCH(("Yes"),(F5))))</formula>
    </cfRule>
  </conditionalFormatting>
  <conditionalFormatting sqref="F5:F103 I5:J103">
    <cfRule type="containsText" dxfId="2" priority="3" operator="containsText" text="No">
      <formula>NOT(ISERROR(SEARCH(("No"),(F5))))</formula>
    </cfRule>
  </conditionalFormatting>
  <conditionalFormatting sqref="H5:H103">
    <cfRule type="containsBlanks" dxfId="5" priority="4">
      <formula>LEN(TRIM(H5))=0</formula>
    </cfRule>
  </conditionalFormatting>
  <conditionalFormatting sqref="H5:H103">
    <cfRule type="cellIs" dxfId="11" priority="5" operator="between">
      <formula>5</formula>
      <formula>15</formula>
    </cfRule>
  </conditionalFormatting>
  <conditionalFormatting sqref="H5:H103">
    <cfRule type="cellIs" dxfId="2" priority="6" operator="greaterThan">
      <formula>15</formula>
    </cfRule>
  </conditionalFormatting>
  <conditionalFormatting sqref="H5:H103">
    <cfRule type="cellIs" dxfId="0" priority="7" operator="between">
      <formula>0</formula>
      <formula>4</formula>
    </cfRule>
  </conditionalFormatting>
  <conditionalFormatting sqref="G5:G30 G32:G42 G44 G46:G103 H70:K71">
    <cfRule type="notContainsBlanks" dxfId="12" priority="8">
      <formula>LEN(TRIM(G5))&gt;0</formula>
    </cfRule>
  </conditionalFormatting>
  <conditionalFormatting sqref="J5:J103 K5:K13 L5 N5:N103 L8 L10:L11 K15:K25 K27 K31 K34:K103 I44">
    <cfRule type="cellIs" dxfId="12" priority="9" operator="greaterThan">
      <formula>0</formula>
    </cfRule>
  </conditionalFormatting>
  <dataValidations>
    <dataValidation type="list" allowBlank="1" sqref="I5:J69 F5:F103 I72:J103">
      <formula1>"Yes,No"</formula1>
    </dataValidation>
  </dataValidation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24.43"/>
    <col customWidth="1" min="2" max="2" width="26.71"/>
    <col customWidth="1" min="3" max="3" width="29.29"/>
    <col customWidth="1" min="4" max="4" width="15.86"/>
    <col customWidth="1" min="5" max="5" width="10.71"/>
    <col customWidth="1" min="6" max="6" width="11.43"/>
    <col customWidth="1" min="7" max="8" width="10.43"/>
    <col customWidth="1" min="9" max="9" width="11.57"/>
    <col customWidth="1" min="10" max="13" width="10.0"/>
    <col customWidth="1" min="14" max="14" width="11.14"/>
    <col customWidth="1" min="15" max="15" width="77.0"/>
    <col customWidth="1" min="16" max="17" width="35.86"/>
    <col customWidth="1" min="18" max="18" width="15.29"/>
  </cols>
  <sheetData>
    <row r="1" ht="27.0" customHeight="1">
      <c r="A1" s="70" t="s">
        <v>340</v>
      </c>
      <c r="C1" s="74" t="str">
        <f>HYPERLINK("https://docs.google.com/spreadsheets/d/1udmJ76oYXqStYYknCuzyDOcGVljyfB_XPIL54tdN3wc/edit?usp=sharing","Group Assignments, for reference")</f>
        <v>Group Assignments, for reference</v>
      </c>
      <c r="D1" s="76"/>
      <c r="E1" s="76"/>
      <c r="F1" s="78"/>
      <c r="G1" s="78"/>
      <c r="H1" s="76"/>
      <c r="I1" s="76"/>
      <c r="J1" s="76"/>
      <c r="K1" s="76"/>
      <c r="L1" s="76"/>
      <c r="M1" s="76"/>
      <c r="N1" s="76"/>
      <c r="O1" s="76"/>
      <c r="P1" s="79"/>
      <c r="Q1" s="80"/>
      <c r="R1" s="60"/>
      <c r="T1" s="15"/>
      <c r="U1" s="15"/>
      <c r="V1" s="75"/>
      <c r="W1" s="75"/>
      <c r="X1" s="75"/>
      <c r="Y1" s="75"/>
      <c r="Z1" s="75"/>
      <c r="AA1" s="75"/>
      <c r="AB1" s="75"/>
      <c r="AC1" s="75"/>
      <c r="AD1" s="75"/>
      <c r="AE1" s="75"/>
      <c r="AF1" s="75"/>
      <c r="AG1" s="75"/>
      <c r="AH1" s="75"/>
      <c r="AI1" s="75"/>
      <c r="AJ1" s="75"/>
    </row>
    <row r="2" ht="25.5" customHeight="1">
      <c r="C2" s="74" t="str">
        <f>HYPERLINK("http://sss-data.minerva.community/Webview/","Submissions")</f>
        <v>Submissions</v>
      </c>
      <c r="D2" s="76"/>
      <c r="E2" s="76"/>
      <c r="F2" s="78"/>
      <c r="G2" s="78"/>
      <c r="H2" s="76"/>
      <c r="I2" s="76"/>
      <c r="J2" s="76"/>
      <c r="K2" s="76"/>
      <c r="L2" s="76"/>
      <c r="M2" s="76" t="s">
        <v>108</v>
      </c>
      <c r="N2" s="83">
        <f>AVERAGE(N5:N105)</f>
        <v>0.3642676768</v>
      </c>
      <c r="O2" s="76"/>
      <c r="P2" s="76"/>
      <c r="Q2" s="76"/>
      <c r="R2" s="60"/>
      <c r="T2" s="15"/>
      <c r="U2" s="15"/>
      <c r="V2" s="75"/>
      <c r="W2" s="75"/>
      <c r="X2" s="75"/>
      <c r="Y2" s="75"/>
      <c r="Z2" s="75"/>
      <c r="AA2" s="75"/>
      <c r="AB2" s="75"/>
      <c r="AC2" s="75"/>
      <c r="AD2" s="75"/>
      <c r="AE2" s="75"/>
      <c r="AF2" s="75"/>
      <c r="AG2" s="75"/>
      <c r="AH2" s="75"/>
      <c r="AI2" s="75"/>
      <c r="AJ2" s="75"/>
    </row>
    <row r="3" ht="27.0" customHeight="1">
      <c r="A3" s="36"/>
      <c r="B3" s="36"/>
      <c r="C3" s="84" t="str">
        <f>HYPERLINK("https://docs.google.com/document/d/1x1R1A0fkEQm53KxnBqPHTKKhHJp7W0ZG_87UvccdFEw/edit?usp=sharing","PT Guide")</f>
        <v>PT Guide</v>
      </c>
      <c r="D3" s="85"/>
      <c r="E3" s="85"/>
      <c r="F3" s="86">
        <f>COUNTIF(F5:F103,"No")</f>
        <v>14</v>
      </c>
      <c r="G3" s="85"/>
      <c r="H3" s="85"/>
      <c r="I3" s="85"/>
      <c r="J3" s="86">
        <f>COUNTIF(J5:J103,"Yes")</f>
        <v>20</v>
      </c>
      <c r="K3" s="76">
        <v>25.0</v>
      </c>
      <c r="L3" s="76">
        <v>8.0</v>
      </c>
      <c r="M3" s="76">
        <v>28.0</v>
      </c>
      <c r="N3" s="76">
        <f>M3</f>
        <v>28</v>
      </c>
      <c r="O3" s="76"/>
      <c r="P3" s="76"/>
      <c r="Q3" s="76"/>
      <c r="R3" s="60"/>
      <c r="T3" s="30"/>
      <c r="U3" s="30"/>
      <c r="V3" s="61"/>
      <c r="W3" s="61"/>
      <c r="X3" s="61"/>
      <c r="Y3" s="61"/>
      <c r="Z3" s="61"/>
      <c r="AA3" s="61"/>
      <c r="AB3" s="61"/>
      <c r="AC3" s="61"/>
      <c r="AD3" s="61"/>
      <c r="AE3" s="61"/>
      <c r="AF3" s="61"/>
      <c r="AG3" s="61"/>
      <c r="AH3" s="61"/>
      <c r="AI3" s="61"/>
      <c r="AJ3" s="61"/>
    </row>
    <row r="4">
      <c r="A4" s="63" t="s">
        <v>83</v>
      </c>
      <c r="B4" s="64" t="s">
        <v>15</v>
      </c>
      <c r="C4" s="64" t="s">
        <v>16</v>
      </c>
      <c r="D4" s="64" t="s">
        <v>319</v>
      </c>
      <c r="E4" s="64" t="s">
        <v>320</v>
      </c>
      <c r="F4" s="64" t="s">
        <v>321</v>
      </c>
      <c r="G4" s="63" t="s">
        <v>322</v>
      </c>
      <c r="H4" s="64" t="s">
        <v>323</v>
      </c>
      <c r="I4" s="64" t="s">
        <v>324</v>
      </c>
      <c r="J4" s="64" t="s">
        <v>325</v>
      </c>
      <c r="K4" s="64" t="s">
        <v>326</v>
      </c>
      <c r="L4" s="64" t="s">
        <v>327</v>
      </c>
      <c r="M4" s="64" t="s">
        <v>328</v>
      </c>
      <c r="N4" s="63" t="s">
        <v>329</v>
      </c>
      <c r="O4" s="64" t="s">
        <v>330</v>
      </c>
      <c r="P4" s="64"/>
      <c r="Q4" s="64"/>
      <c r="R4" s="123"/>
      <c r="S4" s="123"/>
      <c r="T4" s="71"/>
      <c r="U4" s="71"/>
      <c r="V4" s="71"/>
      <c r="W4" s="71"/>
      <c r="X4" s="71"/>
      <c r="Y4" s="71"/>
      <c r="Z4" s="71"/>
      <c r="AA4" s="71"/>
      <c r="AB4" s="71"/>
      <c r="AC4" s="71"/>
      <c r="AD4" s="71"/>
      <c r="AE4" s="71"/>
      <c r="AF4" s="71"/>
      <c r="AG4" s="71"/>
      <c r="AH4" s="71"/>
      <c r="AI4" s="71"/>
      <c r="AJ4" s="71"/>
    </row>
    <row r="5">
      <c r="A5" s="15" t="s">
        <v>93</v>
      </c>
      <c r="B5" s="15" t="s">
        <v>94</v>
      </c>
      <c r="C5" s="15" t="s">
        <v>95</v>
      </c>
      <c r="D5" s="28" t="s">
        <v>343</v>
      </c>
      <c r="E5" s="28" t="s">
        <v>344</v>
      </c>
      <c r="F5" s="15" t="s">
        <v>346</v>
      </c>
      <c r="G5" s="124">
        <v>0.5625</v>
      </c>
      <c r="H5" s="125"/>
      <c r="I5" s="15" t="s">
        <v>346</v>
      </c>
      <c r="J5" s="15" t="s">
        <v>37</v>
      </c>
      <c r="K5" s="15">
        <v>11.0</v>
      </c>
      <c r="L5" s="76">
        <v>0.0</v>
      </c>
      <c r="M5" s="76">
        <f t="shared" ref="M5:M13" si="1">SUMIFS(K5,L5,"&lt;&gt;*NA*")</f>
        <v>11</v>
      </c>
      <c r="N5" s="126">
        <f t="shared" ref="N5:N103" si="2">M5/$M$3</f>
        <v>0.3928571429</v>
      </c>
      <c r="O5" s="15"/>
      <c r="P5" s="127"/>
      <c r="Q5" s="127"/>
      <c r="T5" s="75"/>
      <c r="U5" s="75"/>
      <c r="V5" s="75"/>
      <c r="W5" s="75"/>
      <c r="X5" s="75"/>
      <c r="Y5" s="75"/>
      <c r="Z5" s="75"/>
      <c r="AA5" s="75"/>
      <c r="AB5" s="75"/>
      <c r="AC5" s="75"/>
      <c r="AD5" s="75"/>
      <c r="AE5" s="75"/>
      <c r="AF5" s="75"/>
      <c r="AG5" s="75"/>
      <c r="AH5" s="75"/>
      <c r="AI5" s="75"/>
      <c r="AJ5" s="75"/>
    </row>
    <row r="6">
      <c r="A6" s="15" t="s">
        <v>93</v>
      </c>
      <c r="B6" s="15" t="s">
        <v>97</v>
      </c>
      <c r="C6" s="15" t="s">
        <v>98</v>
      </c>
      <c r="D6" s="28" t="s">
        <v>345</v>
      </c>
      <c r="E6" s="28" t="s">
        <v>344</v>
      </c>
      <c r="F6" s="15" t="s">
        <v>346</v>
      </c>
      <c r="G6" s="124">
        <v>0.5625</v>
      </c>
      <c r="H6" s="125"/>
      <c r="I6" s="15" t="s">
        <v>346</v>
      </c>
      <c r="J6" s="15" t="s">
        <v>37</v>
      </c>
      <c r="K6" s="15">
        <v>8.0</v>
      </c>
      <c r="L6" s="76">
        <v>2.0</v>
      </c>
      <c r="M6" s="76">
        <f t="shared" si="1"/>
        <v>8</v>
      </c>
      <c r="N6" s="126">
        <f t="shared" si="2"/>
        <v>0.2857142857</v>
      </c>
      <c r="O6" s="75"/>
      <c r="P6" s="127"/>
      <c r="Q6" s="127"/>
      <c r="T6" s="75"/>
      <c r="U6" s="75"/>
      <c r="V6" s="75"/>
      <c r="W6" s="75"/>
      <c r="X6" s="75"/>
      <c r="Y6" s="75"/>
      <c r="Z6" s="75"/>
      <c r="AA6" s="75"/>
      <c r="AB6" s="75"/>
      <c r="AC6" s="75"/>
      <c r="AD6" s="75"/>
      <c r="AE6" s="75"/>
      <c r="AF6" s="75"/>
      <c r="AG6" s="75"/>
      <c r="AH6" s="75"/>
      <c r="AI6" s="75"/>
      <c r="AJ6" s="75"/>
    </row>
    <row r="7">
      <c r="A7" s="15" t="s">
        <v>93</v>
      </c>
      <c r="B7" s="15" t="s">
        <v>99</v>
      </c>
      <c r="C7" s="15" t="s">
        <v>100</v>
      </c>
      <c r="D7" s="28" t="s">
        <v>347</v>
      </c>
      <c r="E7" s="28" t="s">
        <v>344</v>
      </c>
      <c r="F7" s="15" t="s">
        <v>346</v>
      </c>
      <c r="G7" s="124">
        <v>0.5625</v>
      </c>
      <c r="H7" s="125"/>
      <c r="I7" s="15" t="s">
        <v>346</v>
      </c>
      <c r="J7" s="15" t="s">
        <v>37</v>
      </c>
      <c r="K7" s="15">
        <v>5.0</v>
      </c>
      <c r="L7" s="76">
        <v>2.0</v>
      </c>
      <c r="M7" s="76">
        <f t="shared" si="1"/>
        <v>5</v>
      </c>
      <c r="N7" s="126">
        <f t="shared" si="2"/>
        <v>0.1785714286</v>
      </c>
      <c r="O7" s="90"/>
      <c r="P7" s="127"/>
      <c r="Q7" s="127"/>
      <c r="T7" s="75"/>
      <c r="U7" s="75"/>
      <c r="V7" s="75"/>
      <c r="W7" s="75"/>
      <c r="X7" s="75"/>
      <c r="Y7" s="75"/>
      <c r="Z7" s="75"/>
      <c r="AA7" s="75"/>
      <c r="AB7" s="75"/>
      <c r="AC7" s="75"/>
      <c r="AD7" s="75"/>
      <c r="AE7" s="75"/>
      <c r="AF7" s="75"/>
      <c r="AG7" s="75"/>
      <c r="AH7" s="75"/>
      <c r="AI7" s="75"/>
      <c r="AJ7" s="75"/>
    </row>
    <row r="8">
      <c r="A8" s="15" t="s">
        <v>93</v>
      </c>
      <c r="B8" s="15" t="s">
        <v>101</v>
      </c>
      <c r="C8" s="15" t="s">
        <v>102</v>
      </c>
      <c r="D8" s="28" t="s">
        <v>348</v>
      </c>
      <c r="E8" s="28" t="s">
        <v>344</v>
      </c>
      <c r="F8" s="15" t="s">
        <v>346</v>
      </c>
      <c r="G8" s="124">
        <v>0.5625</v>
      </c>
      <c r="H8" s="125"/>
      <c r="I8" s="15" t="s">
        <v>346</v>
      </c>
      <c r="J8" s="15" t="s">
        <v>37</v>
      </c>
      <c r="K8" s="15">
        <v>5.0</v>
      </c>
      <c r="L8" s="76">
        <v>0.0</v>
      </c>
      <c r="M8" s="76">
        <f t="shared" si="1"/>
        <v>5</v>
      </c>
      <c r="N8" s="126">
        <f t="shared" si="2"/>
        <v>0.1785714286</v>
      </c>
      <c r="O8" s="75"/>
      <c r="P8" s="127"/>
      <c r="Q8" s="127"/>
      <c r="T8" s="75"/>
      <c r="U8" s="75"/>
      <c r="V8" s="75"/>
      <c r="W8" s="75"/>
      <c r="X8" s="75"/>
      <c r="Y8" s="75"/>
      <c r="Z8" s="75"/>
      <c r="AA8" s="75"/>
      <c r="AB8" s="75"/>
      <c r="AC8" s="75"/>
      <c r="AD8" s="75"/>
      <c r="AE8" s="75"/>
      <c r="AF8" s="75"/>
      <c r="AG8" s="75"/>
      <c r="AH8" s="75"/>
      <c r="AI8" s="75"/>
      <c r="AJ8" s="75"/>
    </row>
    <row r="9">
      <c r="A9" s="15" t="s">
        <v>93</v>
      </c>
      <c r="B9" s="4" t="s">
        <v>103</v>
      </c>
      <c r="C9" s="15" t="s">
        <v>104</v>
      </c>
      <c r="D9" s="28" t="s">
        <v>349</v>
      </c>
      <c r="E9" s="28" t="s">
        <v>350</v>
      </c>
      <c r="F9" s="15" t="s">
        <v>346</v>
      </c>
      <c r="G9" s="124">
        <v>0.6041666666666666</v>
      </c>
      <c r="H9" s="125"/>
      <c r="I9" s="15" t="s">
        <v>346</v>
      </c>
      <c r="J9" s="15" t="s">
        <v>37</v>
      </c>
      <c r="K9" s="15">
        <v>13.0</v>
      </c>
      <c r="L9" s="76">
        <v>0.0</v>
      </c>
      <c r="M9" s="76">
        <f t="shared" si="1"/>
        <v>13</v>
      </c>
      <c r="N9" s="126">
        <f t="shared" si="2"/>
        <v>0.4642857143</v>
      </c>
      <c r="O9" s="75"/>
      <c r="P9" s="127"/>
      <c r="Q9" s="127"/>
      <c r="T9" s="75"/>
      <c r="U9" s="75"/>
      <c r="V9" s="75"/>
      <c r="W9" s="75"/>
      <c r="X9" s="75"/>
      <c r="Y9" s="75"/>
      <c r="Z9" s="75"/>
      <c r="AA9" s="75"/>
      <c r="AB9" s="75"/>
      <c r="AC9" s="75"/>
      <c r="AD9" s="75"/>
      <c r="AE9" s="75"/>
      <c r="AF9" s="75"/>
      <c r="AG9" s="75"/>
      <c r="AH9" s="75"/>
      <c r="AI9" s="75"/>
      <c r="AJ9" s="75"/>
    </row>
    <row r="10">
      <c r="A10" s="15" t="s">
        <v>93</v>
      </c>
      <c r="B10" s="15" t="s">
        <v>105</v>
      </c>
      <c r="C10" s="15" t="s">
        <v>106</v>
      </c>
      <c r="D10" s="28" t="s">
        <v>351</v>
      </c>
      <c r="E10" s="28" t="s">
        <v>350</v>
      </c>
      <c r="F10" s="15" t="s">
        <v>346</v>
      </c>
      <c r="G10" s="124">
        <v>0.6041666666666666</v>
      </c>
      <c r="H10" s="125"/>
      <c r="I10" s="15" t="s">
        <v>346</v>
      </c>
      <c r="J10" s="15" t="s">
        <v>37</v>
      </c>
      <c r="K10" s="4">
        <v>0.0</v>
      </c>
      <c r="L10" s="76">
        <v>0.0</v>
      </c>
      <c r="M10" s="76">
        <f t="shared" si="1"/>
        <v>0</v>
      </c>
      <c r="N10" s="126">
        <f t="shared" si="2"/>
        <v>0</v>
      </c>
      <c r="O10" s="75"/>
      <c r="P10" s="127"/>
      <c r="Q10" s="127"/>
      <c r="T10" s="75"/>
      <c r="U10" s="75"/>
      <c r="V10" s="75"/>
      <c r="W10" s="75"/>
      <c r="X10" s="75"/>
      <c r="Y10" s="75"/>
      <c r="Z10" s="75"/>
      <c r="AA10" s="75"/>
      <c r="AB10" s="75"/>
      <c r="AC10" s="75"/>
      <c r="AD10" s="75"/>
      <c r="AE10" s="75"/>
      <c r="AF10" s="75"/>
      <c r="AG10" s="75"/>
      <c r="AH10" s="75"/>
      <c r="AI10" s="75"/>
      <c r="AJ10" s="75"/>
    </row>
    <row r="11">
      <c r="A11" s="15" t="s">
        <v>93</v>
      </c>
      <c r="B11" s="15" t="s">
        <v>109</v>
      </c>
      <c r="C11" s="15" t="s">
        <v>110</v>
      </c>
      <c r="D11" s="28" t="s">
        <v>352</v>
      </c>
      <c r="E11" s="28" t="s">
        <v>350</v>
      </c>
      <c r="F11" s="15" t="s">
        <v>346</v>
      </c>
      <c r="G11" s="124">
        <v>0.6041666666666666</v>
      </c>
      <c r="H11" s="125"/>
      <c r="I11" s="15" t="s">
        <v>346</v>
      </c>
      <c r="J11" s="15" t="s">
        <v>37</v>
      </c>
      <c r="K11" s="15">
        <v>4.0</v>
      </c>
      <c r="L11" s="76">
        <v>0.0</v>
      </c>
      <c r="M11" s="76">
        <f t="shared" si="1"/>
        <v>4</v>
      </c>
      <c r="N11" s="126">
        <f t="shared" si="2"/>
        <v>0.1428571429</v>
      </c>
      <c r="O11" s="15"/>
      <c r="P11" s="127"/>
      <c r="Q11" s="127"/>
      <c r="T11" s="75"/>
      <c r="U11" s="75"/>
      <c r="V11" s="75"/>
      <c r="W11" s="75"/>
      <c r="X11" s="75"/>
      <c r="Y11" s="75"/>
      <c r="Z11" s="75"/>
      <c r="AA11" s="75"/>
      <c r="AB11" s="75"/>
      <c r="AC11" s="75"/>
      <c r="AD11" s="75"/>
      <c r="AE11" s="75"/>
      <c r="AF11" s="75"/>
      <c r="AG11" s="75"/>
      <c r="AH11" s="75"/>
      <c r="AI11" s="75"/>
      <c r="AJ11" s="75"/>
    </row>
    <row r="12">
      <c r="A12" s="52" t="s">
        <v>111</v>
      </c>
      <c r="B12" s="15" t="s">
        <v>49</v>
      </c>
      <c r="C12" s="15" t="s">
        <v>50</v>
      </c>
      <c r="D12" s="28" t="s">
        <v>354</v>
      </c>
      <c r="E12" s="28" t="s">
        <v>355</v>
      </c>
      <c r="F12" s="15" t="s">
        <v>346</v>
      </c>
      <c r="G12" s="129">
        <v>0.6527777777777778</v>
      </c>
      <c r="H12" s="125"/>
      <c r="I12" s="15" t="s">
        <v>346</v>
      </c>
      <c r="J12" s="15" t="s">
        <v>37</v>
      </c>
      <c r="K12" s="15">
        <v>8.0</v>
      </c>
      <c r="L12" s="76">
        <v>0.0</v>
      </c>
      <c r="M12" s="76">
        <f t="shared" si="1"/>
        <v>8</v>
      </c>
      <c r="N12" s="126">
        <f t="shared" si="2"/>
        <v>0.2857142857</v>
      </c>
      <c r="O12" s="75"/>
      <c r="P12" s="127"/>
      <c r="Q12" s="127"/>
      <c r="T12" s="75"/>
      <c r="U12" s="75"/>
      <c r="V12" s="75"/>
      <c r="W12" s="75"/>
      <c r="X12" s="75"/>
      <c r="Y12" s="75"/>
      <c r="Z12" s="75"/>
      <c r="AA12" s="75"/>
      <c r="AB12" s="75"/>
      <c r="AC12" s="75"/>
      <c r="AD12" s="75"/>
      <c r="AE12" s="75"/>
      <c r="AF12" s="75"/>
      <c r="AG12" s="75"/>
      <c r="AH12" s="75"/>
      <c r="AI12" s="75"/>
      <c r="AJ12" s="75"/>
    </row>
    <row r="13">
      <c r="A13" s="52" t="s">
        <v>111</v>
      </c>
      <c r="B13" s="15" t="s">
        <v>112</v>
      </c>
      <c r="C13" s="15" t="s">
        <v>113</v>
      </c>
      <c r="D13" s="28" t="s">
        <v>356</v>
      </c>
      <c r="E13" s="28" t="s">
        <v>355</v>
      </c>
      <c r="F13" s="15" t="s">
        <v>346</v>
      </c>
      <c r="G13" s="129">
        <v>0.6527777777777778</v>
      </c>
      <c r="H13" s="125"/>
      <c r="I13" s="15" t="s">
        <v>346</v>
      </c>
      <c r="J13" s="15" t="s">
        <v>37</v>
      </c>
      <c r="K13" s="15">
        <v>14.0</v>
      </c>
      <c r="L13" s="76">
        <v>0.0</v>
      </c>
      <c r="M13" s="76">
        <f t="shared" si="1"/>
        <v>14</v>
      </c>
      <c r="N13" s="126">
        <f t="shared" si="2"/>
        <v>0.5</v>
      </c>
      <c r="O13" s="75"/>
      <c r="P13" s="127"/>
      <c r="Q13" s="127"/>
      <c r="T13" s="75"/>
      <c r="U13" s="75"/>
      <c r="V13" s="75"/>
      <c r="W13" s="75"/>
      <c r="X13" s="75"/>
      <c r="Y13" s="75"/>
      <c r="Z13" s="75"/>
      <c r="AA13" s="75"/>
      <c r="AB13" s="75"/>
      <c r="AC13" s="75"/>
      <c r="AD13" s="75"/>
      <c r="AE13" s="75"/>
      <c r="AF13" s="75"/>
      <c r="AG13" s="75"/>
      <c r="AH13" s="75"/>
      <c r="AI13" s="75"/>
      <c r="AJ13" s="75"/>
    </row>
    <row r="14">
      <c r="A14" s="52" t="s">
        <v>111</v>
      </c>
      <c r="B14" s="15" t="s">
        <v>114</v>
      </c>
      <c r="C14" s="15" t="s">
        <v>115</v>
      </c>
      <c r="D14" s="28" t="s">
        <v>357</v>
      </c>
      <c r="E14" s="28" t="s">
        <v>355</v>
      </c>
      <c r="F14" s="15" t="s">
        <v>346</v>
      </c>
      <c r="G14" s="129">
        <v>0.6527777777777778</v>
      </c>
      <c r="H14" s="125"/>
      <c r="I14" s="15" t="s">
        <v>346</v>
      </c>
      <c r="J14" s="15" t="s">
        <v>37</v>
      </c>
      <c r="K14" s="4">
        <v>23.0</v>
      </c>
      <c r="L14" s="76">
        <v>4.0</v>
      </c>
      <c r="M14" s="76">
        <f t="shared" ref="M14:M18" si="3">SUMIFS(K14,K14,"&lt;&gt;*NA*")</f>
        <v>23</v>
      </c>
      <c r="N14" s="126">
        <f t="shared" si="2"/>
        <v>0.8214285714</v>
      </c>
      <c r="O14" s="75"/>
      <c r="P14" s="127"/>
      <c r="Q14" s="127"/>
      <c r="T14" s="75"/>
      <c r="U14" s="75"/>
      <c r="V14" s="75"/>
      <c r="W14" s="75"/>
      <c r="X14" s="75"/>
      <c r="Y14" s="75"/>
      <c r="Z14" s="75"/>
      <c r="AA14" s="75"/>
      <c r="AB14" s="75"/>
      <c r="AC14" s="75"/>
      <c r="AD14" s="75"/>
      <c r="AE14" s="75"/>
      <c r="AF14" s="75"/>
      <c r="AG14" s="75"/>
      <c r="AH14" s="75"/>
      <c r="AI14" s="75"/>
      <c r="AJ14" s="75"/>
    </row>
    <row r="15">
      <c r="A15" s="52" t="s">
        <v>111</v>
      </c>
      <c r="B15" s="15" t="s">
        <v>116</v>
      </c>
      <c r="C15" s="15" t="s">
        <v>117</v>
      </c>
      <c r="D15" s="28" t="s">
        <v>359</v>
      </c>
      <c r="E15" s="28" t="s">
        <v>355</v>
      </c>
      <c r="F15" s="15" t="s">
        <v>346</v>
      </c>
      <c r="G15" s="129">
        <v>0.6527777777777778</v>
      </c>
      <c r="H15" s="125"/>
      <c r="I15" s="15" t="s">
        <v>346</v>
      </c>
      <c r="J15" s="15" t="s">
        <v>346</v>
      </c>
      <c r="K15" s="15">
        <v>19.0</v>
      </c>
      <c r="L15" s="76">
        <v>6.0</v>
      </c>
      <c r="M15" s="76">
        <f t="shared" si="3"/>
        <v>19</v>
      </c>
      <c r="N15" s="126">
        <f t="shared" si="2"/>
        <v>0.6785714286</v>
      </c>
      <c r="O15" s="75"/>
      <c r="P15" s="127"/>
      <c r="Q15" s="127"/>
      <c r="T15" s="75"/>
      <c r="U15" s="75"/>
      <c r="V15" s="75"/>
      <c r="W15" s="75"/>
      <c r="X15" s="75"/>
      <c r="Y15" s="75"/>
      <c r="Z15" s="75"/>
      <c r="AA15" s="75"/>
      <c r="AB15" s="75"/>
      <c r="AC15" s="75"/>
      <c r="AD15" s="75"/>
      <c r="AE15" s="75"/>
      <c r="AF15" s="75"/>
      <c r="AG15" s="75"/>
      <c r="AH15" s="75"/>
      <c r="AI15" s="75"/>
      <c r="AJ15" s="75"/>
    </row>
    <row r="16">
      <c r="A16" s="52" t="s">
        <v>111</v>
      </c>
      <c r="B16" s="15" t="s">
        <v>41</v>
      </c>
      <c r="C16" s="15" t="s">
        <v>42</v>
      </c>
      <c r="D16" s="28" t="s">
        <v>360</v>
      </c>
      <c r="E16" s="28" t="s">
        <v>361</v>
      </c>
      <c r="F16" s="15" t="s">
        <v>346</v>
      </c>
      <c r="G16" s="124">
        <v>0.6979166666666666</v>
      </c>
      <c r="H16" s="125"/>
      <c r="I16" s="15" t="s">
        <v>37</v>
      </c>
      <c r="J16" s="15" t="s">
        <v>37</v>
      </c>
      <c r="K16" s="15">
        <v>3.0</v>
      </c>
      <c r="L16" s="76">
        <v>0.0</v>
      </c>
      <c r="M16" s="76">
        <f t="shared" si="3"/>
        <v>3</v>
      </c>
      <c r="N16" s="126">
        <f t="shared" si="2"/>
        <v>0.1071428571</v>
      </c>
      <c r="O16" s="17"/>
      <c r="P16" s="127"/>
      <c r="Q16" s="127"/>
      <c r="T16" s="75"/>
      <c r="U16" s="75"/>
      <c r="V16" s="75"/>
      <c r="W16" s="75"/>
      <c r="X16" s="75"/>
      <c r="Y16" s="75"/>
      <c r="Z16" s="75"/>
      <c r="AA16" s="75"/>
      <c r="AB16" s="75"/>
      <c r="AC16" s="75"/>
      <c r="AD16" s="75"/>
      <c r="AE16" s="75"/>
      <c r="AF16" s="75"/>
      <c r="AG16" s="75"/>
      <c r="AH16" s="75"/>
      <c r="AI16" s="75"/>
      <c r="AJ16" s="75"/>
    </row>
    <row r="17">
      <c r="A17" s="4" t="s">
        <v>111</v>
      </c>
      <c r="B17" s="15" t="s">
        <v>118</v>
      </c>
      <c r="C17" s="15" t="s">
        <v>119</v>
      </c>
      <c r="D17" s="28" t="s">
        <v>362</v>
      </c>
      <c r="E17" s="28" t="s">
        <v>361</v>
      </c>
      <c r="F17" s="15" t="s">
        <v>346</v>
      </c>
      <c r="G17" s="124">
        <v>0.6979166666666666</v>
      </c>
      <c r="H17" s="131"/>
      <c r="I17" s="15" t="s">
        <v>37</v>
      </c>
      <c r="J17" s="15" t="s">
        <v>37</v>
      </c>
      <c r="K17" s="15" t="s">
        <v>96</v>
      </c>
      <c r="L17" s="76" t="s">
        <v>96</v>
      </c>
      <c r="M17" s="76">
        <f t="shared" si="3"/>
        <v>0</v>
      </c>
      <c r="N17" s="126">
        <f t="shared" si="2"/>
        <v>0</v>
      </c>
      <c r="O17" s="75"/>
      <c r="P17" s="127"/>
      <c r="Q17" s="127"/>
      <c r="T17" s="75"/>
      <c r="U17" s="75"/>
      <c r="V17" s="75"/>
      <c r="W17" s="75"/>
      <c r="X17" s="75"/>
      <c r="Y17" s="75"/>
      <c r="Z17" s="75"/>
      <c r="AA17" s="75"/>
      <c r="AB17" s="75"/>
      <c r="AC17" s="75"/>
      <c r="AD17" s="75"/>
      <c r="AE17" s="75"/>
      <c r="AF17" s="75"/>
      <c r="AG17" s="75"/>
      <c r="AH17" s="75"/>
      <c r="AI17" s="75"/>
      <c r="AJ17" s="75"/>
    </row>
    <row r="18">
      <c r="A18" s="52" t="s">
        <v>111</v>
      </c>
      <c r="B18" s="15" t="s">
        <v>120</v>
      </c>
      <c r="C18" s="15" t="s">
        <v>121</v>
      </c>
      <c r="D18" s="28" t="s">
        <v>363</v>
      </c>
      <c r="E18" s="28" t="s">
        <v>361</v>
      </c>
      <c r="F18" s="15" t="s">
        <v>346</v>
      </c>
      <c r="G18" s="124">
        <v>0.6979166666666666</v>
      </c>
      <c r="H18" s="131"/>
      <c r="I18" s="15" t="s">
        <v>346</v>
      </c>
      <c r="J18" s="15" t="s">
        <v>37</v>
      </c>
      <c r="K18" s="15">
        <v>6.0</v>
      </c>
      <c r="L18" s="76">
        <v>2.0</v>
      </c>
      <c r="M18" s="76">
        <f t="shared" si="3"/>
        <v>6</v>
      </c>
      <c r="N18" s="126">
        <f t="shared" si="2"/>
        <v>0.2142857143</v>
      </c>
      <c r="O18" s="15"/>
      <c r="P18" s="127"/>
      <c r="Q18" s="127"/>
      <c r="T18" s="75"/>
      <c r="U18" s="75"/>
      <c r="V18" s="75"/>
      <c r="W18" s="75"/>
      <c r="X18" s="75"/>
      <c r="Y18" s="75"/>
      <c r="Z18" s="75"/>
      <c r="AA18" s="75"/>
      <c r="AB18" s="75"/>
      <c r="AC18" s="75"/>
      <c r="AD18" s="75"/>
      <c r="AE18" s="75"/>
      <c r="AF18" s="75"/>
      <c r="AG18" s="75"/>
      <c r="AH18" s="75"/>
      <c r="AI18" s="75"/>
      <c r="AJ18" s="75"/>
    </row>
    <row r="19">
      <c r="A19" s="15" t="s">
        <v>122</v>
      </c>
      <c r="B19" s="15" t="s">
        <v>123</v>
      </c>
      <c r="C19" s="15" t="s">
        <v>124</v>
      </c>
      <c r="D19" s="28" t="s">
        <v>364</v>
      </c>
      <c r="E19" s="28" t="s">
        <v>365</v>
      </c>
      <c r="F19" s="15" t="s">
        <v>346</v>
      </c>
      <c r="G19" s="136">
        <v>0.6527777777777778</v>
      </c>
      <c r="H19" s="131"/>
      <c r="I19" s="15" t="s">
        <v>346</v>
      </c>
      <c r="J19" s="15" t="s">
        <v>346</v>
      </c>
      <c r="K19" s="15">
        <v>20.0</v>
      </c>
      <c r="L19" s="76">
        <v>8.0</v>
      </c>
      <c r="M19" s="76">
        <f>SUMIFS(K19,L19,"&lt;&gt;*NA*")</f>
        <v>20</v>
      </c>
      <c r="N19" s="126">
        <f t="shared" si="2"/>
        <v>0.7142857143</v>
      </c>
      <c r="O19" s="75"/>
      <c r="P19" s="127"/>
      <c r="Q19" s="127"/>
      <c r="T19" s="75"/>
      <c r="U19" s="75"/>
      <c r="V19" s="75"/>
      <c r="W19" s="75"/>
      <c r="X19" s="75"/>
      <c r="Y19" s="75"/>
      <c r="Z19" s="75"/>
      <c r="AA19" s="75"/>
      <c r="AB19" s="75"/>
      <c r="AC19" s="75"/>
      <c r="AD19" s="75"/>
      <c r="AE19" s="75"/>
      <c r="AF19" s="75"/>
      <c r="AG19" s="75"/>
      <c r="AH19" s="75"/>
      <c r="AI19" s="75"/>
      <c r="AJ19" s="75"/>
    </row>
    <row r="20">
      <c r="A20" s="15" t="s">
        <v>122</v>
      </c>
      <c r="B20" s="15" t="s">
        <v>125</v>
      </c>
      <c r="C20" s="15" t="s">
        <v>126</v>
      </c>
      <c r="D20" s="28" t="s">
        <v>366</v>
      </c>
      <c r="E20" s="28" t="s">
        <v>365</v>
      </c>
      <c r="F20" s="15" t="s">
        <v>346</v>
      </c>
      <c r="G20" s="129">
        <v>0.6479166666666667</v>
      </c>
      <c r="H20" s="125"/>
      <c r="I20" s="15" t="s">
        <v>346</v>
      </c>
      <c r="J20" s="15" t="s">
        <v>37</v>
      </c>
      <c r="K20" s="15">
        <v>12.0</v>
      </c>
      <c r="L20" s="76" t="s">
        <v>96</v>
      </c>
      <c r="M20" s="76">
        <f t="shared" ref="M20:M95" si="4">SUMIFS(K20,K20,"&lt;&gt;*NA*")</f>
        <v>12</v>
      </c>
      <c r="N20" s="126">
        <f t="shared" si="2"/>
        <v>0.4285714286</v>
      </c>
      <c r="O20" s="15"/>
      <c r="P20" s="127"/>
      <c r="Q20" s="127"/>
      <c r="T20" s="75"/>
      <c r="U20" s="75"/>
      <c r="V20" s="75"/>
      <c r="W20" s="75"/>
      <c r="X20" s="75"/>
      <c r="Y20" s="75"/>
      <c r="Z20" s="75"/>
      <c r="AA20" s="75"/>
      <c r="AB20" s="75"/>
      <c r="AC20" s="75"/>
      <c r="AD20" s="75"/>
      <c r="AE20" s="75"/>
      <c r="AF20" s="75"/>
      <c r="AG20" s="75"/>
      <c r="AH20" s="75"/>
      <c r="AI20" s="75"/>
      <c r="AJ20" s="75"/>
    </row>
    <row r="21">
      <c r="A21" s="15" t="s">
        <v>122</v>
      </c>
      <c r="B21" s="15" t="s">
        <v>127</v>
      </c>
      <c r="C21" s="15" t="s">
        <v>128</v>
      </c>
      <c r="D21" s="28" t="s">
        <v>367</v>
      </c>
      <c r="E21" s="28" t="s">
        <v>365</v>
      </c>
      <c r="F21" s="15" t="s">
        <v>346</v>
      </c>
      <c r="G21" s="129">
        <v>0.6493055555555556</v>
      </c>
      <c r="H21" s="125"/>
      <c r="I21" s="15" t="s">
        <v>346</v>
      </c>
      <c r="J21" s="15" t="s">
        <v>346</v>
      </c>
      <c r="K21" s="15">
        <v>25.0</v>
      </c>
      <c r="L21" s="76">
        <v>8.0</v>
      </c>
      <c r="M21" s="76">
        <f t="shared" si="4"/>
        <v>25</v>
      </c>
      <c r="N21" s="126">
        <f t="shared" si="2"/>
        <v>0.8928571429</v>
      </c>
      <c r="O21" s="75"/>
      <c r="P21" s="127"/>
      <c r="Q21" s="127"/>
      <c r="T21" s="75"/>
      <c r="U21" s="75"/>
      <c r="V21" s="75"/>
      <c r="W21" s="75"/>
      <c r="X21" s="75"/>
      <c r="Y21" s="75"/>
      <c r="Z21" s="75"/>
      <c r="AA21" s="75"/>
      <c r="AB21" s="75"/>
      <c r="AC21" s="75"/>
      <c r="AD21" s="75"/>
      <c r="AE21" s="75"/>
      <c r="AF21" s="75"/>
      <c r="AG21" s="75"/>
      <c r="AH21" s="75"/>
      <c r="AI21" s="75"/>
      <c r="AJ21" s="75"/>
    </row>
    <row r="22">
      <c r="A22" s="15" t="s">
        <v>122</v>
      </c>
      <c r="B22" s="15" t="s">
        <v>129</v>
      </c>
      <c r="C22" s="15" t="s">
        <v>130</v>
      </c>
      <c r="D22" s="28" t="s">
        <v>368</v>
      </c>
      <c r="E22" s="28" t="s">
        <v>365</v>
      </c>
      <c r="F22" s="15" t="s">
        <v>346</v>
      </c>
      <c r="G22" s="129">
        <v>0.6479166666666667</v>
      </c>
      <c r="H22" s="125"/>
      <c r="I22" s="15" t="s">
        <v>346</v>
      </c>
      <c r="J22" s="15" t="s">
        <v>346</v>
      </c>
      <c r="K22" s="15">
        <v>1.0</v>
      </c>
      <c r="L22" s="76">
        <v>0.0</v>
      </c>
      <c r="M22" s="76">
        <f t="shared" si="4"/>
        <v>1</v>
      </c>
      <c r="N22" s="126">
        <f t="shared" si="2"/>
        <v>0.03571428571</v>
      </c>
      <c r="O22" s="75"/>
      <c r="P22" s="127"/>
      <c r="Q22" s="127"/>
      <c r="T22" s="75"/>
      <c r="U22" s="75"/>
      <c r="V22" s="75"/>
      <c r="W22" s="75"/>
      <c r="X22" s="75"/>
      <c r="Y22" s="75"/>
      <c r="Z22" s="75"/>
      <c r="AA22" s="75"/>
      <c r="AB22" s="75"/>
      <c r="AC22" s="75"/>
      <c r="AD22" s="75"/>
      <c r="AE22" s="75"/>
      <c r="AF22" s="75"/>
      <c r="AG22" s="75"/>
      <c r="AH22" s="75"/>
      <c r="AI22" s="75"/>
      <c r="AJ22" s="75"/>
    </row>
    <row r="23">
      <c r="A23" s="15" t="s">
        <v>122</v>
      </c>
      <c r="B23" s="15" t="s">
        <v>131</v>
      </c>
      <c r="C23" s="15" t="s">
        <v>132</v>
      </c>
      <c r="D23" s="28" t="s">
        <v>369</v>
      </c>
      <c r="E23" s="28" t="s">
        <v>370</v>
      </c>
      <c r="F23" s="15" t="s">
        <v>346</v>
      </c>
      <c r="G23" s="124">
        <v>0.6944444444444444</v>
      </c>
      <c r="H23" s="125"/>
      <c r="I23" s="15" t="s">
        <v>346</v>
      </c>
      <c r="J23" s="15" t="s">
        <v>37</v>
      </c>
      <c r="K23" s="15">
        <v>11.0</v>
      </c>
      <c r="L23" s="76" t="s">
        <v>96</v>
      </c>
      <c r="M23" s="76">
        <f t="shared" si="4"/>
        <v>11</v>
      </c>
      <c r="N23" s="126">
        <f t="shared" si="2"/>
        <v>0.3928571429</v>
      </c>
      <c r="O23" s="75"/>
      <c r="P23" s="127"/>
      <c r="Q23" s="127"/>
      <c r="T23" s="75"/>
      <c r="U23" s="75"/>
      <c r="V23" s="75"/>
      <c r="W23" s="75"/>
      <c r="X23" s="75"/>
      <c r="Y23" s="75"/>
      <c r="Z23" s="75"/>
      <c r="AA23" s="75"/>
      <c r="AB23" s="75"/>
      <c r="AC23" s="75"/>
      <c r="AD23" s="75"/>
      <c r="AE23" s="75"/>
      <c r="AF23" s="75"/>
      <c r="AG23" s="75"/>
      <c r="AH23" s="75"/>
      <c r="AI23" s="75"/>
      <c r="AJ23" s="75"/>
    </row>
    <row r="24">
      <c r="A24" s="15" t="s">
        <v>122</v>
      </c>
      <c r="B24" s="15" t="s">
        <v>133</v>
      </c>
      <c r="C24" s="15" t="s">
        <v>134</v>
      </c>
      <c r="D24" s="28" t="s">
        <v>371</v>
      </c>
      <c r="E24" s="28" t="s">
        <v>370</v>
      </c>
      <c r="F24" s="15" t="s">
        <v>346</v>
      </c>
      <c r="G24" s="124">
        <v>0.6979166666666666</v>
      </c>
      <c r="H24" s="131"/>
      <c r="I24" s="15" t="s">
        <v>346</v>
      </c>
      <c r="J24" s="15" t="s">
        <v>37</v>
      </c>
      <c r="K24" s="15">
        <v>3.0</v>
      </c>
      <c r="L24" s="76">
        <v>2.0</v>
      </c>
      <c r="M24" s="76">
        <f t="shared" si="4"/>
        <v>3</v>
      </c>
      <c r="N24" s="126">
        <f t="shared" si="2"/>
        <v>0.1071428571</v>
      </c>
      <c r="O24" s="75"/>
      <c r="P24" s="127"/>
      <c r="Q24" s="127"/>
      <c r="T24" s="75"/>
      <c r="U24" s="75"/>
      <c r="V24" s="75"/>
      <c r="W24" s="75"/>
      <c r="X24" s="75"/>
      <c r="Y24" s="75"/>
      <c r="Z24" s="75"/>
      <c r="AA24" s="75"/>
      <c r="AB24" s="75"/>
      <c r="AC24" s="75"/>
      <c r="AD24" s="75"/>
      <c r="AE24" s="75"/>
      <c r="AF24" s="75"/>
      <c r="AG24" s="75"/>
      <c r="AH24" s="75"/>
      <c r="AI24" s="75"/>
      <c r="AJ24" s="75"/>
    </row>
    <row r="25">
      <c r="A25" s="15" t="s">
        <v>122</v>
      </c>
      <c r="B25" s="4" t="s">
        <v>135</v>
      </c>
      <c r="C25" s="15" t="s">
        <v>136</v>
      </c>
      <c r="D25" s="28" t="s">
        <v>372</v>
      </c>
      <c r="E25" s="28" t="s">
        <v>370</v>
      </c>
      <c r="F25" s="15" t="s">
        <v>346</v>
      </c>
      <c r="G25" s="124">
        <v>0.6979166666666666</v>
      </c>
      <c r="H25" s="131"/>
      <c r="I25" s="15" t="s">
        <v>346</v>
      </c>
      <c r="J25" s="15" t="s">
        <v>37</v>
      </c>
      <c r="K25" s="15">
        <v>3.0</v>
      </c>
      <c r="L25" s="76" t="s">
        <v>96</v>
      </c>
      <c r="M25" s="76">
        <f t="shared" si="4"/>
        <v>3</v>
      </c>
      <c r="N25" s="126">
        <f t="shared" si="2"/>
        <v>0.1071428571</v>
      </c>
      <c r="O25" s="75"/>
      <c r="P25" s="127"/>
      <c r="Q25" s="127"/>
      <c r="T25" s="75"/>
      <c r="U25" s="75"/>
      <c r="V25" s="75"/>
      <c r="W25" s="75"/>
      <c r="X25" s="75"/>
      <c r="Y25" s="75"/>
      <c r="Z25" s="75"/>
      <c r="AA25" s="75"/>
      <c r="AB25" s="75"/>
      <c r="AC25" s="75"/>
      <c r="AD25" s="75"/>
      <c r="AE25" s="75"/>
      <c r="AF25" s="75"/>
      <c r="AG25" s="75"/>
      <c r="AH25" s="75"/>
      <c r="AI25" s="75"/>
      <c r="AJ25" s="75"/>
    </row>
    <row r="26">
      <c r="A26" s="15" t="s">
        <v>137</v>
      </c>
      <c r="B26" s="15" t="s">
        <v>138</v>
      </c>
      <c r="C26" s="15" t="s">
        <v>139</v>
      </c>
      <c r="D26" s="28" t="s">
        <v>373</v>
      </c>
      <c r="E26" s="28" t="s">
        <v>374</v>
      </c>
      <c r="F26" s="15" t="s">
        <v>346</v>
      </c>
      <c r="G26" s="124">
        <v>0.5625</v>
      </c>
      <c r="H26" s="125"/>
      <c r="I26" s="125" t="s">
        <v>346</v>
      </c>
      <c r="J26" s="15" t="s">
        <v>37</v>
      </c>
      <c r="K26" s="15">
        <v>11.0</v>
      </c>
      <c r="L26" s="76">
        <v>2.0</v>
      </c>
      <c r="M26" s="76">
        <f t="shared" si="4"/>
        <v>11</v>
      </c>
      <c r="N26" s="126">
        <f t="shared" si="2"/>
        <v>0.3928571429</v>
      </c>
      <c r="O26" s="75"/>
      <c r="P26" s="127"/>
      <c r="Q26" s="127"/>
      <c r="T26" s="75"/>
      <c r="U26" s="75"/>
      <c r="V26" s="75"/>
      <c r="W26" s="75"/>
      <c r="X26" s="75"/>
      <c r="Y26" s="75"/>
      <c r="Z26" s="75"/>
      <c r="AA26" s="75"/>
      <c r="AB26" s="75"/>
      <c r="AC26" s="75"/>
      <c r="AD26" s="75"/>
      <c r="AE26" s="75"/>
      <c r="AF26" s="75"/>
      <c r="AG26" s="75"/>
      <c r="AH26" s="75"/>
      <c r="AI26" s="75"/>
      <c r="AJ26" s="75"/>
    </row>
    <row r="27">
      <c r="A27" s="15" t="s">
        <v>137</v>
      </c>
      <c r="B27" s="15" t="s">
        <v>140</v>
      </c>
      <c r="C27" s="15" t="s">
        <v>141</v>
      </c>
      <c r="D27" s="28" t="s">
        <v>375</v>
      </c>
      <c r="E27" s="28" t="s">
        <v>374</v>
      </c>
      <c r="F27" s="15" t="s">
        <v>346</v>
      </c>
      <c r="G27" s="124">
        <v>0.5625</v>
      </c>
      <c r="H27" s="125"/>
      <c r="I27" s="15" t="s">
        <v>346</v>
      </c>
      <c r="J27" s="15" t="s">
        <v>37</v>
      </c>
      <c r="K27" s="15" t="s">
        <v>96</v>
      </c>
      <c r="L27" s="76">
        <v>3.0</v>
      </c>
      <c r="M27" s="76">
        <f t="shared" si="4"/>
        <v>0</v>
      </c>
      <c r="N27" s="126">
        <f t="shared" si="2"/>
        <v>0</v>
      </c>
      <c r="O27" s="75"/>
      <c r="P27" s="127"/>
      <c r="Q27" s="127"/>
      <c r="T27" s="75"/>
      <c r="U27" s="75"/>
      <c r="V27" s="75"/>
      <c r="W27" s="75"/>
      <c r="X27" s="75"/>
      <c r="Y27" s="75"/>
      <c r="Z27" s="75"/>
      <c r="AA27" s="75"/>
      <c r="AB27" s="75"/>
      <c r="AC27" s="75"/>
      <c r="AD27" s="75"/>
      <c r="AE27" s="75"/>
      <c r="AF27" s="75"/>
      <c r="AG27" s="75"/>
      <c r="AH27" s="75"/>
      <c r="AI27" s="75"/>
      <c r="AJ27" s="75"/>
    </row>
    <row r="28">
      <c r="A28" s="15" t="s">
        <v>137</v>
      </c>
      <c r="B28" s="15" t="s">
        <v>143</v>
      </c>
      <c r="C28" s="15" t="s">
        <v>144</v>
      </c>
      <c r="D28" s="28" t="s">
        <v>376</v>
      </c>
      <c r="E28" s="28" t="s">
        <v>374</v>
      </c>
      <c r="F28" s="15" t="s">
        <v>37</v>
      </c>
      <c r="G28" s="124"/>
      <c r="H28" s="125"/>
      <c r="I28" s="15"/>
      <c r="J28" s="15"/>
      <c r="K28" s="90" t="s">
        <v>96</v>
      </c>
      <c r="L28" s="76" t="s">
        <v>96</v>
      </c>
      <c r="M28" s="76">
        <f t="shared" si="4"/>
        <v>0</v>
      </c>
      <c r="N28" s="126">
        <f t="shared" si="2"/>
        <v>0</v>
      </c>
      <c r="O28" s="15"/>
      <c r="P28" s="127"/>
      <c r="Q28" s="127"/>
      <c r="T28" s="75"/>
      <c r="U28" s="75"/>
      <c r="V28" s="75"/>
      <c r="W28" s="75"/>
      <c r="X28" s="75"/>
      <c r="Y28" s="75"/>
      <c r="Z28" s="75"/>
      <c r="AA28" s="75"/>
      <c r="AB28" s="75"/>
      <c r="AC28" s="75"/>
      <c r="AD28" s="75"/>
      <c r="AE28" s="75"/>
      <c r="AF28" s="75"/>
      <c r="AG28" s="75"/>
      <c r="AH28" s="75"/>
      <c r="AI28" s="75"/>
      <c r="AJ28" s="75"/>
    </row>
    <row r="29">
      <c r="A29" s="15" t="s">
        <v>137</v>
      </c>
      <c r="B29" s="15" t="s">
        <v>146</v>
      </c>
      <c r="C29" s="15" t="s">
        <v>147</v>
      </c>
      <c r="D29" s="28" t="s">
        <v>377</v>
      </c>
      <c r="E29" s="28" t="s">
        <v>374</v>
      </c>
      <c r="F29" s="15" t="s">
        <v>346</v>
      </c>
      <c r="G29" s="138">
        <v>0.6527777777777778</v>
      </c>
      <c r="H29" s="125"/>
      <c r="I29" s="15" t="s">
        <v>346</v>
      </c>
      <c r="J29" s="15" t="s">
        <v>37</v>
      </c>
      <c r="K29" s="15">
        <v>25.0</v>
      </c>
      <c r="L29" s="76">
        <v>4.0</v>
      </c>
      <c r="M29" s="76">
        <f t="shared" si="4"/>
        <v>25</v>
      </c>
      <c r="N29" s="126">
        <f t="shared" si="2"/>
        <v>0.8928571429</v>
      </c>
      <c r="O29" s="15" t="s">
        <v>378</v>
      </c>
      <c r="P29" s="127"/>
      <c r="Q29" s="127"/>
      <c r="T29" s="75"/>
      <c r="U29" s="75"/>
      <c r="V29" s="75"/>
      <c r="W29" s="75"/>
      <c r="X29" s="75"/>
      <c r="Y29" s="75"/>
      <c r="Z29" s="75"/>
      <c r="AA29" s="75"/>
      <c r="AB29" s="75"/>
      <c r="AC29" s="75"/>
      <c r="AD29" s="75"/>
      <c r="AE29" s="75"/>
      <c r="AF29" s="75"/>
      <c r="AG29" s="75"/>
      <c r="AH29" s="75"/>
      <c r="AI29" s="75"/>
      <c r="AJ29" s="75"/>
    </row>
    <row r="30">
      <c r="A30" s="15" t="s">
        <v>137</v>
      </c>
      <c r="B30" s="15" t="s">
        <v>150</v>
      </c>
      <c r="C30" s="15" t="s">
        <v>151</v>
      </c>
      <c r="D30" s="28" t="s">
        <v>379</v>
      </c>
      <c r="E30" s="28" t="s">
        <v>380</v>
      </c>
      <c r="F30" s="15" t="s">
        <v>37</v>
      </c>
      <c r="G30" s="136"/>
      <c r="H30" s="125"/>
      <c r="I30" s="15"/>
      <c r="J30" s="15"/>
      <c r="K30" s="15" t="s">
        <v>96</v>
      </c>
      <c r="L30" s="76" t="s">
        <v>96</v>
      </c>
      <c r="M30" s="76">
        <f t="shared" si="4"/>
        <v>0</v>
      </c>
      <c r="N30" s="126">
        <f t="shared" si="2"/>
        <v>0</v>
      </c>
      <c r="O30" s="75"/>
      <c r="P30" s="127"/>
      <c r="Q30" s="127"/>
      <c r="T30" s="75"/>
      <c r="U30" s="75"/>
      <c r="V30" s="75"/>
      <c r="W30" s="75"/>
      <c r="X30" s="75"/>
      <c r="Y30" s="75"/>
      <c r="Z30" s="75"/>
      <c r="AA30" s="75"/>
      <c r="AB30" s="75"/>
      <c r="AC30" s="75"/>
      <c r="AD30" s="75"/>
      <c r="AE30" s="75"/>
      <c r="AF30" s="75"/>
      <c r="AG30" s="75"/>
      <c r="AH30" s="75"/>
      <c r="AI30" s="75"/>
      <c r="AJ30" s="75"/>
    </row>
    <row r="31">
      <c r="A31" s="15" t="s">
        <v>137</v>
      </c>
      <c r="B31" s="15" t="s">
        <v>152</v>
      </c>
      <c r="C31" s="15" t="s">
        <v>153</v>
      </c>
      <c r="D31" s="28" t="s">
        <v>381</v>
      </c>
      <c r="E31" s="28" t="s">
        <v>380</v>
      </c>
      <c r="F31" s="15" t="s">
        <v>346</v>
      </c>
      <c r="G31" s="136">
        <v>0.6493055555555556</v>
      </c>
      <c r="H31" s="125"/>
      <c r="I31" s="15" t="s">
        <v>346</v>
      </c>
      <c r="J31" s="15" t="s">
        <v>37</v>
      </c>
      <c r="K31" s="15">
        <v>18.0</v>
      </c>
      <c r="L31" s="76" t="s">
        <v>96</v>
      </c>
      <c r="M31" s="76">
        <f t="shared" si="4"/>
        <v>18</v>
      </c>
      <c r="N31" s="126">
        <f t="shared" si="2"/>
        <v>0.6428571429</v>
      </c>
      <c r="O31" s="75"/>
      <c r="P31" s="127"/>
      <c r="Q31" s="127"/>
      <c r="T31" s="75"/>
      <c r="U31" s="75"/>
      <c r="V31" s="75"/>
      <c r="W31" s="75"/>
      <c r="X31" s="75"/>
      <c r="Y31" s="75"/>
      <c r="Z31" s="75"/>
      <c r="AA31" s="75"/>
      <c r="AB31" s="75"/>
      <c r="AC31" s="75"/>
      <c r="AD31" s="75"/>
      <c r="AE31" s="75"/>
      <c r="AF31" s="75"/>
      <c r="AG31" s="75"/>
      <c r="AH31" s="75"/>
      <c r="AI31" s="75"/>
      <c r="AJ31" s="75"/>
    </row>
    <row r="32">
      <c r="A32" s="15" t="s">
        <v>137</v>
      </c>
      <c r="B32" s="15" t="s">
        <v>156</v>
      </c>
      <c r="C32" s="15" t="s">
        <v>157</v>
      </c>
      <c r="D32" s="28" t="s">
        <v>382</v>
      </c>
      <c r="E32" s="28" t="s">
        <v>380</v>
      </c>
      <c r="F32" s="15" t="s">
        <v>346</v>
      </c>
      <c r="G32" s="136">
        <v>0.6493055555555556</v>
      </c>
      <c r="H32" s="131"/>
      <c r="I32" s="15" t="s">
        <v>346</v>
      </c>
      <c r="J32" s="15" t="s">
        <v>37</v>
      </c>
      <c r="K32" s="15">
        <v>16.0</v>
      </c>
      <c r="L32" s="76">
        <v>8.0</v>
      </c>
      <c r="M32" s="76">
        <f t="shared" si="4"/>
        <v>16</v>
      </c>
      <c r="N32" s="126">
        <f t="shared" si="2"/>
        <v>0.5714285714</v>
      </c>
      <c r="O32" s="75"/>
      <c r="P32" s="127"/>
      <c r="Q32" s="127"/>
      <c r="T32" s="75"/>
      <c r="U32" s="75"/>
      <c r="V32" s="75"/>
      <c r="W32" s="75"/>
      <c r="X32" s="75"/>
      <c r="Y32" s="75"/>
      <c r="Z32" s="75"/>
      <c r="AA32" s="75"/>
      <c r="AB32" s="75"/>
      <c r="AC32" s="75"/>
      <c r="AD32" s="75"/>
      <c r="AE32" s="75"/>
      <c r="AF32" s="75"/>
      <c r="AG32" s="75"/>
      <c r="AH32" s="75"/>
      <c r="AI32" s="75"/>
      <c r="AJ32" s="75"/>
    </row>
    <row r="33">
      <c r="A33" s="15" t="s">
        <v>137</v>
      </c>
      <c r="B33" s="52" t="s">
        <v>160</v>
      </c>
      <c r="C33" s="15" t="s">
        <v>161</v>
      </c>
      <c r="D33" s="28" t="s">
        <v>383</v>
      </c>
      <c r="E33" s="28" t="s">
        <v>380</v>
      </c>
      <c r="F33" s="15" t="s">
        <v>37</v>
      </c>
      <c r="G33" s="124"/>
      <c r="H33" s="131"/>
      <c r="I33" s="15"/>
      <c r="J33" s="15"/>
      <c r="K33" s="15" t="s">
        <v>96</v>
      </c>
      <c r="L33" s="76" t="s">
        <v>96</v>
      </c>
      <c r="M33" s="76">
        <f t="shared" si="4"/>
        <v>0</v>
      </c>
      <c r="N33" s="126">
        <f t="shared" si="2"/>
        <v>0</v>
      </c>
      <c r="O33" s="75"/>
      <c r="P33" s="127"/>
      <c r="Q33" s="127"/>
      <c r="T33" s="75"/>
      <c r="U33" s="75"/>
      <c r="V33" s="75"/>
      <c r="W33" s="75"/>
      <c r="X33" s="75"/>
      <c r="Y33" s="75"/>
      <c r="Z33" s="75"/>
      <c r="AA33" s="75"/>
      <c r="AB33" s="75"/>
      <c r="AC33" s="75"/>
      <c r="AD33" s="75"/>
      <c r="AE33" s="75"/>
      <c r="AF33" s="75"/>
      <c r="AG33" s="75"/>
      <c r="AH33" s="75"/>
      <c r="AI33" s="75"/>
      <c r="AJ33" s="75"/>
    </row>
    <row r="34">
      <c r="A34" s="15" t="s">
        <v>137</v>
      </c>
      <c r="B34" s="15" t="s">
        <v>162</v>
      </c>
      <c r="C34" s="15" t="s">
        <v>163</v>
      </c>
      <c r="D34" s="28" t="s">
        <v>384</v>
      </c>
      <c r="E34" s="28" t="s">
        <v>355</v>
      </c>
      <c r="F34" s="15" t="s">
        <v>346</v>
      </c>
      <c r="G34" s="136">
        <v>0.6493055555555556</v>
      </c>
      <c r="H34" s="125">
        <v>0.0</v>
      </c>
      <c r="I34" s="15" t="s">
        <v>346</v>
      </c>
      <c r="J34" s="15" t="s">
        <v>37</v>
      </c>
      <c r="K34" s="15">
        <v>7.0</v>
      </c>
      <c r="L34" s="76">
        <v>2.0</v>
      </c>
      <c r="M34" s="76">
        <f t="shared" si="4"/>
        <v>7</v>
      </c>
      <c r="N34" s="126">
        <f t="shared" si="2"/>
        <v>0.25</v>
      </c>
      <c r="O34" s="15" t="s">
        <v>385</v>
      </c>
      <c r="P34" s="127"/>
      <c r="Q34" s="127"/>
      <c r="T34" s="75"/>
      <c r="U34" s="75"/>
      <c r="V34" s="75"/>
      <c r="W34" s="75"/>
      <c r="X34" s="75"/>
      <c r="Y34" s="75"/>
      <c r="Z34" s="75"/>
      <c r="AA34" s="75"/>
      <c r="AB34" s="75"/>
      <c r="AC34" s="75"/>
      <c r="AD34" s="75"/>
      <c r="AE34" s="75"/>
      <c r="AF34" s="75"/>
      <c r="AG34" s="75"/>
      <c r="AH34" s="75"/>
      <c r="AI34" s="75"/>
      <c r="AJ34" s="75"/>
    </row>
    <row r="35">
      <c r="A35" s="15" t="s">
        <v>167</v>
      </c>
      <c r="B35" s="15" t="s">
        <v>168</v>
      </c>
      <c r="C35" s="15" t="s">
        <v>169</v>
      </c>
      <c r="D35" s="28" t="s">
        <v>386</v>
      </c>
      <c r="E35" s="28" t="s">
        <v>344</v>
      </c>
      <c r="F35" s="15" t="s">
        <v>346</v>
      </c>
      <c r="G35" s="138">
        <v>0.5625</v>
      </c>
      <c r="H35" s="125"/>
      <c r="I35" s="15" t="s">
        <v>346</v>
      </c>
      <c r="J35" s="15" t="s">
        <v>37</v>
      </c>
      <c r="K35" s="15">
        <v>15.0</v>
      </c>
      <c r="L35" s="76">
        <v>4.0</v>
      </c>
      <c r="M35" s="76">
        <f t="shared" si="4"/>
        <v>15</v>
      </c>
      <c r="N35" s="126">
        <f t="shared" si="2"/>
        <v>0.5357142857</v>
      </c>
      <c r="O35" s="15"/>
      <c r="P35" s="127"/>
      <c r="Q35" s="127"/>
      <c r="T35" s="75"/>
      <c r="U35" s="75"/>
      <c r="V35" s="75"/>
      <c r="W35" s="75"/>
      <c r="X35" s="75"/>
      <c r="Y35" s="75"/>
      <c r="Z35" s="75"/>
      <c r="AA35" s="75"/>
      <c r="AB35" s="75"/>
      <c r="AC35" s="75"/>
      <c r="AD35" s="75"/>
      <c r="AE35" s="75"/>
      <c r="AF35" s="75"/>
      <c r="AG35" s="75"/>
      <c r="AH35" s="75"/>
      <c r="AI35" s="75"/>
      <c r="AJ35" s="75"/>
    </row>
    <row r="36">
      <c r="A36" s="15" t="s">
        <v>167</v>
      </c>
      <c r="B36" s="15" t="s">
        <v>173</v>
      </c>
      <c r="C36" s="15" t="s">
        <v>174</v>
      </c>
      <c r="D36" s="28" t="s">
        <v>387</v>
      </c>
      <c r="E36" s="28" t="s">
        <v>344</v>
      </c>
      <c r="F36" s="15" t="s">
        <v>346</v>
      </c>
      <c r="G36" s="138">
        <v>0.5625</v>
      </c>
      <c r="H36" s="125"/>
      <c r="I36" s="15" t="s">
        <v>346</v>
      </c>
      <c r="J36" s="15" t="s">
        <v>37</v>
      </c>
      <c r="K36" s="15">
        <v>8.0</v>
      </c>
      <c r="L36" s="76">
        <v>0.0</v>
      </c>
      <c r="M36" s="76">
        <f t="shared" si="4"/>
        <v>8</v>
      </c>
      <c r="N36" s="126">
        <f t="shared" si="2"/>
        <v>0.2857142857</v>
      </c>
      <c r="O36" s="75"/>
      <c r="P36" s="127"/>
      <c r="Q36" s="127"/>
      <c r="T36" s="75"/>
      <c r="U36" s="75"/>
      <c r="V36" s="75"/>
      <c r="W36" s="75"/>
      <c r="X36" s="75"/>
      <c r="Y36" s="75"/>
      <c r="Z36" s="75"/>
      <c r="AA36" s="75"/>
      <c r="AB36" s="75"/>
      <c r="AC36" s="75"/>
      <c r="AD36" s="75"/>
      <c r="AE36" s="75"/>
      <c r="AF36" s="75"/>
      <c r="AG36" s="75"/>
      <c r="AH36" s="75"/>
      <c r="AI36" s="75"/>
      <c r="AJ36" s="75"/>
    </row>
    <row r="37">
      <c r="A37" s="15" t="s">
        <v>167</v>
      </c>
      <c r="B37" s="15" t="s">
        <v>29</v>
      </c>
      <c r="C37" s="15" t="s">
        <v>30</v>
      </c>
      <c r="D37" s="28" t="s">
        <v>388</v>
      </c>
      <c r="E37" s="28" t="s">
        <v>344</v>
      </c>
      <c r="F37" s="15" t="s">
        <v>346</v>
      </c>
      <c r="G37" s="138">
        <v>0.5625</v>
      </c>
      <c r="H37" s="125"/>
      <c r="I37" s="15" t="s">
        <v>346</v>
      </c>
      <c r="J37" s="15" t="s">
        <v>37</v>
      </c>
      <c r="K37" s="15">
        <v>9.0</v>
      </c>
      <c r="L37" s="76">
        <v>2.0</v>
      </c>
      <c r="M37" s="76">
        <f t="shared" si="4"/>
        <v>9</v>
      </c>
      <c r="N37" s="126">
        <f t="shared" si="2"/>
        <v>0.3214285714</v>
      </c>
      <c r="O37" s="17"/>
      <c r="P37" s="127"/>
      <c r="Q37" s="127"/>
      <c r="T37" s="75"/>
      <c r="U37" s="75"/>
      <c r="V37" s="75"/>
      <c r="W37" s="75"/>
      <c r="X37" s="75"/>
      <c r="Y37" s="75"/>
      <c r="Z37" s="75"/>
      <c r="AA37" s="75"/>
      <c r="AB37" s="75"/>
      <c r="AC37" s="75"/>
      <c r="AD37" s="75"/>
      <c r="AE37" s="75"/>
      <c r="AF37" s="75"/>
      <c r="AG37" s="75"/>
      <c r="AH37" s="75"/>
      <c r="AI37" s="75"/>
      <c r="AJ37" s="75"/>
    </row>
    <row r="38">
      <c r="A38" s="15" t="s">
        <v>167</v>
      </c>
      <c r="B38" s="15" t="s">
        <v>177</v>
      </c>
      <c r="C38" s="15" t="s">
        <v>178</v>
      </c>
      <c r="D38" s="28" t="s">
        <v>389</v>
      </c>
      <c r="E38" s="28" t="s">
        <v>344</v>
      </c>
      <c r="F38" s="15" t="s">
        <v>346</v>
      </c>
      <c r="G38" s="124">
        <v>0.5652777777777778</v>
      </c>
      <c r="H38" s="125">
        <v>4.0</v>
      </c>
      <c r="I38" s="15" t="s">
        <v>346</v>
      </c>
      <c r="J38" s="15" t="s">
        <v>37</v>
      </c>
      <c r="K38" s="15">
        <v>4.0</v>
      </c>
      <c r="L38" s="76">
        <v>1.0</v>
      </c>
      <c r="M38" s="76">
        <f t="shared" si="4"/>
        <v>4</v>
      </c>
      <c r="N38" s="126">
        <f t="shared" si="2"/>
        <v>0.1428571429</v>
      </c>
      <c r="O38" s="90"/>
      <c r="P38" s="127"/>
      <c r="Q38" s="127"/>
      <c r="T38" s="75"/>
      <c r="U38" s="75"/>
      <c r="V38" s="75"/>
      <c r="W38" s="75"/>
      <c r="X38" s="75"/>
      <c r="Y38" s="75"/>
      <c r="Z38" s="75"/>
      <c r="AA38" s="75"/>
      <c r="AB38" s="75"/>
      <c r="AC38" s="75"/>
      <c r="AD38" s="75"/>
      <c r="AE38" s="75"/>
      <c r="AF38" s="75"/>
      <c r="AG38" s="75"/>
      <c r="AH38" s="75"/>
      <c r="AI38" s="75"/>
      <c r="AJ38" s="75"/>
    </row>
    <row r="39">
      <c r="A39" s="15" t="s">
        <v>167</v>
      </c>
      <c r="B39" s="15" t="s">
        <v>54</v>
      </c>
      <c r="C39" s="15" t="s">
        <v>55</v>
      </c>
      <c r="D39" s="28" t="s">
        <v>390</v>
      </c>
      <c r="E39" s="28" t="s">
        <v>380</v>
      </c>
      <c r="F39" s="15" t="s">
        <v>37</v>
      </c>
      <c r="G39" s="138"/>
      <c r="H39" s="125"/>
      <c r="I39" s="15" t="s">
        <v>37</v>
      </c>
      <c r="J39" s="15" t="s">
        <v>37</v>
      </c>
      <c r="K39" s="15" t="s">
        <v>96</v>
      </c>
      <c r="L39" s="76" t="s">
        <v>96</v>
      </c>
      <c r="M39" s="76">
        <f t="shared" si="4"/>
        <v>0</v>
      </c>
      <c r="N39" s="126">
        <f t="shared" si="2"/>
        <v>0</v>
      </c>
      <c r="O39" s="15"/>
      <c r="P39" s="127"/>
      <c r="Q39" s="127"/>
      <c r="T39" s="75"/>
      <c r="U39" s="75"/>
      <c r="V39" s="75"/>
      <c r="W39" s="75"/>
      <c r="X39" s="75"/>
      <c r="Y39" s="75"/>
      <c r="Z39" s="75"/>
      <c r="AA39" s="75"/>
      <c r="AB39" s="75"/>
      <c r="AC39" s="75"/>
      <c r="AD39" s="75"/>
      <c r="AE39" s="75"/>
      <c r="AF39" s="75"/>
      <c r="AG39" s="75"/>
      <c r="AH39" s="75"/>
      <c r="AI39" s="75"/>
      <c r="AJ39" s="75"/>
    </row>
    <row r="40">
      <c r="A40" s="15" t="s">
        <v>167</v>
      </c>
      <c r="B40" s="15" t="s">
        <v>181</v>
      </c>
      <c r="C40" s="15" t="s">
        <v>182</v>
      </c>
      <c r="D40" s="28" t="s">
        <v>391</v>
      </c>
      <c r="E40" s="28" t="s">
        <v>380</v>
      </c>
      <c r="F40" s="15" t="s">
        <v>346</v>
      </c>
      <c r="G40" s="138">
        <v>0.6076388888888888</v>
      </c>
      <c r="H40" s="125"/>
      <c r="I40" s="15" t="s">
        <v>346</v>
      </c>
      <c r="J40" s="15" t="s">
        <v>37</v>
      </c>
      <c r="K40" s="15">
        <v>8.0</v>
      </c>
      <c r="L40" s="76"/>
      <c r="M40" s="76">
        <f t="shared" si="4"/>
        <v>8</v>
      </c>
      <c r="N40" s="126">
        <f t="shared" si="2"/>
        <v>0.2857142857</v>
      </c>
      <c r="O40" s="75"/>
      <c r="P40" s="127"/>
      <c r="Q40" s="127"/>
      <c r="T40" s="75"/>
      <c r="U40" s="75"/>
      <c r="V40" s="75"/>
      <c r="W40" s="75"/>
      <c r="X40" s="75"/>
      <c r="Y40" s="75"/>
      <c r="Z40" s="75"/>
      <c r="AA40" s="75"/>
      <c r="AB40" s="75"/>
      <c r="AC40" s="75"/>
      <c r="AD40" s="75"/>
      <c r="AE40" s="75"/>
      <c r="AF40" s="75"/>
      <c r="AG40" s="75"/>
      <c r="AH40" s="75"/>
      <c r="AI40" s="75"/>
      <c r="AJ40" s="75"/>
    </row>
    <row r="41">
      <c r="A41" s="15" t="s">
        <v>167</v>
      </c>
      <c r="B41" s="15" t="s">
        <v>183</v>
      </c>
      <c r="C41" s="15" t="s">
        <v>184</v>
      </c>
      <c r="D41" s="28" t="s">
        <v>392</v>
      </c>
      <c r="E41" s="28" t="s">
        <v>380</v>
      </c>
      <c r="F41" s="15" t="s">
        <v>346</v>
      </c>
      <c r="G41" s="124">
        <v>0.6076388888888888</v>
      </c>
      <c r="H41" s="131"/>
      <c r="I41" s="15" t="s">
        <v>346</v>
      </c>
      <c r="J41" s="15" t="s">
        <v>37</v>
      </c>
      <c r="K41" s="15">
        <v>18.0</v>
      </c>
      <c r="L41" s="76">
        <v>3.0</v>
      </c>
      <c r="M41" s="76">
        <f t="shared" si="4"/>
        <v>18</v>
      </c>
      <c r="N41" s="126">
        <f t="shared" si="2"/>
        <v>0.6428571429</v>
      </c>
      <c r="O41" s="15"/>
      <c r="P41" s="127"/>
      <c r="Q41" s="127"/>
      <c r="T41" s="75"/>
      <c r="U41" s="75"/>
      <c r="V41" s="75"/>
      <c r="W41" s="75"/>
      <c r="X41" s="75"/>
      <c r="Y41" s="75"/>
      <c r="Z41" s="75"/>
      <c r="AA41" s="75"/>
      <c r="AB41" s="75"/>
      <c r="AC41" s="75"/>
      <c r="AD41" s="75"/>
      <c r="AE41" s="75"/>
      <c r="AF41" s="75"/>
      <c r="AG41" s="75"/>
      <c r="AH41" s="75"/>
      <c r="AI41" s="75"/>
      <c r="AJ41" s="75"/>
    </row>
    <row r="42">
      <c r="A42" s="15" t="s">
        <v>167</v>
      </c>
      <c r="B42" s="15" t="s">
        <v>186</v>
      </c>
      <c r="C42" s="15" t="s">
        <v>187</v>
      </c>
      <c r="D42" s="28" t="s">
        <v>393</v>
      </c>
      <c r="E42" s="28" t="s">
        <v>380</v>
      </c>
      <c r="F42" s="15" t="s">
        <v>37</v>
      </c>
      <c r="G42" s="124"/>
      <c r="H42" s="125"/>
      <c r="I42" s="15" t="s">
        <v>37</v>
      </c>
      <c r="J42" s="15" t="s">
        <v>37</v>
      </c>
      <c r="K42" s="15" t="s">
        <v>96</v>
      </c>
      <c r="L42" s="76" t="s">
        <v>96</v>
      </c>
      <c r="M42" s="76">
        <f t="shared" si="4"/>
        <v>0</v>
      </c>
      <c r="N42" s="126">
        <f t="shared" si="2"/>
        <v>0</v>
      </c>
      <c r="O42" s="15"/>
      <c r="P42" s="127"/>
      <c r="Q42" s="127"/>
      <c r="T42" s="75"/>
      <c r="U42" s="75"/>
      <c r="V42" s="75"/>
      <c r="W42" s="75"/>
      <c r="X42" s="75"/>
      <c r="Y42" s="75"/>
      <c r="Z42" s="75"/>
      <c r="AA42" s="75"/>
      <c r="AB42" s="75"/>
      <c r="AC42" s="75"/>
      <c r="AD42" s="75"/>
      <c r="AE42" s="75"/>
      <c r="AF42" s="75"/>
      <c r="AG42" s="75"/>
      <c r="AH42" s="75"/>
      <c r="AI42" s="75"/>
      <c r="AJ42" s="75"/>
    </row>
    <row r="43">
      <c r="A43" s="15" t="s">
        <v>188</v>
      </c>
      <c r="B43" s="15" t="s">
        <v>165</v>
      </c>
      <c r="C43" s="15" t="s">
        <v>166</v>
      </c>
      <c r="D43" s="28" t="s">
        <v>394</v>
      </c>
      <c r="E43" s="28" t="s">
        <v>395</v>
      </c>
      <c r="F43" s="15" t="s">
        <v>346</v>
      </c>
      <c r="H43" s="131"/>
      <c r="I43" s="15" t="s">
        <v>346</v>
      </c>
      <c r="J43" s="15" t="s">
        <v>346</v>
      </c>
      <c r="K43" s="15">
        <v>11.0</v>
      </c>
      <c r="L43" s="76">
        <v>4.0</v>
      </c>
      <c r="M43" s="76">
        <f t="shared" si="4"/>
        <v>11</v>
      </c>
      <c r="N43" s="126">
        <f t="shared" si="2"/>
        <v>0.3928571429</v>
      </c>
      <c r="O43" s="15"/>
      <c r="P43" s="127"/>
      <c r="Q43" s="127"/>
      <c r="T43" s="75"/>
      <c r="U43" s="75"/>
      <c r="V43" s="75"/>
      <c r="W43" s="75"/>
      <c r="X43" s="75"/>
      <c r="Y43" s="75"/>
      <c r="Z43" s="75"/>
      <c r="AA43" s="75"/>
      <c r="AB43" s="75"/>
      <c r="AC43" s="75"/>
      <c r="AD43" s="75"/>
      <c r="AE43" s="75"/>
      <c r="AF43" s="75"/>
      <c r="AG43" s="75"/>
      <c r="AH43" s="75"/>
      <c r="AI43" s="75"/>
      <c r="AJ43" s="75"/>
    </row>
    <row r="44">
      <c r="A44" s="15" t="s">
        <v>188</v>
      </c>
      <c r="B44" s="15" t="s">
        <v>190</v>
      </c>
      <c r="C44" s="15" t="s">
        <v>191</v>
      </c>
      <c r="D44" s="28" t="s">
        <v>396</v>
      </c>
      <c r="E44" s="28" t="s">
        <v>395</v>
      </c>
      <c r="F44" s="15" t="s">
        <v>37</v>
      </c>
      <c r="G44" s="124"/>
      <c r="H44" s="131"/>
      <c r="I44" s="15" t="s">
        <v>346</v>
      </c>
      <c r="J44" s="15" t="s">
        <v>37</v>
      </c>
      <c r="K44" s="15">
        <v>5.0</v>
      </c>
      <c r="L44" s="76" t="s">
        <v>96</v>
      </c>
      <c r="M44" s="76">
        <f t="shared" si="4"/>
        <v>5</v>
      </c>
      <c r="N44" s="126">
        <f t="shared" si="2"/>
        <v>0.1785714286</v>
      </c>
      <c r="O44" s="75"/>
      <c r="P44" s="127"/>
      <c r="Q44" s="127"/>
      <c r="T44" s="75"/>
      <c r="U44" s="75"/>
      <c r="V44" s="75"/>
      <c r="W44" s="75"/>
      <c r="X44" s="75"/>
      <c r="Y44" s="75"/>
      <c r="Z44" s="75"/>
      <c r="AA44" s="75"/>
      <c r="AB44" s="75"/>
      <c r="AC44" s="75"/>
      <c r="AD44" s="75"/>
      <c r="AE44" s="75"/>
      <c r="AF44" s="75"/>
      <c r="AG44" s="75"/>
      <c r="AH44" s="75"/>
      <c r="AI44" s="75"/>
      <c r="AJ44" s="75"/>
    </row>
    <row r="45">
      <c r="A45" s="15" t="s">
        <v>188</v>
      </c>
      <c r="B45" s="15" t="s">
        <v>194</v>
      </c>
      <c r="C45" s="15" t="s">
        <v>195</v>
      </c>
      <c r="D45" s="28" t="s">
        <v>397</v>
      </c>
      <c r="E45" s="28" t="s">
        <v>395</v>
      </c>
      <c r="F45" s="15" t="s">
        <v>346</v>
      </c>
      <c r="G45" s="136">
        <v>0.6493055555555556</v>
      </c>
      <c r="H45" s="125"/>
      <c r="I45" s="15" t="s">
        <v>346</v>
      </c>
      <c r="J45" s="15" t="s">
        <v>37</v>
      </c>
      <c r="K45" s="15">
        <v>15.0</v>
      </c>
      <c r="L45" s="76">
        <v>3.0</v>
      </c>
      <c r="M45" s="76">
        <f t="shared" si="4"/>
        <v>15</v>
      </c>
      <c r="N45" s="126">
        <f t="shared" si="2"/>
        <v>0.5357142857</v>
      </c>
      <c r="O45" s="75"/>
      <c r="P45" s="127"/>
      <c r="Q45" s="127"/>
      <c r="T45" s="75"/>
      <c r="U45" s="75"/>
      <c r="V45" s="75"/>
      <c r="W45" s="75"/>
      <c r="X45" s="75"/>
      <c r="Y45" s="75"/>
      <c r="Z45" s="75"/>
      <c r="AA45" s="75"/>
      <c r="AB45" s="75"/>
      <c r="AC45" s="75"/>
      <c r="AD45" s="75"/>
      <c r="AE45" s="75"/>
      <c r="AF45" s="75"/>
      <c r="AG45" s="75"/>
      <c r="AH45" s="75"/>
      <c r="AI45" s="75"/>
      <c r="AJ45" s="75"/>
    </row>
    <row r="46">
      <c r="A46" s="15" t="s">
        <v>188</v>
      </c>
      <c r="B46" s="15" t="s">
        <v>196</v>
      </c>
      <c r="C46" s="15" t="s">
        <v>197</v>
      </c>
      <c r="D46" s="28" t="s">
        <v>399</v>
      </c>
      <c r="E46" s="28" t="s">
        <v>395</v>
      </c>
      <c r="F46" s="15" t="s">
        <v>346</v>
      </c>
      <c r="G46" s="136">
        <v>0.6493055555555556</v>
      </c>
      <c r="H46" s="125"/>
      <c r="I46" s="15" t="s">
        <v>346</v>
      </c>
      <c r="J46" s="15" t="s">
        <v>37</v>
      </c>
      <c r="K46" s="15">
        <v>18.0</v>
      </c>
      <c r="L46" s="76" t="s">
        <v>96</v>
      </c>
      <c r="M46" s="76">
        <f t="shared" si="4"/>
        <v>18</v>
      </c>
      <c r="N46" s="126">
        <f t="shared" si="2"/>
        <v>0.6428571429</v>
      </c>
      <c r="O46" s="75"/>
      <c r="P46" s="127"/>
      <c r="Q46" s="127"/>
      <c r="T46" s="75"/>
      <c r="U46" s="75"/>
      <c r="V46" s="75"/>
      <c r="W46" s="75"/>
      <c r="X46" s="75"/>
      <c r="Y46" s="75"/>
      <c r="Z46" s="75"/>
      <c r="AA46" s="75"/>
      <c r="AB46" s="75"/>
      <c r="AC46" s="75"/>
      <c r="AD46" s="75"/>
      <c r="AE46" s="75"/>
      <c r="AF46" s="75"/>
      <c r="AG46" s="75"/>
      <c r="AH46" s="75"/>
      <c r="AI46" s="75"/>
      <c r="AJ46" s="75"/>
    </row>
    <row r="47">
      <c r="A47" s="15" t="s">
        <v>188</v>
      </c>
      <c r="B47" s="15" t="s">
        <v>198</v>
      </c>
      <c r="C47" s="15" t="s">
        <v>199</v>
      </c>
      <c r="D47" s="28" t="s">
        <v>400</v>
      </c>
      <c r="E47" s="28" t="s">
        <v>401</v>
      </c>
      <c r="F47" s="15" t="s">
        <v>346</v>
      </c>
      <c r="G47" s="136">
        <v>0.6979166666666666</v>
      </c>
      <c r="H47" s="131"/>
      <c r="I47" s="15" t="s">
        <v>346</v>
      </c>
      <c r="J47" s="15" t="s">
        <v>346</v>
      </c>
      <c r="K47" s="15">
        <v>20.0</v>
      </c>
      <c r="L47" s="76">
        <v>6.0</v>
      </c>
      <c r="M47" s="76">
        <f t="shared" si="4"/>
        <v>20</v>
      </c>
      <c r="N47" s="126">
        <f t="shared" si="2"/>
        <v>0.7142857143</v>
      </c>
      <c r="O47" s="75"/>
      <c r="P47" s="127"/>
      <c r="Q47" s="127"/>
      <c r="T47" s="75"/>
      <c r="U47" s="75"/>
      <c r="V47" s="75"/>
      <c r="W47" s="75"/>
      <c r="X47" s="75"/>
      <c r="Y47" s="75"/>
      <c r="Z47" s="75"/>
      <c r="AA47" s="75"/>
      <c r="AB47" s="75"/>
      <c r="AC47" s="75"/>
      <c r="AD47" s="75"/>
      <c r="AE47" s="75"/>
      <c r="AF47" s="75"/>
      <c r="AG47" s="75"/>
      <c r="AH47" s="75"/>
      <c r="AI47" s="75"/>
      <c r="AJ47" s="75"/>
    </row>
    <row r="48">
      <c r="A48" s="15" t="s">
        <v>188</v>
      </c>
      <c r="B48" s="15" t="s">
        <v>171</v>
      </c>
      <c r="C48" s="15" t="s">
        <v>172</v>
      </c>
      <c r="D48" s="28" t="s">
        <v>402</v>
      </c>
      <c r="E48" s="28" t="s">
        <v>401</v>
      </c>
      <c r="F48" s="15" t="s">
        <v>346</v>
      </c>
      <c r="G48" s="136">
        <v>0.6979166666666666</v>
      </c>
      <c r="H48" s="131"/>
      <c r="I48" s="15" t="s">
        <v>346</v>
      </c>
      <c r="J48" s="15" t="s">
        <v>37</v>
      </c>
      <c r="K48" s="15" t="s">
        <v>96</v>
      </c>
      <c r="L48" s="76"/>
      <c r="M48" s="76">
        <f t="shared" si="4"/>
        <v>0</v>
      </c>
      <c r="N48" s="126">
        <f t="shared" si="2"/>
        <v>0</v>
      </c>
      <c r="O48" s="75"/>
      <c r="P48" s="127"/>
      <c r="Q48" s="127"/>
      <c r="T48" s="75"/>
      <c r="U48" s="75"/>
      <c r="V48" s="75"/>
      <c r="W48" s="75"/>
      <c r="X48" s="75"/>
      <c r="Y48" s="75"/>
      <c r="Z48" s="75"/>
      <c r="AA48" s="75"/>
      <c r="AB48" s="75"/>
      <c r="AC48" s="75"/>
      <c r="AD48" s="75"/>
      <c r="AE48" s="75"/>
      <c r="AF48" s="75"/>
      <c r="AG48" s="75"/>
      <c r="AH48" s="75"/>
      <c r="AI48" s="75"/>
      <c r="AJ48" s="75"/>
    </row>
    <row r="49">
      <c r="A49" s="52" t="s">
        <v>200</v>
      </c>
      <c r="B49" s="15" t="s">
        <v>201</v>
      </c>
      <c r="C49" s="15" t="s">
        <v>202</v>
      </c>
      <c r="D49" s="28" t="s">
        <v>403</v>
      </c>
      <c r="E49" s="28" t="s">
        <v>355</v>
      </c>
      <c r="F49" s="15" t="s">
        <v>346</v>
      </c>
      <c r="G49" s="124">
        <v>0.6569444444444444</v>
      </c>
      <c r="H49" s="125">
        <v>1.0</v>
      </c>
      <c r="I49" s="15" t="s">
        <v>346</v>
      </c>
      <c r="J49" s="15" t="s">
        <v>37</v>
      </c>
      <c r="K49" s="15">
        <v>18.5</v>
      </c>
      <c r="L49" s="76" t="s">
        <v>96</v>
      </c>
      <c r="M49" s="76">
        <f t="shared" si="4"/>
        <v>18.5</v>
      </c>
      <c r="N49" s="126">
        <f t="shared" si="2"/>
        <v>0.6607142857</v>
      </c>
      <c r="O49" s="15"/>
      <c r="P49" s="127"/>
      <c r="Q49" s="127"/>
      <c r="T49" s="75"/>
      <c r="U49" s="75"/>
      <c r="V49" s="75"/>
      <c r="W49" s="75"/>
      <c r="X49" s="75"/>
      <c r="Y49" s="75"/>
      <c r="Z49" s="75"/>
      <c r="AA49" s="75"/>
      <c r="AB49" s="75"/>
      <c r="AC49" s="75"/>
      <c r="AD49" s="75"/>
      <c r="AE49" s="75"/>
      <c r="AF49" s="75"/>
      <c r="AG49" s="75"/>
      <c r="AH49" s="75"/>
      <c r="AI49" s="75"/>
      <c r="AJ49" s="75"/>
    </row>
    <row r="50">
      <c r="A50" s="52" t="s">
        <v>200</v>
      </c>
      <c r="B50" s="15" t="s">
        <v>74</v>
      </c>
      <c r="C50" s="15" t="s">
        <v>75</v>
      </c>
      <c r="D50" s="28" t="s">
        <v>404</v>
      </c>
      <c r="E50" s="28" t="s">
        <v>355</v>
      </c>
      <c r="F50" s="15" t="s">
        <v>346</v>
      </c>
      <c r="G50" s="124">
        <v>0.6590277777777778</v>
      </c>
      <c r="H50" s="125">
        <v>4.0</v>
      </c>
      <c r="I50" s="15" t="s">
        <v>37</v>
      </c>
      <c r="J50" s="15" t="s">
        <v>37</v>
      </c>
      <c r="K50" s="15">
        <v>9.75</v>
      </c>
      <c r="L50" s="76">
        <v>1.0</v>
      </c>
      <c r="M50" s="76">
        <f t="shared" si="4"/>
        <v>9.75</v>
      </c>
      <c r="N50" s="126">
        <f t="shared" si="2"/>
        <v>0.3482142857</v>
      </c>
      <c r="O50" s="15"/>
      <c r="P50" s="127"/>
      <c r="Q50" s="127"/>
      <c r="T50" s="75"/>
      <c r="U50" s="75"/>
      <c r="V50" s="75"/>
      <c r="W50" s="75"/>
      <c r="X50" s="75"/>
      <c r="Y50" s="75"/>
      <c r="Z50" s="75"/>
      <c r="AA50" s="75"/>
      <c r="AB50" s="75"/>
      <c r="AC50" s="75"/>
      <c r="AD50" s="75"/>
      <c r="AE50" s="75"/>
      <c r="AF50" s="75"/>
      <c r="AG50" s="75"/>
      <c r="AH50" s="75"/>
      <c r="AI50" s="75"/>
      <c r="AJ50" s="75"/>
    </row>
    <row r="51">
      <c r="A51" s="52" t="s">
        <v>200</v>
      </c>
      <c r="B51" s="15" t="s">
        <v>207</v>
      </c>
      <c r="C51" s="15" t="s">
        <v>208</v>
      </c>
      <c r="D51" s="28" t="s">
        <v>405</v>
      </c>
      <c r="E51" s="28" t="s">
        <v>355</v>
      </c>
      <c r="F51" s="15" t="s">
        <v>346</v>
      </c>
      <c r="G51" s="138">
        <v>0.65625</v>
      </c>
      <c r="H51" s="125">
        <v>0.0</v>
      </c>
      <c r="I51" s="15" t="s">
        <v>346</v>
      </c>
      <c r="J51" s="15" t="s">
        <v>346</v>
      </c>
      <c r="K51" s="15" t="s">
        <v>96</v>
      </c>
      <c r="L51" s="76" t="s">
        <v>96</v>
      </c>
      <c r="M51" s="76">
        <f t="shared" si="4"/>
        <v>0</v>
      </c>
      <c r="N51" s="126">
        <f t="shared" si="2"/>
        <v>0</v>
      </c>
      <c r="O51" s="15" t="s">
        <v>406</v>
      </c>
      <c r="P51" s="127"/>
      <c r="Q51" s="127"/>
      <c r="T51" s="75"/>
      <c r="U51" s="75"/>
      <c r="V51" s="75"/>
      <c r="W51" s="75"/>
      <c r="X51" s="75"/>
      <c r="Y51" s="75"/>
      <c r="Z51" s="75"/>
      <c r="AA51" s="75"/>
      <c r="AB51" s="75"/>
      <c r="AC51" s="75"/>
      <c r="AD51" s="75"/>
      <c r="AE51" s="75"/>
      <c r="AF51" s="75"/>
      <c r="AG51" s="75"/>
      <c r="AH51" s="75"/>
      <c r="AI51" s="75"/>
      <c r="AJ51" s="75"/>
    </row>
    <row r="52">
      <c r="A52" s="52" t="s">
        <v>200</v>
      </c>
      <c r="B52" s="15" t="s">
        <v>204</v>
      </c>
      <c r="C52" s="15" t="s">
        <v>205</v>
      </c>
      <c r="D52" s="28" t="s">
        <v>407</v>
      </c>
      <c r="E52" s="28" t="s">
        <v>401</v>
      </c>
      <c r="F52" s="15" t="s">
        <v>37</v>
      </c>
      <c r="G52" s="125" t="s">
        <v>96</v>
      </c>
      <c r="H52" s="125" t="s">
        <v>96</v>
      </c>
      <c r="I52" s="15" t="s">
        <v>96</v>
      </c>
      <c r="J52" s="15" t="s">
        <v>37</v>
      </c>
      <c r="K52" s="15">
        <v>1.25</v>
      </c>
      <c r="L52" s="76">
        <v>0.0</v>
      </c>
      <c r="M52" s="76">
        <f t="shared" si="4"/>
        <v>1.25</v>
      </c>
      <c r="N52" s="126">
        <f t="shared" si="2"/>
        <v>0.04464285714</v>
      </c>
      <c r="O52" s="15"/>
      <c r="P52" s="127"/>
      <c r="Q52" s="127"/>
      <c r="T52" s="75"/>
      <c r="U52" s="75"/>
      <c r="V52" s="75"/>
      <c r="W52" s="75"/>
      <c r="X52" s="75"/>
      <c r="Y52" s="75"/>
      <c r="Z52" s="75"/>
      <c r="AA52" s="75"/>
      <c r="AB52" s="75"/>
      <c r="AC52" s="75"/>
      <c r="AD52" s="75"/>
      <c r="AE52" s="75"/>
      <c r="AF52" s="75"/>
      <c r="AG52" s="75"/>
      <c r="AH52" s="75"/>
      <c r="AI52" s="75"/>
      <c r="AJ52" s="75"/>
    </row>
    <row r="53">
      <c r="A53" s="52" t="s">
        <v>200</v>
      </c>
      <c r="B53" s="15" t="s">
        <v>214</v>
      </c>
      <c r="C53" s="15" t="s">
        <v>215</v>
      </c>
      <c r="D53" s="28" t="s">
        <v>408</v>
      </c>
      <c r="E53" s="28" t="s">
        <v>401</v>
      </c>
      <c r="F53" s="15" t="s">
        <v>346</v>
      </c>
      <c r="G53" s="138">
        <v>0.6909722222222222</v>
      </c>
      <c r="H53" s="125">
        <v>0.0</v>
      </c>
      <c r="I53" s="15" t="s">
        <v>346</v>
      </c>
      <c r="J53" s="15" t="s">
        <v>37</v>
      </c>
      <c r="K53" s="15">
        <v>2.25</v>
      </c>
      <c r="L53" s="76" t="s">
        <v>96</v>
      </c>
      <c r="M53" s="76">
        <f t="shared" si="4"/>
        <v>2.25</v>
      </c>
      <c r="N53" s="126">
        <f t="shared" si="2"/>
        <v>0.08035714286</v>
      </c>
      <c r="P53" s="127"/>
      <c r="Q53" s="127"/>
      <c r="T53" s="75"/>
      <c r="U53" s="75"/>
      <c r="V53" s="75"/>
      <c r="W53" s="75"/>
      <c r="X53" s="75"/>
      <c r="Y53" s="75"/>
      <c r="Z53" s="75"/>
      <c r="AA53" s="75"/>
      <c r="AB53" s="75"/>
      <c r="AC53" s="75"/>
      <c r="AD53" s="75"/>
      <c r="AE53" s="75"/>
      <c r="AF53" s="75"/>
      <c r="AG53" s="75"/>
      <c r="AH53" s="75"/>
      <c r="AI53" s="75"/>
      <c r="AJ53" s="75"/>
    </row>
    <row r="54">
      <c r="A54" s="52" t="s">
        <v>200</v>
      </c>
      <c r="B54" s="15" t="s">
        <v>218</v>
      </c>
      <c r="C54" s="15" t="s">
        <v>219</v>
      </c>
      <c r="D54" s="28" t="s">
        <v>409</v>
      </c>
      <c r="E54" s="28" t="s">
        <v>401</v>
      </c>
      <c r="F54" s="15" t="s">
        <v>346</v>
      </c>
      <c r="G54" s="138">
        <v>0.6909722222222222</v>
      </c>
      <c r="H54" s="125">
        <v>0.0</v>
      </c>
      <c r="I54" s="15" t="s">
        <v>346</v>
      </c>
      <c r="J54" s="15" t="s">
        <v>37</v>
      </c>
      <c r="K54" s="15" t="s">
        <v>96</v>
      </c>
      <c r="L54" s="76" t="s">
        <v>96</v>
      </c>
      <c r="M54" s="76">
        <f t="shared" si="4"/>
        <v>0</v>
      </c>
      <c r="N54" s="126">
        <f t="shared" si="2"/>
        <v>0</v>
      </c>
      <c r="O54" s="15" t="s">
        <v>410</v>
      </c>
      <c r="P54" s="127"/>
      <c r="Q54" s="127"/>
      <c r="T54" s="75"/>
      <c r="U54" s="75"/>
      <c r="V54" s="75"/>
      <c r="W54" s="75"/>
      <c r="X54" s="75"/>
      <c r="Y54" s="75"/>
      <c r="Z54" s="75"/>
      <c r="AA54" s="75"/>
      <c r="AB54" s="75"/>
      <c r="AC54" s="75"/>
      <c r="AD54" s="75"/>
      <c r="AE54" s="75"/>
      <c r="AF54" s="75"/>
      <c r="AG54" s="75"/>
      <c r="AH54" s="75"/>
      <c r="AI54" s="75"/>
      <c r="AJ54" s="75"/>
    </row>
    <row r="55">
      <c r="A55" s="52" t="s">
        <v>200</v>
      </c>
      <c r="B55" s="15" t="s">
        <v>60</v>
      </c>
      <c r="C55" s="15" t="s">
        <v>61</v>
      </c>
      <c r="D55" s="28" t="s">
        <v>411</v>
      </c>
      <c r="E55" s="28" t="s">
        <v>401</v>
      </c>
      <c r="F55" s="15" t="s">
        <v>346</v>
      </c>
      <c r="G55" s="138">
        <v>0.7020833333333333</v>
      </c>
      <c r="H55" s="125">
        <v>6.0</v>
      </c>
      <c r="I55" s="15" t="s">
        <v>346</v>
      </c>
      <c r="J55" s="15" t="s">
        <v>37</v>
      </c>
      <c r="K55" s="15">
        <v>13.0</v>
      </c>
      <c r="L55" s="76" t="s">
        <v>96</v>
      </c>
      <c r="M55" s="76">
        <f t="shared" si="4"/>
        <v>13</v>
      </c>
      <c r="N55" s="126">
        <f t="shared" si="2"/>
        <v>0.4642857143</v>
      </c>
      <c r="O55" s="15" t="s">
        <v>412</v>
      </c>
      <c r="P55" s="127"/>
      <c r="Q55" s="127"/>
      <c r="T55" s="75"/>
      <c r="U55" s="75"/>
      <c r="V55" s="75"/>
      <c r="W55" s="75"/>
      <c r="X55" s="75"/>
      <c r="Y55" s="75"/>
      <c r="Z55" s="75"/>
      <c r="AA55" s="75"/>
      <c r="AB55" s="75"/>
      <c r="AC55" s="75"/>
      <c r="AD55" s="75"/>
      <c r="AE55" s="75"/>
      <c r="AF55" s="75"/>
      <c r="AG55" s="75"/>
      <c r="AH55" s="75"/>
      <c r="AI55" s="75"/>
      <c r="AJ55" s="75"/>
    </row>
    <row r="56">
      <c r="A56" s="15" t="s">
        <v>221</v>
      </c>
      <c r="B56" s="15" t="s">
        <v>33</v>
      </c>
      <c r="C56" s="15" t="s">
        <v>34</v>
      </c>
      <c r="D56" s="28" t="s">
        <v>413</v>
      </c>
      <c r="E56" s="28" t="s">
        <v>344</v>
      </c>
      <c r="F56" s="15" t="s">
        <v>346</v>
      </c>
      <c r="G56" s="141">
        <v>0.5604166666666667</v>
      </c>
      <c r="H56" s="125">
        <v>0.0</v>
      </c>
      <c r="I56" s="15" t="s">
        <v>346</v>
      </c>
      <c r="J56" s="15" t="s">
        <v>37</v>
      </c>
      <c r="K56" s="15">
        <v>13.0</v>
      </c>
      <c r="L56" s="76" t="s">
        <v>96</v>
      </c>
      <c r="M56" s="76">
        <f t="shared" si="4"/>
        <v>13</v>
      </c>
      <c r="N56" s="126">
        <f t="shared" si="2"/>
        <v>0.4642857143</v>
      </c>
      <c r="O56" s="15"/>
      <c r="P56" s="127"/>
      <c r="Q56" s="127"/>
      <c r="T56" s="75"/>
      <c r="U56" s="75"/>
      <c r="V56" s="75"/>
      <c r="W56" s="75"/>
      <c r="X56" s="75"/>
      <c r="Y56" s="75"/>
      <c r="Z56" s="75"/>
      <c r="AA56" s="75"/>
      <c r="AB56" s="75"/>
      <c r="AC56" s="75"/>
      <c r="AD56" s="75"/>
      <c r="AE56" s="75"/>
      <c r="AF56" s="75"/>
      <c r="AG56" s="75"/>
      <c r="AH56" s="75"/>
      <c r="AI56" s="75"/>
      <c r="AJ56" s="75"/>
    </row>
    <row r="57">
      <c r="A57" s="15" t="s">
        <v>221</v>
      </c>
      <c r="B57" s="15" t="s">
        <v>22</v>
      </c>
      <c r="C57" s="15" t="s">
        <v>23</v>
      </c>
      <c r="D57" s="28" t="s">
        <v>414</v>
      </c>
      <c r="E57" s="28" t="s">
        <v>344</v>
      </c>
      <c r="F57" s="15" t="s">
        <v>346</v>
      </c>
      <c r="G57" s="141">
        <v>0.5590277777777778</v>
      </c>
      <c r="H57" s="125">
        <v>0.0</v>
      </c>
      <c r="I57" s="15" t="s">
        <v>346</v>
      </c>
      <c r="J57" s="15" t="s">
        <v>346</v>
      </c>
      <c r="K57" s="15" t="s">
        <v>96</v>
      </c>
      <c r="L57" s="76">
        <v>4.0</v>
      </c>
      <c r="M57" s="76">
        <f t="shared" si="4"/>
        <v>0</v>
      </c>
      <c r="N57" s="126">
        <f t="shared" si="2"/>
        <v>0</v>
      </c>
      <c r="O57" s="15"/>
      <c r="P57" s="127"/>
      <c r="Q57" s="127"/>
      <c r="T57" s="75"/>
      <c r="U57" s="75"/>
      <c r="V57" s="75"/>
      <c r="W57" s="75"/>
      <c r="X57" s="75"/>
      <c r="Y57" s="75"/>
      <c r="Z57" s="75"/>
      <c r="AA57" s="75"/>
      <c r="AB57" s="75"/>
      <c r="AC57" s="75"/>
      <c r="AD57" s="75"/>
      <c r="AE57" s="75"/>
      <c r="AF57" s="75"/>
      <c r="AG57" s="75"/>
      <c r="AH57" s="75"/>
      <c r="AI57" s="75"/>
      <c r="AJ57" s="75"/>
    </row>
    <row r="58">
      <c r="A58" s="15" t="s">
        <v>221</v>
      </c>
      <c r="B58" s="15" t="s">
        <v>81</v>
      </c>
      <c r="C58" s="15" t="s">
        <v>82</v>
      </c>
      <c r="D58" s="28" t="s">
        <v>415</v>
      </c>
      <c r="E58" s="28" t="s">
        <v>344</v>
      </c>
      <c r="F58" s="15" t="s">
        <v>37</v>
      </c>
      <c r="G58" s="125" t="s">
        <v>96</v>
      </c>
      <c r="H58" s="125" t="s">
        <v>96</v>
      </c>
      <c r="I58" s="15" t="s">
        <v>37</v>
      </c>
      <c r="J58" s="15" t="s">
        <v>37</v>
      </c>
      <c r="K58" s="15" t="s">
        <v>96</v>
      </c>
      <c r="L58" s="76" t="s">
        <v>96</v>
      </c>
      <c r="M58" s="76">
        <f t="shared" si="4"/>
        <v>0</v>
      </c>
      <c r="N58" s="126">
        <f t="shared" si="2"/>
        <v>0</v>
      </c>
      <c r="O58" s="15"/>
      <c r="P58" s="127"/>
      <c r="Q58" s="127"/>
      <c r="T58" s="75"/>
      <c r="U58" s="75"/>
      <c r="V58" s="75"/>
      <c r="W58" s="75"/>
      <c r="X58" s="75"/>
      <c r="Y58" s="75"/>
      <c r="Z58" s="75"/>
      <c r="AA58" s="75"/>
      <c r="AB58" s="75"/>
      <c r="AC58" s="75"/>
      <c r="AD58" s="75"/>
      <c r="AE58" s="75"/>
      <c r="AF58" s="75"/>
      <c r="AG58" s="75"/>
      <c r="AH58" s="75"/>
      <c r="AI58" s="75"/>
      <c r="AJ58" s="75"/>
    </row>
    <row r="59">
      <c r="A59" s="15" t="s">
        <v>221</v>
      </c>
      <c r="B59" s="15" t="s">
        <v>225</v>
      </c>
      <c r="C59" s="15" t="s">
        <v>226</v>
      </c>
      <c r="D59" s="28" t="s">
        <v>416</v>
      </c>
      <c r="E59" s="28" t="s">
        <v>344</v>
      </c>
      <c r="F59" s="15" t="s">
        <v>346</v>
      </c>
      <c r="G59" s="141">
        <v>0.5611111111111111</v>
      </c>
      <c r="H59" s="125">
        <v>0.0</v>
      </c>
      <c r="I59" s="15" t="s">
        <v>346</v>
      </c>
      <c r="J59" s="15" t="s">
        <v>346</v>
      </c>
      <c r="K59" s="15">
        <v>15.0</v>
      </c>
      <c r="L59" s="76">
        <v>3.0</v>
      </c>
      <c r="M59" s="76">
        <f t="shared" si="4"/>
        <v>15</v>
      </c>
      <c r="N59" s="126">
        <f t="shared" si="2"/>
        <v>0.5357142857</v>
      </c>
      <c r="O59" s="15"/>
      <c r="P59" s="127"/>
      <c r="Q59" s="127"/>
      <c r="T59" s="75"/>
      <c r="U59" s="75"/>
      <c r="V59" s="75"/>
      <c r="W59" s="75"/>
      <c r="X59" s="75"/>
      <c r="Y59" s="75"/>
      <c r="Z59" s="75"/>
      <c r="AA59" s="75"/>
      <c r="AB59" s="75"/>
      <c r="AC59" s="75"/>
      <c r="AD59" s="75"/>
      <c r="AE59" s="75"/>
      <c r="AF59" s="75"/>
      <c r="AG59" s="75"/>
      <c r="AH59" s="75"/>
      <c r="AI59" s="75"/>
      <c r="AJ59" s="75"/>
    </row>
    <row r="60">
      <c r="A60" s="100" t="s">
        <v>221</v>
      </c>
      <c r="B60" s="15" t="s">
        <v>228</v>
      </c>
      <c r="C60" s="15" t="s">
        <v>229</v>
      </c>
      <c r="D60" s="28" t="s">
        <v>417</v>
      </c>
      <c r="E60" s="28" t="s">
        <v>418</v>
      </c>
      <c r="F60" s="15" t="s">
        <v>346</v>
      </c>
      <c r="G60" s="124">
        <v>0.6055555555555555</v>
      </c>
      <c r="H60" s="125">
        <v>0.0</v>
      </c>
      <c r="I60" s="15" t="s">
        <v>346</v>
      </c>
      <c r="J60" s="15" t="s">
        <v>346</v>
      </c>
      <c r="K60" s="15">
        <v>5.0</v>
      </c>
      <c r="L60" s="76" t="s">
        <v>96</v>
      </c>
      <c r="M60" s="76">
        <f t="shared" si="4"/>
        <v>5</v>
      </c>
      <c r="N60" s="126">
        <f t="shared" si="2"/>
        <v>0.1785714286</v>
      </c>
      <c r="O60" s="15"/>
      <c r="P60" s="127"/>
      <c r="Q60" s="127"/>
      <c r="T60" s="75"/>
      <c r="U60" s="75"/>
      <c r="V60" s="75"/>
      <c r="W60" s="75"/>
      <c r="X60" s="75"/>
      <c r="Y60" s="75"/>
      <c r="Z60" s="75"/>
      <c r="AA60" s="75"/>
      <c r="AB60" s="75"/>
      <c r="AC60" s="75"/>
      <c r="AD60" s="75"/>
      <c r="AE60" s="75"/>
      <c r="AF60" s="75"/>
      <c r="AG60" s="75"/>
      <c r="AH60" s="75"/>
      <c r="AI60" s="75"/>
      <c r="AJ60" s="75"/>
    </row>
    <row r="61">
      <c r="A61" s="100" t="s">
        <v>221</v>
      </c>
      <c r="B61" s="15" t="s">
        <v>230</v>
      </c>
      <c r="C61" s="15" t="s">
        <v>231</v>
      </c>
      <c r="D61" s="28" t="s">
        <v>419</v>
      </c>
      <c r="E61" s="28" t="s">
        <v>418</v>
      </c>
      <c r="F61" s="15" t="s">
        <v>346</v>
      </c>
      <c r="G61" s="141">
        <v>0.6076388888888888</v>
      </c>
      <c r="H61" s="125">
        <v>0.0</v>
      </c>
      <c r="I61" s="15" t="s">
        <v>346</v>
      </c>
      <c r="J61" s="15" t="s">
        <v>346</v>
      </c>
      <c r="K61" s="15" t="s">
        <v>96</v>
      </c>
      <c r="L61" s="76" t="s">
        <v>96</v>
      </c>
      <c r="M61" s="76">
        <f t="shared" si="4"/>
        <v>0</v>
      </c>
      <c r="N61" s="126">
        <f t="shared" si="2"/>
        <v>0</v>
      </c>
      <c r="O61" s="15"/>
      <c r="P61" s="127"/>
      <c r="Q61" s="127"/>
      <c r="T61" s="75"/>
      <c r="U61" s="75"/>
      <c r="V61" s="75"/>
      <c r="W61" s="75"/>
      <c r="X61" s="75"/>
      <c r="Y61" s="75"/>
      <c r="Z61" s="75"/>
      <c r="AA61" s="75"/>
      <c r="AB61" s="75"/>
      <c r="AC61" s="75"/>
      <c r="AD61" s="75"/>
      <c r="AE61" s="75"/>
      <c r="AF61" s="75"/>
      <c r="AG61" s="75"/>
      <c r="AH61" s="75"/>
      <c r="AI61" s="75"/>
      <c r="AJ61" s="75"/>
    </row>
    <row r="62">
      <c r="A62" s="100" t="s">
        <v>221</v>
      </c>
      <c r="B62" s="15" t="s">
        <v>234</v>
      </c>
      <c r="C62" s="15" t="s">
        <v>235</v>
      </c>
      <c r="D62" s="28" t="s">
        <v>420</v>
      </c>
      <c r="E62" s="28" t="s">
        <v>418</v>
      </c>
      <c r="F62" s="15" t="s">
        <v>346</v>
      </c>
      <c r="G62" s="141">
        <v>0.60625</v>
      </c>
      <c r="H62" s="125">
        <v>0.0</v>
      </c>
      <c r="I62" s="15" t="s">
        <v>346</v>
      </c>
      <c r="J62" s="15" t="s">
        <v>346</v>
      </c>
      <c r="K62" s="15" t="s">
        <v>96</v>
      </c>
      <c r="L62" s="76" t="s">
        <v>96</v>
      </c>
      <c r="M62" s="76">
        <f t="shared" si="4"/>
        <v>0</v>
      </c>
      <c r="N62" s="126">
        <f t="shared" si="2"/>
        <v>0</v>
      </c>
      <c r="O62" s="75"/>
      <c r="P62" s="127"/>
      <c r="Q62" s="127"/>
      <c r="T62" s="75"/>
      <c r="U62" s="75"/>
      <c r="V62" s="75"/>
      <c r="W62" s="75"/>
      <c r="X62" s="75"/>
      <c r="Y62" s="75"/>
      <c r="Z62" s="75"/>
      <c r="AA62" s="75"/>
      <c r="AB62" s="75"/>
      <c r="AC62" s="75"/>
      <c r="AD62" s="75"/>
      <c r="AE62" s="75"/>
      <c r="AF62" s="75"/>
      <c r="AG62" s="75"/>
      <c r="AH62" s="75"/>
      <c r="AI62" s="75"/>
      <c r="AJ62" s="75"/>
    </row>
    <row r="63">
      <c r="A63" s="100" t="s">
        <v>221</v>
      </c>
      <c r="B63" s="15" t="s">
        <v>238</v>
      </c>
      <c r="C63" s="15" t="s">
        <v>239</v>
      </c>
      <c r="D63" s="28" t="s">
        <v>421</v>
      </c>
      <c r="E63" s="28" t="s">
        <v>418</v>
      </c>
      <c r="F63" s="15" t="s">
        <v>37</v>
      </c>
      <c r="G63" s="125" t="s">
        <v>96</v>
      </c>
      <c r="H63" s="125" t="s">
        <v>96</v>
      </c>
      <c r="I63" s="15" t="s">
        <v>37</v>
      </c>
      <c r="J63" s="15" t="s">
        <v>37</v>
      </c>
      <c r="K63" s="15" t="s">
        <v>96</v>
      </c>
      <c r="L63" s="76" t="s">
        <v>96</v>
      </c>
      <c r="M63" s="76">
        <f t="shared" si="4"/>
        <v>0</v>
      </c>
      <c r="N63" s="126">
        <f t="shared" si="2"/>
        <v>0</v>
      </c>
      <c r="O63" s="15"/>
      <c r="P63" s="127"/>
      <c r="Q63" s="127"/>
      <c r="T63" s="75"/>
      <c r="U63" s="75"/>
      <c r="V63" s="75"/>
      <c r="W63" s="75"/>
      <c r="X63" s="75"/>
      <c r="Y63" s="75"/>
      <c r="Z63" s="75"/>
      <c r="AA63" s="75"/>
      <c r="AB63" s="75"/>
      <c r="AC63" s="75"/>
      <c r="AD63" s="75"/>
      <c r="AE63" s="75"/>
      <c r="AF63" s="75"/>
      <c r="AG63" s="75"/>
      <c r="AH63" s="75"/>
      <c r="AI63" s="75"/>
      <c r="AJ63" s="75"/>
    </row>
    <row r="64">
      <c r="A64" s="15" t="s">
        <v>243</v>
      </c>
      <c r="B64" s="15" t="s">
        <v>244</v>
      </c>
      <c r="C64" s="15" t="s">
        <v>245</v>
      </c>
      <c r="D64" s="28" t="s">
        <v>422</v>
      </c>
      <c r="E64" s="28" t="s">
        <v>374</v>
      </c>
      <c r="F64" s="15" t="s">
        <v>346</v>
      </c>
      <c r="G64" s="141">
        <v>0.5625</v>
      </c>
      <c r="H64" s="125">
        <v>0.0</v>
      </c>
      <c r="I64" s="15"/>
      <c r="J64" s="15" t="s">
        <v>37</v>
      </c>
      <c r="K64" s="15">
        <v>7.0</v>
      </c>
      <c r="L64" s="76" t="s">
        <v>96</v>
      </c>
      <c r="M64" s="76">
        <f t="shared" si="4"/>
        <v>7</v>
      </c>
      <c r="N64" s="126">
        <f t="shared" si="2"/>
        <v>0.25</v>
      </c>
      <c r="P64" s="127"/>
      <c r="Q64" s="127"/>
      <c r="T64" s="75"/>
      <c r="U64" s="75"/>
      <c r="V64" s="75"/>
      <c r="W64" s="75"/>
      <c r="X64" s="75"/>
      <c r="Y64" s="75"/>
      <c r="Z64" s="75"/>
      <c r="AA64" s="75"/>
      <c r="AB64" s="75"/>
      <c r="AC64" s="75"/>
      <c r="AD64" s="75"/>
      <c r="AE64" s="75"/>
      <c r="AF64" s="75"/>
      <c r="AG64" s="75"/>
      <c r="AH64" s="75"/>
      <c r="AI64" s="75"/>
      <c r="AJ64" s="75"/>
    </row>
    <row r="65">
      <c r="A65" s="15" t="s">
        <v>243</v>
      </c>
      <c r="B65" s="15" t="s">
        <v>154</v>
      </c>
      <c r="C65" s="15" t="s">
        <v>155</v>
      </c>
      <c r="D65" s="28" t="s">
        <v>423</v>
      </c>
      <c r="E65" s="28" t="s">
        <v>374</v>
      </c>
      <c r="F65" s="15" t="s">
        <v>346</v>
      </c>
      <c r="G65" s="138">
        <v>0.19791666666666666</v>
      </c>
      <c r="H65" s="125"/>
      <c r="I65" s="15"/>
      <c r="J65" s="15" t="s">
        <v>37</v>
      </c>
      <c r="K65" s="15">
        <v>7.0</v>
      </c>
      <c r="L65" s="76" t="s">
        <v>96</v>
      </c>
      <c r="M65" s="76">
        <f t="shared" si="4"/>
        <v>7</v>
      </c>
      <c r="N65" s="126">
        <f t="shared" si="2"/>
        <v>0.25</v>
      </c>
      <c r="P65" s="127"/>
      <c r="Q65" s="127"/>
      <c r="T65" s="75"/>
      <c r="U65" s="75"/>
      <c r="V65" s="75"/>
      <c r="W65" s="75"/>
      <c r="X65" s="75"/>
      <c r="Y65" s="75"/>
      <c r="Z65" s="75"/>
      <c r="AA65" s="75"/>
      <c r="AB65" s="75"/>
      <c r="AC65" s="75"/>
      <c r="AD65" s="75"/>
      <c r="AE65" s="75"/>
      <c r="AF65" s="75"/>
      <c r="AG65" s="75"/>
      <c r="AH65" s="75"/>
      <c r="AI65" s="75"/>
      <c r="AJ65" s="75"/>
    </row>
    <row r="66">
      <c r="A66" s="15" t="s">
        <v>243</v>
      </c>
      <c r="B66" s="15" t="s">
        <v>249</v>
      </c>
      <c r="C66" s="15" t="s">
        <v>250</v>
      </c>
      <c r="D66" s="28" t="s">
        <v>424</v>
      </c>
      <c r="E66" s="28" t="s">
        <v>374</v>
      </c>
      <c r="F66" s="15" t="s">
        <v>346</v>
      </c>
      <c r="G66" s="138">
        <v>0.5625</v>
      </c>
      <c r="H66" s="125">
        <v>0.0</v>
      </c>
      <c r="I66" s="15"/>
      <c r="J66" s="15" t="s">
        <v>346</v>
      </c>
      <c r="K66" s="15">
        <v>5.0</v>
      </c>
      <c r="L66" s="76">
        <v>0.0</v>
      </c>
      <c r="M66" s="76">
        <f t="shared" si="4"/>
        <v>5</v>
      </c>
      <c r="N66" s="126">
        <f t="shared" si="2"/>
        <v>0.1785714286</v>
      </c>
      <c r="O66" s="75"/>
      <c r="P66" s="127"/>
      <c r="Q66" s="127"/>
      <c r="T66" s="75"/>
      <c r="U66" s="75"/>
      <c r="V66" s="75"/>
      <c r="W66" s="75"/>
      <c r="X66" s="75"/>
      <c r="Y66" s="75"/>
      <c r="Z66" s="75"/>
      <c r="AA66" s="75"/>
      <c r="AB66" s="75"/>
      <c r="AC66" s="75"/>
      <c r="AD66" s="75"/>
      <c r="AE66" s="75"/>
      <c r="AF66" s="75"/>
      <c r="AG66" s="75"/>
      <c r="AH66" s="75"/>
      <c r="AI66" s="75"/>
      <c r="AJ66" s="75"/>
    </row>
    <row r="67">
      <c r="A67" s="15" t="s">
        <v>243</v>
      </c>
      <c r="B67" s="15" t="s">
        <v>251</v>
      </c>
      <c r="C67" s="15" t="s">
        <v>252</v>
      </c>
      <c r="D67" s="28" t="s">
        <v>425</v>
      </c>
      <c r="E67" s="28" t="s">
        <v>374</v>
      </c>
      <c r="F67" s="15" t="s">
        <v>346</v>
      </c>
      <c r="G67" s="138">
        <v>0.5625</v>
      </c>
      <c r="H67" s="125">
        <v>0.0</v>
      </c>
      <c r="I67" s="15"/>
      <c r="J67" s="15" t="s">
        <v>346</v>
      </c>
      <c r="K67" s="15">
        <v>23.0</v>
      </c>
      <c r="L67" s="76">
        <v>7.0</v>
      </c>
      <c r="M67" s="76">
        <f t="shared" si="4"/>
        <v>23</v>
      </c>
      <c r="N67" s="126">
        <f t="shared" si="2"/>
        <v>0.8214285714</v>
      </c>
      <c r="O67" s="75"/>
      <c r="P67" s="127"/>
      <c r="Q67" s="127"/>
      <c r="T67" s="75"/>
      <c r="U67" s="75"/>
      <c r="V67" s="75"/>
      <c r="W67" s="75"/>
      <c r="X67" s="75"/>
      <c r="Y67" s="75"/>
      <c r="Z67" s="75"/>
      <c r="AA67" s="75"/>
      <c r="AB67" s="75"/>
      <c r="AC67" s="75"/>
      <c r="AD67" s="75"/>
      <c r="AE67" s="75"/>
      <c r="AF67" s="75"/>
      <c r="AG67" s="75"/>
      <c r="AH67" s="75"/>
      <c r="AI67" s="75"/>
      <c r="AJ67" s="75"/>
    </row>
    <row r="68">
      <c r="A68" s="15" t="s">
        <v>243</v>
      </c>
      <c r="B68" s="15" t="s">
        <v>253</v>
      </c>
      <c r="C68" s="15" t="s">
        <v>254</v>
      </c>
      <c r="D68" s="28" t="s">
        <v>426</v>
      </c>
      <c r="E68" s="28" t="s">
        <v>350</v>
      </c>
      <c r="F68" s="15" t="s">
        <v>346</v>
      </c>
      <c r="G68" s="124">
        <v>0.6076388888888888</v>
      </c>
      <c r="H68" s="125">
        <v>0.0</v>
      </c>
      <c r="I68" s="15"/>
      <c r="J68" s="15" t="s">
        <v>37</v>
      </c>
      <c r="K68" s="15" t="s">
        <v>96</v>
      </c>
      <c r="L68" s="76" t="s">
        <v>96</v>
      </c>
      <c r="M68" s="76">
        <f t="shared" si="4"/>
        <v>0</v>
      </c>
      <c r="N68" s="126">
        <f t="shared" si="2"/>
        <v>0</v>
      </c>
      <c r="O68" s="75"/>
      <c r="P68" s="127"/>
      <c r="Q68" s="127"/>
      <c r="T68" s="75"/>
      <c r="U68" s="75"/>
      <c r="V68" s="75"/>
      <c r="W68" s="75"/>
      <c r="X68" s="75"/>
      <c r="Y68" s="75"/>
      <c r="Z68" s="75"/>
      <c r="AA68" s="75"/>
      <c r="AB68" s="75"/>
      <c r="AC68" s="75"/>
      <c r="AD68" s="75"/>
      <c r="AE68" s="75"/>
      <c r="AF68" s="75"/>
      <c r="AG68" s="75"/>
      <c r="AH68" s="75"/>
      <c r="AI68" s="75"/>
      <c r="AJ68" s="75"/>
    </row>
    <row r="69">
      <c r="A69" s="15" t="s">
        <v>243</v>
      </c>
      <c r="B69" s="15" t="s">
        <v>255</v>
      </c>
      <c r="C69" s="15" t="s">
        <v>256</v>
      </c>
      <c r="D69" s="28" t="s">
        <v>427</v>
      </c>
      <c r="E69" s="28" t="s">
        <v>350</v>
      </c>
      <c r="F69" s="15" t="s">
        <v>346</v>
      </c>
      <c r="G69" s="124">
        <v>0.6076388888888888</v>
      </c>
      <c r="H69" s="125">
        <v>0.0</v>
      </c>
      <c r="I69" s="15"/>
      <c r="J69" s="15" t="s">
        <v>37</v>
      </c>
      <c r="K69" s="15">
        <v>13.0</v>
      </c>
      <c r="L69" s="76">
        <v>2.0</v>
      </c>
      <c r="M69" s="76">
        <f t="shared" si="4"/>
        <v>13</v>
      </c>
      <c r="N69" s="126">
        <f t="shared" si="2"/>
        <v>0.4642857143</v>
      </c>
      <c r="O69" s="75"/>
      <c r="P69" s="127"/>
      <c r="Q69" s="127"/>
      <c r="T69" s="75"/>
      <c r="U69" s="75"/>
      <c r="V69" s="75"/>
      <c r="W69" s="75"/>
      <c r="X69" s="75"/>
      <c r="Y69" s="75"/>
      <c r="Z69" s="75"/>
      <c r="AA69" s="75"/>
      <c r="AB69" s="75"/>
      <c r="AC69" s="75"/>
      <c r="AD69" s="75"/>
      <c r="AE69" s="75"/>
      <c r="AF69" s="75"/>
      <c r="AG69" s="75"/>
      <c r="AH69" s="75"/>
      <c r="AI69" s="75"/>
      <c r="AJ69" s="75"/>
    </row>
    <row r="70">
      <c r="A70" s="15" t="s">
        <v>243</v>
      </c>
      <c r="B70" s="15" t="s">
        <v>257</v>
      </c>
      <c r="C70" s="15" t="s">
        <v>258</v>
      </c>
      <c r="D70" s="28" t="s">
        <v>428</v>
      </c>
      <c r="E70" s="28" t="s">
        <v>350</v>
      </c>
      <c r="F70" s="15" t="s">
        <v>346</v>
      </c>
      <c r="G70" s="124">
        <v>0.6076388888888888</v>
      </c>
      <c r="H70" s="125">
        <v>0.0</v>
      </c>
      <c r="I70" s="15"/>
      <c r="J70" s="15" t="s">
        <v>37</v>
      </c>
      <c r="K70" s="15">
        <v>3.0</v>
      </c>
      <c r="L70" s="76">
        <v>1.0</v>
      </c>
      <c r="M70" s="76">
        <f t="shared" si="4"/>
        <v>3</v>
      </c>
      <c r="N70" s="126">
        <f t="shared" si="2"/>
        <v>0.1071428571</v>
      </c>
      <c r="O70" s="75"/>
      <c r="P70" s="127"/>
      <c r="Q70" s="127"/>
      <c r="T70" s="75"/>
      <c r="U70" s="75"/>
      <c r="V70" s="75"/>
      <c r="W70" s="75"/>
      <c r="X70" s="75"/>
      <c r="Y70" s="75"/>
      <c r="Z70" s="75"/>
      <c r="AA70" s="75"/>
      <c r="AB70" s="75"/>
      <c r="AC70" s="75"/>
      <c r="AD70" s="75"/>
      <c r="AE70" s="75"/>
      <c r="AF70" s="75"/>
      <c r="AG70" s="75"/>
      <c r="AH70" s="75"/>
      <c r="AI70" s="75"/>
      <c r="AJ70" s="75"/>
    </row>
    <row r="71">
      <c r="A71" s="15" t="s">
        <v>243</v>
      </c>
      <c r="B71" s="15" t="s">
        <v>259</v>
      </c>
      <c r="C71" s="15" t="s">
        <v>260</v>
      </c>
      <c r="D71" s="28" t="s">
        <v>429</v>
      </c>
      <c r="E71" s="28" t="s">
        <v>350</v>
      </c>
      <c r="F71" s="15" t="s">
        <v>346</v>
      </c>
      <c r="G71" s="124">
        <v>0.6076388888888888</v>
      </c>
      <c r="H71" s="125">
        <v>0.0</v>
      </c>
      <c r="I71" s="15"/>
      <c r="J71" s="15" t="s">
        <v>37</v>
      </c>
      <c r="K71" s="15">
        <v>5.0</v>
      </c>
      <c r="L71" s="76">
        <v>2.0</v>
      </c>
      <c r="M71" s="76">
        <f t="shared" si="4"/>
        <v>5</v>
      </c>
      <c r="N71" s="126">
        <f t="shared" si="2"/>
        <v>0.1785714286</v>
      </c>
      <c r="O71" s="75"/>
      <c r="P71" s="127"/>
      <c r="Q71" s="127"/>
      <c r="T71" s="75"/>
      <c r="U71" s="75"/>
      <c r="V71" s="75"/>
      <c r="W71" s="75"/>
      <c r="X71" s="75"/>
      <c r="Y71" s="75"/>
      <c r="Z71" s="75"/>
      <c r="AA71" s="75"/>
      <c r="AB71" s="75"/>
      <c r="AC71" s="75"/>
      <c r="AD71" s="75"/>
      <c r="AE71" s="75"/>
      <c r="AF71" s="75"/>
      <c r="AG71" s="75"/>
      <c r="AH71" s="75"/>
      <c r="AI71" s="75"/>
      <c r="AJ71" s="75"/>
    </row>
    <row r="72">
      <c r="A72" s="15" t="s">
        <v>261</v>
      </c>
      <c r="B72" s="15" t="s">
        <v>262</v>
      </c>
      <c r="C72" s="15" t="s">
        <v>263</v>
      </c>
      <c r="D72" s="28" t="s">
        <v>430</v>
      </c>
      <c r="E72" s="28" t="s">
        <v>365</v>
      </c>
      <c r="F72" s="15" t="s">
        <v>346</v>
      </c>
      <c r="G72" s="136">
        <v>0.6527777777777778</v>
      </c>
      <c r="H72" s="125">
        <v>0.0</v>
      </c>
      <c r="I72" s="15" t="s">
        <v>346</v>
      </c>
      <c r="J72" s="15" t="s">
        <v>37</v>
      </c>
      <c r="K72" s="15">
        <v>5.0</v>
      </c>
      <c r="L72" s="76">
        <v>1.0</v>
      </c>
      <c r="M72" s="76">
        <f t="shared" si="4"/>
        <v>5</v>
      </c>
      <c r="N72" s="126">
        <f t="shared" si="2"/>
        <v>0.1785714286</v>
      </c>
      <c r="O72" s="75"/>
      <c r="P72" s="127"/>
      <c r="Q72" s="127"/>
      <c r="T72" s="75"/>
      <c r="U72" s="75"/>
      <c r="V72" s="75"/>
      <c r="W72" s="75"/>
      <c r="X72" s="75"/>
      <c r="Y72" s="75"/>
      <c r="Z72" s="75"/>
      <c r="AA72" s="75"/>
      <c r="AB72" s="75"/>
      <c r="AC72" s="75"/>
      <c r="AD72" s="75"/>
      <c r="AE72" s="75"/>
      <c r="AF72" s="75"/>
      <c r="AG72" s="75"/>
      <c r="AH72" s="75"/>
      <c r="AI72" s="75"/>
      <c r="AJ72" s="75"/>
    </row>
    <row r="73">
      <c r="A73" s="15" t="s">
        <v>261</v>
      </c>
      <c r="B73" s="15" t="s">
        <v>47</v>
      </c>
      <c r="C73" s="15" t="s">
        <v>48</v>
      </c>
      <c r="D73" s="28" t="s">
        <v>431</v>
      </c>
      <c r="E73" s="28" t="s">
        <v>365</v>
      </c>
      <c r="F73" s="15" t="s">
        <v>346</v>
      </c>
      <c r="G73" s="136">
        <v>0.6527777777777778</v>
      </c>
      <c r="H73" s="125">
        <v>0.0</v>
      </c>
      <c r="I73" s="15" t="s">
        <v>346</v>
      </c>
      <c r="J73" s="15" t="s">
        <v>37</v>
      </c>
      <c r="K73" s="15" t="s">
        <v>96</v>
      </c>
      <c r="L73" s="76" t="s">
        <v>96</v>
      </c>
      <c r="M73" s="76">
        <f t="shared" si="4"/>
        <v>0</v>
      </c>
      <c r="N73" s="126">
        <f t="shared" si="2"/>
        <v>0</v>
      </c>
      <c r="O73" s="75"/>
      <c r="P73" s="127"/>
      <c r="Q73" s="127"/>
      <c r="T73" s="75"/>
      <c r="U73" s="75"/>
      <c r="V73" s="75"/>
      <c r="W73" s="75"/>
      <c r="X73" s="75"/>
      <c r="Y73" s="75"/>
      <c r="Z73" s="75"/>
      <c r="AA73" s="75"/>
      <c r="AB73" s="75"/>
      <c r="AC73" s="75"/>
      <c r="AD73" s="75"/>
      <c r="AE73" s="75"/>
      <c r="AF73" s="75"/>
      <c r="AG73" s="75"/>
      <c r="AH73" s="75"/>
      <c r="AI73" s="75"/>
      <c r="AJ73" s="75"/>
    </row>
    <row r="74">
      <c r="A74" s="15" t="s">
        <v>261</v>
      </c>
      <c r="B74" s="15" t="s">
        <v>57</v>
      </c>
      <c r="C74" s="15" t="s">
        <v>58</v>
      </c>
      <c r="D74" s="28" t="s">
        <v>432</v>
      </c>
      <c r="E74" s="28" t="s">
        <v>365</v>
      </c>
      <c r="F74" s="15" t="s">
        <v>346</v>
      </c>
      <c r="G74" s="142">
        <v>0.6527777777777778</v>
      </c>
      <c r="H74" s="125">
        <v>0.0</v>
      </c>
      <c r="I74" s="15" t="s">
        <v>346</v>
      </c>
      <c r="J74" s="125" t="s">
        <v>37</v>
      </c>
      <c r="K74" s="15">
        <v>17.0</v>
      </c>
      <c r="L74" s="76" t="s">
        <v>96</v>
      </c>
      <c r="M74" s="76">
        <f t="shared" si="4"/>
        <v>17</v>
      </c>
      <c r="N74" s="126">
        <f t="shared" si="2"/>
        <v>0.6071428571</v>
      </c>
      <c r="O74" s="75"/>
      <c r="P74" s="127"/>
      <c r="Q74" s="127"/>
      <c r="T74" s="75"/>
      <c r="U74" s="75"/>
      <c r="V74" s="75"/>
      <c r="W74" s="75"/>
      <c r="X74" s="75"/>
      <c r="Y74" s="75"/>
      <c r="Z74" s="75"/>
      <c r="AA74" s="75"/>
      <c r="AB74" s="75"/>
      <c r="AC74" s="75"/>
      <c r="AD74" s="75"/>
      <c r="AE74" s="75"/>
      <c r="AF74" s="75"/>
      <c r="AG74" s="75"/>
      <c r="AH74" s="75"/>
      <c r="AI74" s="75"/>
      <c r="AJ74" s="75"/>
    </row>
    <row r="75">
      <c r="A75" s="15" t="s">
        <v>261</v>
      </c>
      <c r="B75" s="15" t="s">
        <v>267</v>
      </c>
      <c r="C75" s="15" t="s">
        <v>269</v>
      </c>
      <c r="D75" s="28" t="s">
        <v>433</v>
      </c>
      <c r="E75" s="28" t="s">
        <v>365</v>
      </c>
      <c r="F75" s="15" t="s">
        <v>346</v>
      </c>
      <c r="G75" s="142">
        <v>0.6527777777777778</v>
      </c>
      <c r="H75" s="125">
        <v>0.0</v>
      </c>
      <c r="I75" s="15" t="s">
        <v>346</v>
      </c>
      <c r="J75" s="15" t="s">
        <v>37</v>
      </c>
      <c r="K75" s="15">
        <v>24.0</v>
      </c>
      <c r="L75" s="76" t="s">
        <v>96</v>
      </c>
      <c r="M75" s="76">
        <f t="shared" si="4"/>
        <v>24</v>
      </c>
      <c r="N75" s="126">
        <f t="shared" si="2"/>
        <v>0.8571428571</v>
      </c>
      <c r="O75" s="15"/>
      <c r="P75" s="127"/>
      <c r="Q75" s="127"/>
      <c r="T75" s="75"/>
      <c r="U75" s="75"/>
      <c r="V75" s="75"/>
      <c r="W75" s="75"/>
      <c r="X75" s="75"/>
      <c r="Y75" s="75"/>
      <c r="Z75" s="75"/>
      <c r="AA75" s="75"/>
      <c r="AB75" s="75"/>
      <c r="AC75" s="75"/>
      <c r="AD75" s="75"/>
      <c r="AE75" s="75"/>
      <c r="AF75" s="75"/>
      <c r="AG75" s="75"/>
      <c r="AH75" s="75"/>
      <c r="AI75" s="75"/>
      <c r="AJ75" s="75"/>
    </row>
    <row r="76">
      <c r="A76" s="15" t="s">
        <v>261</v>
      </c>
      <c r="B76" s="15" t="s">
        <v>236</v>
      </c>
      <c r="C76" s="15" t="s">
        <v>237</v>
      </c>
      <c r="D76" s="28" t="s">
        <v>434</v>
      </c>
      <c r="E76" s="28" t="s">
        <v>361</v>
      </c>
      <c r="F76" s="15" t="s">
        <v>346</v>
      </c>
      <c r="G76" s="141">
        <v>0.6979166666666666</v>
      </c>
      <c r="H76" s="125">
        <v>0.0</v>
      </c>
      <c r="I76" s="15" t="s">
        <v>346</v>
      </c>
      <c r="J76" s="15" t="s">
        <v>37</v>
      </c>
      <c r="K76" s="15">
        <v>15.0</v>
      </c>
      <c r="L76" s="76">
        <v>0.0</v>
      </c>
      <c r="M76" s="76">
        <f t="shared" si="4"/>
        <v>15</v>
      </c>
      <c r="N76" s="126">
        <f t="shared" si="2"/>
        <v>0.5357142857</v>
      </c>
      <c r="O76" s="75"/>
      <c r="P76" s="127"/>
      <c r="Q76" s="127"/>
      <c r="T76" s="75"/>
      <c r="U76" s="75"/>
      <c r="V76" s="75"/>
      <c r="W76" s="75"/>
      <c r="X76" s="75"/>
      <c r="Y76" s="75"/>
      <c r="Z76" s="75"/>
      <c r="AA76" s="75"/>
      <c r="AB76" s="75"/>
      <c r="AC76" s="75"/>
      <c r="AD76" s="75"/>
      <c r="AE76" s="75"/>
      <c r="AF76" s="75"/>
      <c r="AG76" s="75"/>
      <c r="AH76" s="75"/>
      <c r="AI76" s="75"/>
      <c r="AJ76" s="75"/>
    </row>
    <row r="77">
      <c r="A77" s="15" t="s">
        <v>261</v>
      </c>
      <c r="B77" s="15" t="s">
        <v>35</v>
      </c>
      <c r="C77" s="15" t="s">
        <v>36</v>
      </c>
      <c r="D77" s="28" t="s">
        <v>435</v>
      </c>
      <c r="E77" s="28" t="s">
        <v>361</v>
      </c>
      <c r="F77" s="15" t="s">
        <v>346</v>
      </c>
      <c r="G77" s="136">
        <v>0.6979166666666666</v>
      </c>
      <c r="H77" s="125">
        <v>0.0</v>
      </c>
      <c r="I77" s="15" t="s">
        <v>346</v>
      </c>
      <c r="J77" s="15" t="s">
        <v>37</v>
      </c>
      <c r="K77" s="15" t="s">
        <v>96</v>
      </c>
      <c r="L77" s="76">
        <v>0.0</v>
      </c>
      <c r="M77" s="76">
        <f t="shared" si="4"/>
        <v>0</v>
      </c>
      <c r="N77" s="126">
        <f t="shared" si="2"/>
        <v>0</v>
      </c>
      <c r="O77" s="75"/>
      <c r="P77" s="127"/>
      <c r="Q77" s="127"/>
      <c r="T77" s="75"/>
      <c r="U77" s="75"/>
      <c r="V77" s="75"/>
      <c r="W77" s="75"/>
      <c r="X77" s="75"/>
      <c r="Y77" s="75"/>
      <c r="Z77" s="75"/>
      <c r="AA77" s="75"/>
      <c r="AB77" s="75"/>
      <c r="AC77" s="75"/>
      <c r="AD77" s="75"/>
      <c r="AE77" s="75"/>
      <c r="AF77" s="75"/>
      <c r="AG77" s="75"/>
      <c r="AH77" s="75"/>
      <c r="AI77" s="75"/>
      <c r="AJ77" s="75"/>
    </row>
    <row r="78">
      <c r="A78" s="15" t="s">
        <v>261</v>
      </c>
      <c r="B78" s="15" t="s">
        <v>276</v>
      </c>
      <c r="C78" s="15" t="s">
        <v>277</v>
      </c>
      <c r="D78" s="28" t="s">
        <v>436</v>
      </c>
      <c r="E78" s="28" t="s">
        <v>361</v>
      </c>
      <c r="F78" s="15" t="s">
        <v>37</v>
      </c>
      <c r="G78" s="142"/>
      <c r="H78" s="125"/>
      <c r="I78" s="15"/>
      <c r="J78" s="15"/>
      <c r="K78" s="15" t="s">
        <v>96</v>
      </c>
      <c r="L78" s="76" t="s">
        <v>96</v>
      </c>
      <c r="M78" s="76">
        <f t="shared" si="4"/>
        <v>0</v>
      </c>
      <c r="N78" s="126">
        <f t="shared" si="2"/>
        <v>0</v>
      </c>
      <c r="O78" s="75"/>
      <c r="P78" s="127"/>
      <c r="Q78" s="127"/>
      <c r="T78" s="75"/>
      <c r="U78" s="75"/>
      <c r="V78" s="75"/>
      <c r="W78" s="75"/>
      <c r="X78" s="75"/>
      <c r="Y78" s="75"/>
      <c r="Z78" s="75"/>
      <c r="AA78" s="75"/>
      <c r="AB78" s="75"/>
      <c r="AC78" s="75"/>
      <c r="AD78" s="75"/>
      <c r="AE78" s="75"/>
      <c r="AF78" s="75"/>
      <c r="AG78" s="75"/>
      <c r="AH78" s="75"/>
      <c r="AI78" s="75"/>
      <c r="AJ78" s="75"/>
    </row>
    <row r="79">
      <c r="A79" s="15" t="s">
        <v>261</v>
      </c>
      <c r="B79" s="15" t="s">
        <v>273</v>
      </c>
      <c r="C79" s="15" t="s">
        <v>274</v>
      </c>
      <c r="D79" s="28" t="s">
        <v>438</v>
      </c>
      <c r="E79" s="28" t="s">
        <v>361</v>
      </c>
      <c r="F79" s="15" t="s">
        <v>346</v>
      </c>
      <c r="G79" s="141">
        <v>0.7083333333333334</v>
      </c>
      <c r="H79" s="125">
        <v>15.0</v>
      </c>
      <c r="I79" s="15" t="s">
        <v>346</v>
      </c>
      <c r="J79" s="15" t="s">
        <v>346</v>
      </c>
      <c r="K79" s="15">
        <v>24.0</v>
      </c>
      <c r="L79" s="76">
        <v>8.0</v>
      </c>
      <c r="M79" s="76">
        <f t="shared" si="4"/>
        <v>24</v>
      </c>
      <c r="N79" s="126">
        <f t="shared" si="2"/>
        <v>0.8571428571</v>
      </c>
      <c r="O79" s="15"/>
      <c r="P79" s="127"/>
      <c r="Q79" s="127"/>
      <c r="T79" s="75"/>
      <c r="U79" s="75"/>
      <c r="V79" s="75"/>
      <c r="W79" s="75"/>
      <c r="X79" s="75"/>
      <c r="Y79" s="75"/>
      <c r="Z79" s="75"/>
      <c r="AA79" s="75"/>
      <c r="AB79" s="75"/>
      <c r="AC79" s="75"/>
      <c r="AD79" s="75"/>
      <c r="AE79" s="75"/>
      <c r="AF79" s="75"/>
      <c r="AG79" s="75"/>
      <c r="AH79" s="75"/>
      <c r="AI79" s="75"/>
      <c r="AJ79" s="75"/>
    </row>
    <row r="80">
      <c r="A80" s="15" t="s">
        <v>278</v>
      </c>
      <c r="B80" s="15" t="s">
        <v>279</v>
      </c>
      <c r="C80" s="15" t="s">
        <v>280</v>
      </c>
      <c r="D80" s="28" t="s">
        <v>439</v>
      </c>
      <c r="E80" s="28" t="s">
        <v>440</v>
      </c>
      <c r="F80" s="15" t="s">
        <v>346</v>
      </c>
      <c r="G80" s="124">
        <v>0.5625</v>
      </c>
      <c r="H80" s="125"/>
      <c r="I80" s="15" t="s">
        <v>346</v>
      </c>
      <c r="J80" s="15" t="s">
        <v>346</v>
      </c>
      <c r="K80" s="15">
        <v>22.0</v>
      </c>
      <c r="L80" s="76">
        <v>4.0</v>
      </c>
      <c r="M80" s="76">
        <f t="shared" si="4"/>
        <v>22</v>
      </c>
      <c r="N80" s="126">
        <f t="shared" si="2"/>
        <v>0.7857142857</v>
      </c>
      <c r="O80" s="15"/>
      <c r="P80" s="127"/>
      <c r="Q80" s="127"/>
      <c r="T80" s="75"/>
      <c r="U80" s="75"/>
      <c r="V80" s="75"/>
      <c r="W80" s="75"/>
      <c r="X80" s="75"/>
      <c r="Y80" s="75"/>
      <c r="Z80" s="75"/>
      <c r="AA80" s="75"/>
      <c r="AB80" s="75"/>
      <c r="AC80" s="75"/>
      <c r="AD80" s="75"/>
      <c r="AE80" s="75"/>
      <c r="AF80" s="75"/>
      <c r="AG80" s="75"/>
      <c r="AH80" s="75"/>
      <c r="AI80" s="75"/>
      <c r="AJ80" s="75"/>
    </row>
    <row r="81">
      <c r="A81" s="15" t="s">
        <v>282</v>
      </c>
      <c r="B81" s="15" t="s">
        <v>216</v>
      </c>
      <c r="C81" s="15" t="s">
        <v>217</v>
      </c>
      <c r="D81" s="28" t="s">
        <v>441</v>
      </c>
      <c r="E81" s="28" t="s">
        <v>440</v>
      </c>
      <c r="F81" s="15" t="s">
        <v>346</v>
      </c>
      <c r="G81" s="138">
        <v>0.5625</v>
      </c>
      <c r="H81" s="125"/>
      <c r="I81" s="15" t="s">
        <v>346</v>
      </c>
      <c r="J81" s="15" t="s">
        <v>346</v>
      </c>
      <c r="K81" s="15">
        <v>22.0</v>
      </c>
      <c r="L81" s="76">
        <v>4.0</v>
      </c>
      <c r="M81" s="76">
        <f t="shared" si="4"/>
        <v>22</v>
      </c>
      <c r="N81" s="126">
        <f t="shared" si="2"/>
        <v>0.7857142857</v>
      </c>
      <c r="O81" s="15"/>
      <c r="P81" s="127"/>
      <c r="Q81" s="127"/>
      <c r="T81" s="75"/>
      <c r="U81" s="75"/>
      <c r="V81" s="75"/>
      <c r="W81" s="75"/>
      <c r="X81" s="75"/>
      <c r="Y81" s="75"/>
      <c r="Z81" s="75"/>
      <c r="AA81" s="75"/>
      <c r="AB81" s="75"/>
      <c r="AC81" s="75"/>
      <c r="AD81" s="75"/>
      <c r="AE81" s="75"/>
      <c r="AF81" s="75"/>
      <c r="AG81" s="75"/>
      <c r="AH81" s="75"/>
      <c r="AI81" s="75"/>
      <c r="AJ81" s="75"/>
    </row>
    <row r="82">
      <c r="A82" s="15" t="s">
        <v>282</v>
      </c>
      <c r="B82" s="15" t="s">
        <v>265</v>
      </c>
      <c r="C82" s="15" t="s">
        <v>266</v>
      </c>
      <c r="D82" s="28" t="s">
        <v>442</v>
      </c>
      <c r="E82" s="28" t="s">
        <v>440</v>
      </c>
      <c r="F82" s="15" t="s">
        <v>346</v>
      </c>
      <c r="G82" s="138">
        <v>0.5625</v>
      </c>
      <c r="H82" s="125"/>
      <c r="I82" s="15" t="s">
        <v>346</v>
      </c>
      <c r="J82" s="15" t="s">
        <v>37</v>
      </c>
      <c r="K82" s="15">
        <v>19.0</v>
      </c>
      <c r="L82" s="76">
        <v>0.0</v>
      </c>
      <c r="M82" s="76">
        <f t="shared" si="4"/>
        <v>19</v>
      </c>
      <c r="N82" s="126">
        <f t="shared" si="2"/>
        <v>0.6785714286</v>
      </c>
      <c r="O82" s="15"/>
      <c r="P82" s="127"/>
      <c r="Q82" s="127"/>
      <c r="T82" s="75"/>
      <c r="U82" s="75"/>
      <c r="V82" s="75"/>
      <c r="W82" s="75"/>
      <c r="X82" s="75"/>
      <c r="Y82" s="75"/>
      <c r="Z82" s="75"/>
      <c r="AA82" s="75"/>
      <c r="AB82" s="75"/>
      <c r="AC82" s="75"/>
      <c r="AD82" s="75"/>
      <c r="AE82" s="75"/>
      <c r="AF82" s="75"/>
      <c r="AG82" s="75"/>
      <c r="AH82" s="75"/>
      <c r="AI82" s="75"/>
      <c r="AJ82" s="75"/>
    </row>
    <row r="83">
      <c r="A83" s="15" t="s">
        <v>282</v>
      </c>
      <c r="B83" s="15" t="s">
        <v>246</v>
      </c>
      <c r="C83" s="15" t="s">
        <v>247</v>
      </c>
      <c r="D83" s="28" t="s">
        <v>443</v>
      </c>
      <c r="E83" s="28" t="s">
        <v>440</v>
      </c>
      <c r="F83" s="15" t="s">
        <v>37</v>
      </c>
      <c r="G83" s="124"/>
      <c r="H83" s="125"/>
      <c r="I83" s="15"/>
      <c r="J83" s="15" t="s">
        <v>37</v>
      </c>
      <c r="K83" s="15">
        <v>24.0</v>
      </c>
      <c r="L83" s="76">
        <v>6.0</v>
      </c>
      <c r="M83" s="76">
        <f t="shared" si="4"/>
        <v>24</v>
      </c>
      <c r="N83" s="126">
        <f t="shared" si="2"/>
        <v>0.8571428571</v>
      </c>
      <c r="O83" s="15"/>
      <c r="P83" s="127"/>
      <c r="Q83" s="127"/>
      <c r="T83" s="75"/>
      <c r="U83" s="75"/>
      <c r="V83" s="75"/>
      <c r="W83" s="75"/>
      <c r="X83" s="75"/>
      <c r="Y83" s="75"/>
      <c r="Z83" s="75"/>
      <c r="AA83" s="75"/>
      <c r="AB83" s="75"/>
      <c r="AC83" s="75"/>
      <c r="AD83" s="75"/>
      <c r="AE83" s="75"/>
      <c r="AF83" s="75"/>
      <c r="AG83" s="75"/>
      <c r="AH83" s="75"/>
      <c r="AI83" s="75"/>
      <c r="AJ83" s="75"/>
    </row>
    <row r="84">
      <c r="A84" s="100" t="s">
        <v>282</v>
      </c>
      <c r="B84" s="15" t="s">
        <v>285</v>
      </c>
      <c r="C84" s="15" t="s">
        <v>286</v>
      </c>
      <c r="D84" s="28" t="s">
        <v>445</v>
      </c>
      <c r="E84" s="28" t="s">
        <v>418</v>
      </c>
      <c r="F84" s="15" t="s">
        <v>346</v>
      </c>
      <c r="G84" s="124">
        <v>0.6041666666666666</v>
      </c>
      <c r="H84" s="131"/>
      <c r="I84" s="15" t="s">
        <v>346</v>
      </c>
      <c r="J84" s="15" t="s">
        <v>37</v>
      </c>
      <c r="K84" s="15">
        <v>21.0</v>
      </c>
      <c r="L84" s="76">
        <v>2.0</v>
      </c>
      <c r="M84" s="76">
        <f t="shared" si="4"/>
        <v>21</v>
      </c>
      <c r="N84" s="126">
        <f t="shared" si="2"/>
        <v>0.75</v>
      </c>
      <c r="O84" s="15"/>
      <c r="P84" s="127"/>
      <c r="Q84" s="127"/>
      <c r="T84" s="75"/>
      <c r="U84" s="75"/>
      <c r="V84" s="75"/>
      <c r="W84" s="75"/>
      <c r="X84" s="75"/>
      <c r="Y84" s="75"/>
      <c r="Z84" s="75"/>
      <c r="AA84" s="75"/>
      <c r="AB84" s="75"/>
      <c r="AC84" s="75"/>
      <c r="AD84" s="75"/>
      <c r="AE84" s="75"/>
      <c r="AF84" s="75"/>
      <c r="AG84" s="75"/>
      <c r="AH84" s="75"/>
      <c r="AI84" s="75"/>
      <c r="AJ84" s="75"/>
    </row>
    <row r="85">
      <c r="A85" s="100" t="s">
        <v>282</v>
      </c>
      <c r="B85" s="15" t="s">
        <v>270</v>
      </c>
      <c r="C85" s="15" t="s">
        <v>271</v>
      </c>
      <c r="D85" s="28" t="s">
        <v>446</v>
      </c>
      <c r="E85" s="28" t="s">
        <v>418</v>
      </c>
      <c r="F85" s="15" t="s">
        <v>346</v>
      </c>
      <c r="G85" s="124">
        <v>0.6041666666666666</v>
      </c>
      <c r="H85" s="131"/>
      <c r="I85" s="15" t="s">
        <v>346</v>
      </c>
      <c r="J85" s="15" t="s">
        <v>37</v>
      </c>
      <c r="K85" s="15">
        <v>15.0</v>
      </c>
      <c r="L85" s="76">
        <v>4.0</v>
      </c>
      <c r="M85" s="76">
        <f t="shared" si="4"/>
        <v>15</v>
      </c>
      <c r="N85" s="126">
        <f t="shared" si="2"/>
        <v>0.5357142857</v>
      </c>
      <c r="O85" s="15"/>
      <c r="P85" s="127"/>
      <c r="Q85" s="127"/>
      <c r="T85" s="75"/>
      <c r="U85" s="75"/>
      <c r="V85" s="75"/>
      <c r="W85" s="75"/>
      <c r="X85" s="75"/>
      <c r="Y85" s="75"/>
      <c r="Z85" s="75"/>
      <c r="AA85" s="75"/>
      <c r="AB85" s="75"/>
      <c r="AC85" s="75"/>
      <c r="AD85" s="75"/>
      <c r="AE85" s="75"/>
      <c r="AF85" s="75"/>
      <c r="AG85" s="75"/>
      <c r="AH85" s="75"/>
      <c r="AI85" s="75"/>
      <c r="AJ85" s="75"/>
    </row>
    <row r="86">
      <c r="A86" s="100" t="s">
        <v>282</v>
      </c>
      <c r="B86" s="15" t="s">
        <v>287</v>
      </c>
      <c r="C86" s="15" t="s">
        <v>288</v>
      </c>
      <c r="D86" s="28" t="s">
        <v>447</v>
      </c>
      <c r="E86" s="28" t="s">
        <v>418</v>
      </c>
      <c r="F86" s="15" t="s">
        <v>37</v>
      </c>
      <c r="G86" s="138"/>
      <c r="H86" s="131"/>
      <c r="I86" s="15"/>
      <c r="J86" s="15" t="s">
        <v>37</v>
      </c>
      <c r="K86" s="15" t="s">
        <v>281</v>
      </c>
      <c r="L86" s="76" t="s">
        <v>281</v>
      </c>
      <c r="M86" s="76">
        <f t="shared" si="4"/>
        <v>0</v>
      </c>
      <c r="N86" s="126">
        <f t="shared" si="2"/>
        <v>0</v>
      </c>
      <c r="O86" s="15"/>
      <c r="P86" s="127"/>
      <c r="Q86" s="127"/>
      <c r="T86" s="75"/>
      <c r="U86" s="75"/>
      <c r="V86" s="75"/>
      <c r="W86" s="75"/>
      <c r="X86" s="75"/>
      <c r="Y86" s="75"/>
      <c r="Z86" s="75"/>
      <c r="AA86" s="75"/>
      <c r="AB86" s="75"/>
      <c r="AC86" s="75"/>
      <c r="AD86" s="75"/>
      <c r="AE86" s="75"/>
      <c r="AF86" s="75"/>
      <c r="AG86" s="75"/>
      <c r="AH86" s="75"/>
      <c r="AI86" s="75"/>
      <c r="AJ86" s="75"/>
    </row>
    <row r="87">
      <c r="A87" s="100" t="s">
        <v>282</v>
      </c>
      <c r="B87" s="15" t="s">
        <v>232</v>
      </c>
      <c r="C87" s="15" t="s">
        <v>233</v>
      </c>
      <c r="D87" s="28" t="s">
        <v>448</v>
      </c>
      <c r="E87" s="28" t="s">
        <v>418</v>
      </c>
      <c r="F87" s="15" t="s">
        <v>346</v>
      </c>
      <c r="G87" s="124">
        <v>0.6041666666666666</v>
      </c>
      <c r="H87" s="131"/>
      <c r="I87" s="15" t="s">
        <v>346</v>
      </c>
      <c r="J87" s="15" t="s">
        <v>37</v>
      </c>
      <c r="K87" s="15">
        <v>24.0</v>
      </c>
      <c r="L87" s="76" t="s">
        <v>281</v>
      </c>
      <c r="M87" s="76">
        <f t="shared" si="4"/>
        <v>24</v>
      </c>
      <c r="N87" s="126">
        <f t="shared" si="2"/>
        <v>0.8571428571</v>
      </c>
      <c r="O87" s="15"/>
      <c r="P87" s="127"/>
      <c r="Q87" s="127"/>
      <c r="T87" s="75"/>
      <c r="U87" s="75"/>
      <c r="V87" s="75"/>
      <c r="W87" s="75"/>
      <c r="X87" s="75"/>
      <c r="Y87" s="75"/>
      <c r="Z87" s="75"/>
      <c r="AA87" s="75"/>
      <c r="AB87" s="75"/>
      <c r="AC87" s="75"/>
      <c r="AD87" s="75"/>
      <c r="AE87" s="75"/>
      <c r="AF87" s="75"/>
      <c r="AG87" s="75"/>
      <c r="AH87" s="75"/>
      <c r="AI87" s="75"/>
      <c r="AJ87" s="75"/>
    </row>
    <row r="88">
      <c r="A88" s="15" t="s">
        <v>293</v>
      </c>
      <c r="B88" s="15" t="s">
        <v>294</v>
      </c>
      <c r="C88" s="15" t="s">
        <v>295</v>
      </c>
      <c r="D88" s="28" t="s">
        <v>449</v>
      </c>
      <c r="E88" s="28" t="s">
        <v>440</v>
      </c>
      <c r="F88" s="15" t="s">
        <v>346</v>
      </c>
      <c r="G88" s="124">
        <v>0.5625</v>
      </c>
      <c r="H88" s="125"/>
      <c r="I88" s="15" t="s">
        <v>346</v>
      </c>
      <c r="J88" s="15" t="s">
        <v>346</v>
      </c>
      <c r="K88" s="15">
        <v>25.0</v>
      </c>
      <c r="L88" s="76">
        <v>7.5</v>
      </c>
      <c r="M88" s="76">
        <f t="shared" si="4"/>
        <v>25</v>
      </c>
      <c r="N88" s="126">
        <f t="shared" si="2"/>
        <v>0.8928571429</v>
      </c>
      <c r="O88" s="15"/>
      <c r="P88" s="127"/>
      <c r="Q88" s="127"/>
      <c r="T88" s="75"/>
      <c r="U88" s="75"/>
      <c r="V88" s="75"/>
      <c r="W88" s="75"/>
      <c r="X88" s="75"/>
      <c r="Y88" s="75"/>
      <c r="Z88" s="75"/>
      <c r="AA88" s="75"/>
      <c r="AB88" s="75"/>
      <c r="AC88" s="75"/>
      <c r="AD88" s="75"/>
      <c r="AE88" s="75"/>
      <c r="AF88" s="75"/>
      <c r="AG88" s="75"/>
      <c r="AH88" s="75"/>
      <c r="AI88" s="75"/>
      <c r="AJ88" s="75"/>
    </row>
    <row r="89">
      <c r="A89" s="15" t="s">
        <v>293</v>
      </c>
      <c r="B89" s="15" t="s">
        <v>241</v>
      </c>
      <c r="C89" s="15" t="s">
        <v>242</v>
      </c>
      <c r="D89" s="28" t="s">
        <v>450</v>
      </c>
      <c r="E89" s="28" t="s">
        <v>440</v>
      </c>
      <c r="F89" s="15" t="s">
        <v>346</v>
      </c>
      <c r="G89" s="124">
        <v>0.6076388888888888</v>
      </c>
      <c r="H89" s="125"/>
      <c r="I89" s="15" t="s">
        <v>346</v>
      </c>
      <c r="J89" s="15" t="s">
        <v>37</v>
      </c>
      <c r="K89" s="15">
        <v>6.0</v>
      </c>
      <c r="L89" s="76">
        <v>4.0</v>
      </c>
      <c r="M89" s="76">
        <f t="shared" si="4"/>
        <v>6</v>
      </c>
      <c r="N89" s="126">
        <f t="shared" si="2"/>
        <v>0.2142857143</v>
      </c>
      <c r="O89" s="15" t="s">
        <v>451</v>
      </c>
      <c r="P89" s="127"/>
      <c r="Q89" s="127"/>
      <c r="T89" s="75"/>
      <c r="U89" s="75"/>
      <c r="V89" s="75"/>
      <c r="W89" s="75"/>
      <c r="X89" s="75"/>
      <c r="Y89" s="75"/>
      <c r="Z89" s="75"/>
      <c r="AA89" s="75"/>
      <c r="AB89" s="75"/>
      <c r="AC89" s="75"/>
      <c r="AD89" s="75"/>
      <c r="AE89" s="75"/>
      <c r="AF89" s="75"/>
      <c r="AG89" s="75"/>
      <c r="AH89" s="75"/>
      <c r="AI89" s="75"/>
      <c r="AJ89" s="75"/>
    </row>
    <row r="90">
      <c r="A90" s="15" t="s">
        <v>293</v>
      </c>
      <c r="B90" s="15" t="s">
        <v>297</v>
      </c>
      <c r="C90" s="15" t="s">
        <v>298</v>
      </c>
      <c r="D90" s="28" t="s">
        <v>452</v>
      </c>
      <c r="E90" s="28" t="s">
        <v>440</v>
      </c>
      <c r="F90" s="15" t="s">
        <v>346</v>
      </c>
      <c r="G90" s="124">
        <v>0.5625</v>
      </c>
      <c r="H90" s="125"/>
      <c r="I90" s="15" t="s">
        <v>346</v>
      </c>
      <c r="J90" s="15" t="s">
        <v>346</v>
      </c>
      <c r="K90" s="15">
        <v>25.0</v>
      </c>
      <c r="L90" s="76">
        <v>4.0</v>
      </c>
      <c r="M90" s="76">
        <f t="shared" si="4"/>
        <v>25</v>
      </c>
      <c r="N90" s="126">
        <f t="shared" si="2"/>
        <v>0.8928571429</v>
      </c>
      <c r="O90" s="15"/>
      <c r="P90" s="127"/>
      <c r="Q90" s="127"/>
      <c r="T90" s="75"/>
      <c r="U90" s="75"/>
      <c r="V90" s="75"/>
      <c r="W90" s="75"/>
      <c r="X90" s="75"/>
      <c r="Y90" s="75"/>
      <c r="Z90" s="75"/>
      <c r="AA90" s="75"/>
      <c r="AB90" s="75"/>
      <c r="AC90" s="75"/>
      <c r="AD90" s="75"/>
      <c r="AE90" s="75"/>
      <c r="AF90" s="75"/>
      <c r="AG90" s="75"/>
      <c r="AH90" s="75"/>
      <c r="AI90" s="75"/>
      <c r="AJ90" s="75"/>
    </row>
    <row r="91">
      <c r="A91" s="15" t="s">
        <v>293</v>
      </c>
      <c r="B91" s="15" t="s">
        <v>290</v>
      </c>
      <c r="C91" s="15" t="s">
        <v>291</v>
      </c>
      <c r="D91" s="28" t="s">
        <v>453</v>
      </c>
      <c r="E91" s="28" t="s">
        <v>440</v>
      </c>
      <c r="F91" s="15" t="s">
        <v>37</v>
      </c>
      <c r="G91" s="138"/>
      <c r="H91" s="125"/>
      <c r="I91" s="15"/>
      <c r="J91" s="15" t="s">
        <v>37</v>
      </c>
      <c r="K91" s="15">
        <v>10.0</v>
      </c>
      <c r="L91" s="76">
        <v>6.0</v>
      </c>
      <c r="M91" s="76">
        <f t="shared" si="4"/>
        <v>10</v>
      </c>
      <c r="N91" s="126">
        <f t="shared" si="2"/>
        <v>0.3571428571</v>
      </c>
      <c r="O91" s="15"/>
      <c r="P91" s="127"/>
      <c r="Q91" s="127"/>
      <c r="T91" s="75"/>
      <c r="U91" s="75"/>
      <c r="V91" s="75"/>
      <c r="W91" s="75"/>
      <c r="X91" s="75"/>
      <c r="Y91" s="75"/>
      <c r="Z91" s="75"/>
      <c r="AA91" s="75"/>
      <c r="AB91" s="75"/>
      <c r="AC91" s="75"/>
      <c r="AD91" s="75"/>
      <c r="AE91" s="75"/>
      <c r="AF91" s="75"/>
      <c r="AG91" s="75"/>
      <c r="AH91" s="75"/>
      <c r="AI91" s="75"/>
      <c r="AJ91" s="75"/>
    </row>
    <row r="92">
      <c r="A92" s="15" t="s">
        <v>293</v>
      </c>
      <c r="B92" s="15" t="s">
        <v>209</v>
      </c>
      <c r="C92" s="15" t="s">
        <v>210</v>
      </c>
      <c r="D92" s="28" t="s">
        <v>454</v>
      </c>
      <c r="E92" s="28" t="s">
        <v>380</v>
      </c>
      <c r="F92" s="15" t="s">
        <v>346</v>
      </c>
      <c r="G92" s="138">
        <v>0.6104166666666667</v>
      </c>
      <c r="H92" s="125">
        <v>4.0</v>
      </c>
      <c r="I92" s="15" t="s">
        <v>346</v>
      </c>
      <c r="J92" s="15" t="s">
        <v>37</v>
      </c>
      <c r="K92" s="15">
        <v>13.0</v>
      </c>
      <c r="L92" s="76" t="s">
        <v>96</v>
      </c>
      <c r="M92" s="76">
        <f t="shared" si="4"/>
        <v>13</v>
      </c>
      <c r="N92" s="126">
        <f t="shared" si="2"/>
        <v>0.4642857143</v>
      </c>
      <c r="O92" s="15"/>
      <c r="P92" s="127"/>
      <c r="Q92" s="127"/>
      <c r="T92" s="75"/>
      <c r="U92" s="75"/>
      <c r="V92" s="75"/>
      <c r="W92" s="75"/>
      <c r="X92" s="75"/>
      <c r="Y92" s="75"/>
      <c r="Z92" s="75"/>
      <c r="AA92" s="75"/>
      <c r="AB92" s="75"/>
      <c r="AC92" s="75"/>
      <c r="AD92" s="75"/>
      <c r="AE92" s="75"/>
      <c r="AF92" s="75"/>
      <c r="AG92" s="75"/>
      <c r="AH92" s="75"/>
      <c r="AI92" s="75"/>
      <c r="AJ92" s="75"/>
    </row>
    <row r="93">
      <c r="A93" s="15" t="s">
        <v>293</v>
      </c>
      <c r="B93" s="15" t="s">
        <v>302</v>
      </c>
      <c r="C93" s="15" t="s">
        <v>303</v>
      </c>
      <c r="D93" s="28" t="s">
        <v>455</v>
      </c>
      <c r="E93" s="28" t="s">
        <v>380</v>
      </c>
      <c r="F93" s="15" t="s">
        <v>346</v>
      </c>
      <c r="G93" s="124">
        <v>0.6076388888888888</v>
      </c>
      <c r="H93" s="125"/>
      <c r="I93" s="15" t="s">
        <v>346</v>
      </c>
      <c r="J93" s="15" t="s">
        <v>37</v>
      </c>
      <c r="K93" s="15">
        <v>4.0</v>
      </c>
      <c r="L93" s="76">
        <v>2.0</v>
      </c>
      <c r="M93" s="76">
        <f t="shared" si="4"/>
        <v>4</v>
      </c>
      <c r="N93" s="126">
        <f t="shared" si="2"/>
        <v>0.1428571429</v>
      </c>
      <c r="O93" s="15"/>
      <c r="P93" s="127"/>
      <c r="Q93" s="127"/>
      <c r="T93" s="75"/>
      <c r="U93" s="75"/>
      <c r="V93" s="75"/>
      <c r="W93" s="75"/>
      <c r="X93" s="75"/>
      <c r="Y93" s="75"/>
      <c r="Z93" s="75"/>
      <c r="AA93" s="75"/>
      <c r="AB93" s="75"/>
      <c r="AC93" s="75"/>
      <c r="AD93" s="75"/>
      <c r="AE93" s="75"/>
      <c r="AF93" s="75"/>
      <c r="AG93" s="75"/>
      <c r="AH93" s="75"/>
      <c r="AI93" s="75"/>
      <c r="AJ93" s="75"/>
    </row>
    <row r="94">
      <c r="A94" s="15" t="s">
        <v>293</v>
      </c>
      <c r="B94" s="15" t="s">
        <v>212</v>
      </c>
      <c r="C94" s="15" t="s">
        <v>213</v>
      </c>
      <c r="D94" s="28" t="s">
        <v>457</v>
      </c>
      <c r="E94" s="28" t="s">
        <v>380</v>
      </c>
      <c r="F94" s="15" t="s">
        <v>346</v>
      </c>
      <c r="G94" s="124">
        <v>0.6097222222222223</v>
      </c>
      <c r="H94" s="125">
        <v>3.0</v>
      </c>
      <c r="I94" s="15" t="s">
        <v>346</v>
      </c>
      <c r="J94" s="15" t="s">
        <v>37</v>
      </c>
      <c r="K94" s="15">
        <v>1.0</v>
      </c>
      <c r="L94" s="76" t="s">
        <v>96</v>
      </c>
      <c r="M94" s="76">
        <f t="shared" si="4"/>
        <v>1</v>
      </c>
      <c r="N94" s="126">
        <f t="shared" si="2"/>
        <v>0.03571428571</v>
      </c>
      <c r="O94" s="15"/>
      <c r="P94" s="127"/>
      <c r="Q94" s="127"/>
      <c r="T94" s="75"/>
      <c r="U94" s="75"/>
      <c r="V94" s="75"/>
      <c r="W94" s="75"/>
      <c r="X94" s="75"/>
      <c r="Y94" s="75"/>
      <c r="Z94" s="75"/>
      <c r="AA94" s="75"/>
      <c r="AB94" s="75"/>
      <c r="AC94" s="75"/>
      <c r="AD94" s="75"/>
      <c r="AE94" s="75"/>
      <c r="AF94" s="75"/>
      <c r="AG94" s="75"/>
      <c r="AH94" s="75"/>
      <c r="AI94" s="75"/>
      <c r="AJ94" s="75"/>
    </row>
    <row r="95">
      <c r="A95" s="15" t="s">
        <v>293</v>
      </c>
      <c r="B95" s="15" t="s">
        <v>305</v>
      </c>
      <c r="C95" s="15" t="s">
        <v>306</v>
      </c>
      <c r="D95" s="28" t="s">
        <v>458</v>
      </c>
      <c r="E95" s="28" t="s">
        <v>380</v>
      </c>
      <c r="F95" s="15" t="s">
        <v>346</v>
      </c>
      <c r="G95" s="138">
        <v>0.6076388888888888</v>
      </c>
      <c r="H95" s="125"/>
      <c r="I95" s="15" t="s">
        <v>346</v>
      </c>
      <c r="J95" s="15" t="s">
        <v>37</v>
      </c>
      <c r="K95" s="15">
        <v>5.0</v>
      </c>
      <c r="L95" s="76">
        <v>4.0</v>
      </c>
      <c r="M95" s="76">
        <f t="shared" si="4"/>
        <v>5</v>
      </c>
      <c r="N95" s="126">
        <f t="shared" si="2"/>
        <v>0.1785714286</v>
      </c>
      <c r="O95" s="15"/>
      <c r="P95" s="127"/>
      <c r="Q95" s="127"/>
      <c r="T95" s="75"/>
      <c r="U95" s="75"/>
      <c r="V95" s="75"/>
      <c r="W95" s="75"/>
      <c r="X95" s="75"/>
      <c r="Y95" s="75"/>
      <c r="Z95" s="75"/>
      <c r="AA95" s="75"/>
      <c r="AB95" s="75"/>
      <c r="AC95" s="75"/>
      <c r="AD95" s="75"/>
      <c r="AE95" s="75"/>
      <c r="AF95" s="75"/>
      <c r="AG95" s="75"/>
      <c r="AH95" s="75"/>
      <c r="AI95" s="75"/>
      <c r="AJ95" s="75"/>
    </row>
    <row r="96">
      <c r="A96" s="52" t="s">
        <v>308</v>
      </c>
      <c r="B96" s="15" t="s">
        <v>309</v>
      </c>
      <c r="C96" s="15" t="s">
        <v>310</v>
      </c>
      <c r="D96" s="28" t="s">
        <v>459</v>
      </c>
      <c r="E96" s="28" t="s">
        <v>395</v>
      </c>
      <c r="F96" s="15" t="s">
        <v>346</v>
      </c>
      <c r="G96" s="138">
        <v>0.6527777777777778</v>
      </c>
      <c r="H96" s="125"/>
      <c r="I96" s="15" t="s">
        <v>346</v>
      </c>
      <c r="J96" s="15" t="s">
        <v>37</v>
      </c>
      <c r="K96" s="15">
        <v>25.0</v>
      </c>
      <c r="L96" s="76">
        <v>8.0</v>
      </c>
      <c r="M96" s="76">
        <v>28.0</v>
      </c>
      <c r="N96" s="126">
        <f t="shared" si="2"/>
        <v>1</v>
      </c>
      <c r="O96" s="15"/>
      <c r="P96" s="127"/>
      <c r="Q96" s="127"/>
      <c r="T96" s="75"/>
      <c r="U96" s="75"/>
      <c r="V96" s="75"/>
      <c r="W96" s="75"/>
      <c r="X96" s="75"/>
      <c r="Y96" s="75"/>
      <c r="Z96" s="75"/>
      <c r="AA96" s="75"/>
      <c r="AB96" s="75"/>
      <c r="AC96" s="75"/>
      <c r="AD96" s="75"/>
      <c r="AE96" s="75"/>
      <c r="AF96" s="75"/>
      <c r="AG96" s="75"/>
      <c r="AH96" s="75"/>
      <c r="AI96" s="75"/>
      <c r="AJ96" s="75"/>
    </row>
    <row r="97">
      <c r="A97" s="52" t="s">
        <v>308</v>
      </c>
      <c r="B97" s="15" t="s">
        <v>222</v>
      </c>
      <c r="C97" s="15" t="s">
        <v>223</v>
      </c>
      <c r="D97" s="28" t="s">
        <v>460</v>
      </c>
      <c r="E97" s="28" t="s">
        <v>395</v>
      </c>
      <c r="F97" s="15" t="s">
        <v>346</v>
      </c>
      <c r="G97" s="141">
        <v>0.6576388888888889</v>
      </c>
      <c r="H97" s="125">
        <v>7.0</v>
      </c>
      <c r="I97" s="15" t="s">
        <v>346</v>
      </c>
      <c r="J97" s="15" t="s">
        <v>37</v>
      </c>
      <c r="K97" s="15">
        <v>15.0</v>
      </c>
      <c r="L97" s="76" t="s">
        <v>96</v>
      </c>
      <c r="M97" s="76">
        <f t="shared" ref="M97:M103" si="5">SUMIFS(K97,K97,"&lt;&gt;*NA*")</f>
        <v>15</v>
      </c>
      <c r="N97" s="126">
        <f t="shared" si="2"/>
        <v>0.5357142857</v>
      </c>
      <c r="O97" s="75"/>
      <c r="P97" s="127"/>
      <c r="Q97" s="127"/>
      <c r="T97" s="75"/>
      <c r="U97" s="75"/>
      <c r="V97" s="75"/>
      <c r="W97" s="75"/>
      <c r="X97" s="75"/>
      <c r="Y97" s="75"/>
      <c r="Z97" s="75"/>
      <c r="AA97" s="75"/>
      <c r="AB97" s="75"/>
      <c r="AC97" s="75"/>
      <c r="AD97" s="75"/>
      <c r="AE97" s="75"/>
      <c r="AF97" s="75"/>
      <c r="AG97" s="75"/>
      <c r="AH97" s="75"/>
      <c r="AI97" s="75"/>
      <c r="AJ97" s="75"/>
    </row>
    <row r="98">
      <c r="A98" s="52" t="s">
        <v>308</v>
      </c>
      <c r="B98" s="15" t="s">
        <v>311</v>
      </c>
      <c r="C98" s="15" t="s">
        <v>44</v>
      </c>
      <c r="D98" s="28" t="s">
        <v>461</v>
      </c>
      <c r="E98" s="28" t="s">
        <v>395</v>
      </c>
      <c r="F98" s="15" t="s">
        <v>346</v>
      </c>
      <c r="G98" s="141">
        <v>0.6618055555555555</v>
      </c>
      <c r="H98" s="125">
        <v>13.0</v>
      </c>
      <c r="I98" s="15" t="s">
        <v>346</v>
      </c>
      <c r="J98" s="15" t="s">
        <v>37</v>
      </c>
      <c r="K98" s="15">
        <v>17.0</v>
      </c>
      <c r="L98" s="76" t="s">
        <v>96</v>
      </c>
      <c r="M98" s="76">
        <f t="shared" si="5"/>
        <v>17</v>
      </c>
      <c r="N98" s="126">
        <f t="shared" si="2"/>
        <v>0.6071428571</v>
      </c>
      <c r="O98" s="15"/>
      <c r="P98" s="127"/>
      <c r="Q98" s="127"/>
      <c r="T98" s="75"/>
      <c r="U98" s="75"/>
      <c r="V98" s="75"/>
      <c r="W98" s="75"/>
      <c r="X98" s="75"/>
      <c r="Y98" s="75"/>
      <c r="Z98" s="75"/>
      <c r="AA98" s="75"/>
      <c r="AB98" s="75"/>
      <c r="AC98" s="75"/>
      <c r="AD98" s="75"/>
      <c r="AE98" s="75"/>
      <c r="AF98" s="75"/>
      <c r="AG98" s="75"/>
      <c r="AH98" s="75"/>
      <c r="AI98" s="75"/>
      <c r="AJ98" s="75"/>
    </row>
    <row r="99">
      <c r="A99" s="52" t="s">
        <v>308</v>
      </c>
      <c r="B99" s="15" t="s">
        <v>63</v>
      </c>
      <c r="C99" s="15" t="s">
        <v>64</v>
      </c>
      <c r="D99" s="28" t="s">
        <v>464</v>
      </c>
      <c r="E99" s="28" t="s">
        <v>395</v>
      </c>
      <c r="F99" s="15" t="s">
        <v>37</v>
      </c>
      <c r="G99" s="141"/>
      <c r="H99" s="125">
        <v>0.0</v>
      </c>
      <c r="I99" s="15" t="s">
        <v>37</v>
      </c>
      <c r="J99" s="15" t="s">
        <v>37</v>
      </c>
      <c r="K99" s="15" t="s">
        <v>96</v>
      </c>
      <c r="L99" s="76" t="s">
        <v>96</v>
      </c>
      <c r="M99" s="76">
        <f t="shared" si="5"/>
        <v>0</v>
      </c>
      <c r="N99" s="126">
        <f t="shared" si="2"/>
        <v>0</v>
      </c>
      <c r="O99" s="75"/>
      <c r="P99" s="127"/>
      <c r="Q99" s="127"/>
      <c r="T99" s="75"/>
      <c r="U99" s="75"/>
      <c r="V99" s="75"/>
      <c r="W99" s="75"/>
      <c r="X99" s="75"/>
      <c r="Y99" s="75"/>
      <c r="Z99" s="75"/>
      <c r="AA99" s="75"/>
      <c r="AB99" s="75"/>
      <c r="AC99" s="75"/>
      <c r="AD99" s="75"/>
      <c r="AE99" s="75"/>
      <c r="AF99" s="75"/>
      <c r="AG99" s="75"/>
      <c r="AH99" s="75"/>
      <c r="AI99" s="75"/>
      <c r="AJ99" s="75"/>
    </row>
    <row r="100">
      <c r="A100" s="52" t="s">
        <v>308</v>
      </c>
      <c r="B100" s="15" t="s">
        <v>158</v>
      </c>
      <c r="C100" s="15" t="s">
        <v>159</v>
      </c>
      <c r="D100" s="28" t="s">
        <v>465</v>
      </c>
      <c r="E100" s="28" t="s">
        <v>370</v>
      </c>
      <c r="F100" s="15" t="s">
        <v>346</v>
      </c>
      <c r="G100" s="105">
        <v>0.6944444444444444</v>
      </c>
      <c r="H100" s="125">
        <v>0.0</v>
      </c>
      <c r="I100" s="15" t="s">
        <v>346</v>
      </c>
      <c r="J100" s="15" t="s">
        <v>37</v>
      </c>
      <c r="K100" s="15">
        <v>16.0</v>
      </c>
      <c r="L100" s="76" t="s">
        <v>96</v>
      </c>
      <c r="M100" s="76">
        <f t="shared" si="5"/>
        <v>16</v>
      </c>
      <c r="N100" s="126">
        <f t="shared" si="2"/>
        <v>0.5714285714</v>
      </c>
      <c r="O100" s="15"/>
      <c r="P100" s="127"/>
      <c r="Q100" s="127"/>
      <c r="T100" s="75"/>
      <c r="U100" s="75"/>
      <c r="V100" s="75"/>
      <c r="W100" s="75"/>
      <c r="X100" s="75"/>
      <c r="Y100" s="75"/>
      <c r="Z100" s="75"/>
      <c r="AA100" s="75"/>
      <c r="AB100" s="75"/>
      <c r="AC100" s="75"/>
      <c r="AD100" s="75"/>
      <c r="AE100" s="75"/>
      <c r="AF100" s="75"/>
      <c r="AG100" s="75"/>
      <c r="AH100" s="75"/>
      <c r="AI100" s="75"/>
      <c r="AJ100" s="75"/>
    </row>
    <row r="101">
      <c r="A101" s="52" t="s">
        <v>308</v>
      </c>
      <c r="B101" s="15" t="s">
        <v>312</v>
      </c>
      <c r="C101" s="15" t="s">
        <v>313</v>
      </c>
      <c r="D101" s="28" t="s">
        <v>466</v>
      </c>
      <c r="E101" s="28" t="s">
        <v>370</v>
      </c>
      <c r="F101" s="15" t="s">
        <v>346</v>
      </c>
      <c r="G101" s="105">
        <v>0.6944444444444444</v>
      </c>
      <c r="H101" s="125">
        <v>0.0</v>
      </c>
      <c r="I101" s="15" t="s">
        <v>346</v>
      </c>
      <c r="J101" s="15" t="s">
        <v>37</v>
      </c>
      <c r="K101" s="15">
        <v>25.0</v>
      </c>
      <c r="L101" s="76">
        <v>6.0</v>
      </c>
      <c r="M101" s="76">
        <f t="shared" si="5"/>
        <v>25</v>
      </c>
      <c r="N101" s="126">
        <f t="shared" si="2"/>
        <v>0.8928571429</v>
      </c>
      <c r="O101" s="15"/>
      <c r="P101" s="127"/>
      <c r="Q101" s="127"/>
      <c r="T101" s="75"/>
      <c r="U101" s="75"/>
      <c r="V101" s="75"/>
      <c r="W101" s="75"/>
      <c r="X101" s="75"/>
      <c r="Y101" s="75"/>
      <c r="Z101" s="75"/>
      <c r="AA101" s="75"/>
      <c r="AB101" s="75"/>
      <c r="AC101" s="75"/>
      <c r="AD101" s="75"/>
      <c r="AE101" s="75"/>
      <c r="AF101" s="75"/>
      <c r="AG101" s="75"/>
      <c r="AH101" s="75"/>
      <c r="AI101" s="75"/>
      <c r="AJ101" s="75"/>
    </row>
    <row r="102">
      <c r="A102" s="52" t="s">
        <v>308</v>
      </c>
      <c r="B102" s="4" t="s">
        <v>314</v>
      </c>
      <c r="C102" s="15" t="s">
        <v>315</v>
      </c>
      <c r="D102" s="28" t="s">
        <v>467</v>
      </c>
      <c r="E102" s="28" t="s">
        <v>370</v>
      </c>
      <c r="F102" s="15" t="s">
        <v>346</v>
      </c>
      <c r="G102" s="105">
        <v>0.6944444444444444</v>
      </c>
      <c r="H102" s="125">
        <v>0.0</v>
      </c>
      <c r="I102" s="15" t="s">
        <v>346</v>
      </c>
      <c r="J102" s="15" t="s">
        <v>346</v>
      </c>
      <c r="K102" s="15">
        <v>20.0</v>
      </c>
      <c r="L102" s="76">
        <v>6.0</v>
      </c>
      <c r="M102" s="76">
        <f t="shared" si="5"/>
        <v>20</v>
      </c>
      <c r="N102" s="126">
        <f t="shared" si="2"/>
        <v>0.7142857143</v>
      </c>
      <c r="O102" s="15"/>
      <c r="P102" s="127"/>
      <c r="Q102" s="127"/>
      <c r="T102" s="75"/>
      <c r="U102" s="75"/>
      <c r="V102" s="75"/>
      <c r="W102" s="75"/>
      <c r="X102" s="75"/>
      <c r="Y102" s="75"/>
      <c r="Z102" s="75"/>
      <c r="AA102" s="75"/>
      <c r="AB102" s="75"/>
      <c r="AC102" s="75"/>
      <c r="AD102" s="75"/>
      <c r="AE102" s="75"/>
      <c r="AF102" s="75"/>
      <c r="AG102" s="75"/>
      <c r="AH102" s="75"/>
      <c r="AI102" s="75"/>
      <c r="AJ102" s="75"/>
    </row>
    <row r="103">
      <c r="A103" s="52" t="s">
        <v>308</v>
      </c>
      <c r="B103" s="15" t="s">
        <v>26</v>
      </c>
      <c r="C103" s="15" t="s">
        <v>27</v>
      </c>
      <c r="D103" s="28" t="s">
        <v>468</v>
      </c>
      <c r="E103" s="28" t="s">
        <v>370</v>
      </c>
      <c r="F103" s="15" t="s">
        <v>346</v>
      </c>
      <c r="G103" s="105">
        <v>0.6944444444444444</v>
      </c>
      <c r="H103" s="125">
        <v>0.0</v>
      </c>
      <c r="I103" s="15" t="s">
        <v>346</v>
      </c>
      <c r="J103" s="15" t="s">
        <v>37</v>
      </c>
      <c r="K103" s="15">
        <v>25.0</v>
      </c>
      <c r="L103" s="76">
        <v>4.0</v>
      </c>
      <c r="M103" s="76">
        <f t="shared" si="5"/>
        <v>25</v>
      </c>
      <c r="N103" s="126">
        <f t="shared" si="2"/>
        <v>0.8928571429</v>
      </c>
      <c r="O103" s="15"/>
      <c r="P103" s="127"/>
      <c r="Q103" s="127"/>
      <c r="T103" s="75"/>
      <c r="U103" s="75"/>
      <c r="V103" s="75"/>
      <c r="W103" s="75"/>
      <c r="X103" s="75"/>
      <c r="Y103" s="75"/>
      <c r="Z103" s="75"/>
      <c r="AA103" s="75"/>
      <c r="AB103" s="75"/>
      <c r="AC103" s="75"/>
      <c r="AD103" s="75"/>
      <c r="AE103" s="75"/>
      <c r="AF103" s="75"/>
      <c r="AG103" s="75"/>
      <c r="AH103" s="75"/>
      <c r="AI103" s="75"/>
      <c r="AJ103" s="75"/>
    </row>
  </sheetData>
  <customSheetViews>
    <customSheetView guid="{D88E65ED-FBFE-41BE-8BBC-AB320CB24FC6}" filter="1" showAutoFilter="1">
      <autoFilter ref="$A$4:$P$103">
        <sortState ref="A4:P103">
          <sortCondition ref="A4:A103"/>
          <sortCondition ref="B4:B103"/>
          <sortCondition ref="E4:E103"/>
        </sortState>
      </autoFilter>
    </customSheetView>
    <customSheetView guid="{D88E65ED-FBFE-41BE-8BBC-AB320CB24FC6}" filter="1" showAutoFilter="1">
      <autoFilter ref="$A$4:$O$103"/>
    </customSheetView>
  </customSheetViews>
  <mergeCells count="1">
    <mergeCell ref="A1:B3"/>
  </mergeCells>
  <conditionalFormatting sqref="F5:F103 I5:J103">
    <cfRule type="containsBlanks" dxfId="5" priority="1">
      <formula>LEN(TRIM(F5))=0</formula>
    </cfRule>
  </conditionalFormatting>
  <conditionalFormatting sqref="F5:F103 I5:J103">
    <cfRule type="containsText" dxfId="0" priority="2" operator="containsText" text="Yes">
      <formula>NOT(ISERROR(SEARCH(("Yes"),(F5))))</formula>
    </cfRule>
  </conditionalFormatting>
  <conditionalFormatting sqref="F5:F103 I5:J103">
    <cfRule type="containsText" dxfId="2" priority="3" operator="containsText" text="No">
      <formula>NOT(ISERROR(SEARCH(("No"),(F5))))</formula>
    </cfRule>
  </conditionalFormatting>
  <conditionalFormatting sqref="H5:H103">
    <cfRule type="containsBlanks" dxfId="5" priority="4">
      <formula>LEN(TRIM(H5))=0</formula>
    </cfRule>
  </conditionalFormatting>
  <conditionalFormatting sqref="H5:H103">
    <cfRule type="cellIs" dxfId="11" priority="5" operator="between">
      <formula>5</formula>
      <formula>15</formula>
    </cfRule>
  </conditionalFormatting>
  <conditionalFormatting sqref="H5:H103">
    <cfRule type="cellIs" dxfId="2" priority="6" operator="greaterThan">
      <formula>15</formula>
    </cfRule>
  </conditionalFormatting>
  <conditionalFormatting sqref="H5:H103">
    <cfRule type="cellIs" dxfId="0" priority="7" operator="between">
      <formula>0</formula>
      <formula>4</formula>
    </cfRule>
  </conditionalFormatting>
  <conditionalFormatting sqref="G5:G42 G44:G103">
    <cfRule type="notContainsBlanks" dxfId="12" priority="8">
      <formula>LEN(TRIM(G5))&gt;0</formula>
    </cfRule>
  </conditionalFormatting>
  <conditionalFormatting sqref="J5:J103 K5:K9 N5:N103 K11:K13 K15:K103 I44">
    <cfRule type="cellIs" dxfId="12" priority="9" operator="greaterThan">
      <formula>0</formula>
    </cfRule>
  </conditionalFormatting>
  <dataValidations>
    <dataValidation type="list" allowBlank="1" sqref="F5:F103 I5:J103">
      <formula1>"Yes,No"</formula1>
    </dataValidation>
  </dataValidation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24.43"/>
    <col customWidth="1" min="2" max="2" width="26.71"/>
    <col customWidth="1" min="3" max="3" width="29.29"/>
    <col customWidth="1" min="4" max="4" width="15.86"/>
    <col customWidth="1" min="5" max="5" width="10.71"/>
    <col customWidth="1" min="6" max="6" width="11.43"/>
    <col customWidth="1" min="7" max="8" width="10.43"/>
    <col customWidth="1" min="9" max="9" width="11.57"/>
    <col customWidth="1" min="10" max="13" width="10.0"/>
    <col customWidth="1" min="14" max="14" width="11.14"/>
    <col customWidth="1" min="15" max="15" width="77.0"/>
    <col customWidth="1" min="16" max="17" width="35.86"/>
    <col customWidth="1" min="18" max="18" width="15.29"/>
  </cols>
  <sheetData>
    <row r="1" ht="27.0" customHeight="1">
      <c r="A1" s="70" t="s">
        <v>463</v>
      </c>
      <c r="C1" s="74" t="str">
        <f>HYPERLINK("https://docs.google.com/spreadsheets/d/1udmJ76oYXqStYYknCuzyDOcGVljyfB_XPIL54tdN3wc/edit?usp=sharing","Group Assignments, for reference")</f>
        <v>Group Assignments, for reference</v>
      </c>
      <c r="D1" s="76"/>
      <c r="E1" s="76"/>
      <c r="F1" s="78"/>
      <c r="G1" s="78"/>
      <c r="H1" s="76"/>
      <c r="I1" s="76"/>
      <c r="J1" s="76"/>
      <c r="K1" s="76"/>
      <c r="L1" s="76"/>
      <c r="M1" s="76"/>
      <c r="N1" s="76"/>
      <c r="O1" s="76"/>
      <c r="P1" s="79"/>
      <c r="Q1" s="80"/>
      <c r="R1" s="60"/>
      <c r="T1" s="15"/>
      <c r="U1" s="15"/>
      <c r="V1" s="75"/>
      <c r="W1" s="75"/>
      <c r="X1" s="75"/>
      <c r="Y1" s="75"/>
      <c r="Z1" s="75"/>
      <c r="AA1" s="75"/>
      <c r="AB1" s="75"/>
      <c r="AC1" s="75"/>
      <c r="AD1" s="75"/>
      <c r="AE1" s="75"/>
      <c r="AF1" s="75"/>
      <c r="AG1" s="75"/>
      <c r="AH1" s="75"/>
      <c r="AI1" s="75"/>
      <c r="AJ1" s="75"/>
    </row>
    <row r="2" ht="25.5" customHeight="1">
      <c r="C2" s="74" t="str">
        <f>HYPERLINK("http://sss-data.minerva.community/Webview/","Submissions")</f>
        <v>Submissions</v>
      </c>
      <c r="D2" s="76"/>
      <c r="E2" s="76"/>
      <c r="F2" s="78"/>
      <c r="G2" s="78"/>
      <c r="H2" s="76"/>
      <c r="I2" s="76"/>
      <c r="J2" s="76"/>
      <c r="K2" s="76"/>
      <c r="L2" s="76"/>
      <c r="M2" s="76" t="s">
        <v>108</v>
      </c>
      <c r="N2" s="83">
        <f>AVERAGE(N5:N105)</f>
        <v>0.3125573921</v>
      </c>
      <c r="O2" s="76"/>
      <c r="P2" s="76"/>
      <c r="Q2" s="76"/>
      <c r="R2" s="60"/>
      <c r="T2" s="15"/>
      <c r="U2" s="15"/>
      <c r="V2" s="75"/>
      <c r="W2" s="75"/>
      <c r="X2" s="75"/>
      <c r="Y2" s="75"/>
      <c r="Z2" s="75"/>
      <c r="AA2" s="75"/>
      <c r="AB2" s="75"/>
      <c r="AC2" s="75"/>
      <c r="AD2" s="75"/>
      <c r="AE2" s="75"/>
      <c r="AF2" s="75"/>
      <c r="AG2" s="75"/>
      <c r="AH2" s="75"/>
      <c r="AI2" s="75"/>
      <c r="AJ2" s="75"/>
    </row>
    <row r="3" ht="27.0" customHeight="1">
      <c r="A3" s="36"/>
      <c r="B3" s="36"/>
      <c r="C3" s="84" t="str">
        <f>HYPERLINK("https://docs.google.com/document/d/1x1R1A0fkEQm53KxnBqPHTKKhHJp7W0ZG_87UvccdFEw/edit?usp=sharing","PT Guide")</f>
        <v>PT Guide</v>
      </c>
      <c r="D3" s="85"/>
      <c r="E3" s="85"/>
      <c r="F3" s="86">
        <f>COUNTIF(F5:F103,"No")</f>
        <v>13</v>
      </c>
      <c r="G3" s="85"/>
      <c r="H3" s="85"/>
      <c r="I3" s="85"/>
      <c r="J3" s="86">
        <f>COUNTIF(J5:J103,"Yes")</f>
        <v>16</v>
      </c>
      <c r="K3" s="76">
        <v>12.0</v>
      </c>
      <c r="L3" s="76">
        <v>10.0</v>
      </c>
      <c r="M3" s="76">
        <f>K3+L3</f>
        <v>22</v>
      </c>
      <c r="N3" s="76">
        <f>M3</f>
        <v>22</v>
      </c>
      <c r="O3" s="76"/>
      <c r="P3" s="76"/>
      <c r="Q3" s="76"/>
      <c r="R3" s="60"/>
      <c r="T3" s="30"/>
      <c r="U3" s="30"/>
      <c r="V3" s="61"/>
      <c r="W3" s="61"/>
      <c r="X3" s="61"/>
      <c r="Y3" s="61"/>
      <c r="Z3" s="61"/>
      <c r="AA3" s="61"/>
      <c r="AB3" s="61"/>
      <c r="AC3" s="61"/>
      <c r="AD3" s="61"/>
      <c r="AE3" s="61"/>
      <c r="AF3" s="61"/>
      <c r="AG3" s="61"/>
      <c r="AH3" s="61"/>
      <c r="AI3" s="61"/>
      <c r="AJ3" s="61"/>
    </row>
    <row r="4">
      <c r="A4" s="63" t="s">
        <v>83</v>
      </c>
      <c r="B4" s="64" t="s">
        <v>15</v>
      </c>
      <c r="C4" s="64" t="s">
        <v>16</v>
      </c>
      <c r="D4" s="64" t="s">
        <v>319</v>
      </c>
      <c r="E4" s="64" t="s">
        <v>320</v>
      </c>
      <c r="F4" s="64" t="s">
        <v>321</v>
      </c>
      <c r="G4" s="63" t="s">
        <v>322</v>
      </c>
      <c r="H4" s="64" t="s">
        <v>323</v>
      </c>
      <c r="I4" s="64" t="s">
        <v>324</v>
      </c>
      <c r="J4" s="64" t="s">
        <v>325</v>
      </c>
      <c r="K4" s="64" t="s">
        <v>326</v>
      </c>
      <c r="L4" s="64" t="s">
        <v>327</v>
      </c>
      <c r="M4" s="64" t="s">
        <v>328</v>
      </c>
      <c r="N4" s="63" t="s">
        <v>329</v>
      </c>
      <c r="O4" s="64" t="s">
        <v>330</v>
      </c>
      <c r="P4" s="64"/>
      <c r="Q4" s="64"/>
      <c r="R4" s="123"/>
      <c r="S4" s="123"/>
      <c r="T4" s="71"/>
      <c r="U4" s="71"/>
      <c r="V4" s="71"/>
      <c r="W4" s="71"/>
      <c r="X4" s="71"/>
      <c r="Y4" s="71"/>
      <c r="Z4" s="71"/>
      <c r="AA4" s="71"/>
      <c r="AB4" s="71"/>
      <c r="AC4" s="71"/>
      <c r="AD4" s="71"/>
      <c r="AE4" s="71"/>
      <c r="AF4" s="71"/>
      <c r="AG4" s="71"/>
      <c r="AH4" s="71"/>
      <c r="AI4" s="71"/>
      <c r="AJ4" s="71"/>
    </row>
    <row r="5">
      <c r="A5" s="15" t="s">
        <v>93</v>
      </c>
      <c r="B5" s="15" t="s">
        <v>94</v>
      </c>
      <c r="C5" s="15" t="s">
        <v>95</v>
      </c>
      <c r="D5" s="28" t="s">
        <v>343</v>
      </c>
      <c r="E5" s="28" t="s">
        <v>344</v>
      </c>
      <c r="F5" s="15" t="s">
        <v>346</v>
      </c>
      <c r="G5" s="124">
        <v>0.6041666666666666</v>
      </c>
      <c r="H5" s="125">
        <v>0.0</v>
      </c>
      <c r="I5" s="15" t="s">
        <v>346</v>
      </c>
      <c r="J5" s="15" t="s">
        <v>37</v>
      </c>
      <c r="K5" s="15">
        <v>7.0</v>
      </c>
      <c r="L5" s="15" t="s">
        <v>96</v>
      </c>
      <c r="M5" s="76">
        <f t="shared" ref="M5:M103" si="1">SUMIFS(K5:L5,K5:L5,"&lt;&gt;*NA*")</f>
        <v>7</v>
      </c>
      <c r="N5" s="126">
        <f t="shared" ref="N5:N103" si="2">M5/$M$3</f>
        <v>0.3181818182</v>
      </c>
      <c r="O5" s="15"/>
      <c r="P5" s="127"/>
      <c r="Q5" s="127"/>
      <c r="T5" s="75"/>
      <c r="U5" s="75"/>
      <c r="V5" s="75"/>
      <c r="W5" s="75"/>
      <c r="X5" s="75"/>
      <c r="Y5" s="75"/>
      <c r="Z5" s="75"/>
      <c r="AA5" s="75"/>
      <c r="AB5" s="75"/>
      <c r="AC5" s="75"/>
      <c r="AD5" s="75"/>
      <c r="AE5" s="75"/>
      <c r="AF5" s="75"/>
      <c r="AG5" s="75"/>
      <c r="AH5" s="75"/>
      <c r="AI5" s="75"/>
      <c r="AJ5" s="75"/>
    </row>
    <row r="6">
      <c r="A6" s="15" t="s">
        <v>93</v>
      </c>
      <c r="B6" s="15" t="s">
        <v>97</v>
      </c>
      <c r="C6" s="15" t="s">
        <v>98</v>
      </c>
      <c r="D6" s="28" t="s">
        <v>345</v>
      </c>
      <c r="E6" s="28" t="s">
        <v>344</v>
      </c>
      <c r="F6" s="15" t="s">
        <v>346</v>
      </c>
      <c r="G6" s="124">
        <v>0.5625</v>
      </c>
      <c r="H6" s="125">
        <v>0.0</v>
      </c>
      <c r="I6" s="15" t="s">
        <v>346</v>
      </c>
      <c r="J6" s="15" t="s">
        <v>37</v>
      </c>
      <c r="K6" s="15">
        <v>8.0</v>
      </c>
      <c r="L6" s="15">
        <v>1.0</v>
      </c>
      <c r="M6" s="76">
        <f t="shared" si="1"/>
        <v>9</v>
      </c>
      <c r="N6" s="126">
        <f t="shared" si="2"/>
        <v>0.4090909091</v>
      </c>
      <c r="O6" s="75"/>
      <c r="P6" s="127"/>
      <c r="Q6" s="127"/>
      <c r="T6" s="75"/>
      <c r="U6" s="75"/>
      <c r="V6" s="75"/>
      <c r="W6" s="75"/>
      <c r="X6" s="75"/>
      <c r="Y6" s="75"/>
      <c r="Z6" s="75"/>
      <c r="AA6" s="75"/>
      <c r="AB6" s="75"/>
      <c r="AC6" s="75"/>
      <c r="AD6" s="75"/>
      <c r="AE6" s="75"/>
      <c r="AF6" s="75"/>
      <c r="AG6" s="75"/>
      <c r="AH6" s="75"/>
      <c r="AI6" s="75"/>
      <c r="AJ6" s="75"/>
    </row>
    <row r="7">
      <c r="A7" s="15" t="s">
        <v>93</v>
      </c>
      <c r="B7" s="15" t="s">
        <v>99</v>
      </c>
      <c r="C7" s="15" t="s">
        <v>100</v>
      </c>
      <c r="D7" s="28" t="s">
        <v>347</v>
      </c>
      <c r="E7" s="28" t="s">
        <v>344</v>
      </c>
      <c r="F7" s="15" t="s">
        <v>346</v>
      </c>
      <c r="G7" s="124">
        <v>0.5625</v>
      </c>
      <c r="H7" s="125">
        <v>0.0</v>
      </c>
      <c r="I7" s="15" t="s">
        <v>346</v>
      </c>
      <c r="J7" s="15" t="s">
        <v>37</v>
      </c>
      <c r="K7" s="15">
        <v>7.0</v>
      </c>
      <c r="L7" s="15">
        <v>0.0</v>
      </c>
      <c r="M7" s="76">
        <f t="shared" si="1"/>
        <v>7</v>
      </c>
      <c r="N7" s="126">
        <f t="shared" si="2"/>
        <v>0.3181818182</v>
      </c>
      <c r="O7" s="90"/>
      <c r="P7" s="127"/>
      <c r="Q7" s="127"/>
      <c r="T7" s="75"/>
      <c r="U7" s="75"/>
      <c r="V7" s="75"/>
      <c r="W7" s="75"/>
      <c r="X7" s="75"/>
      <c r="Y7" s="75"/>
      <c r="Z7" s="75"/>
      <c r="AA7" s="75"/>
      <c r="AB7" s="75"/>
      <c r="AC7" s="75"/>
      <c r="AD7" s="75"/>
      <c r="AE7" s="75"/>
      <c r="AF7" s="75"/>
      <c r="AG7" s="75"/>
      <c r="AH7" s="75"/>
      <c r="AI7" s="75"/>
      <c r="AJ7" s="75"/>
    </row>
    <row r="8">
      <c r="A8" s="15" t="s">
        <v>93</v>
      </c>
      <c r="B8" s="15" t="s">
        <v>101</v>
      </c>
      <c r="C8" s="15" t="s">
        <v>102</v>
      </c>
      <c r="D8" s="28" t="s">
        <v>348</v>
      </c>
      <c r="E8" s="28" t="s">
        <v>344</v>
      </c>
      <c r="F8" s="15" t="s">
        <v>346</v>
      </c>
      <c r="G8" s="124">
        <v>0.5625</v>
      </c>
      <c r="H8" s="125">
        <v>0.0</v>
      </c>
      <c r="I8" s="15" t="s">
        <v>346</v>
      </c>
      <c r="J8" s="15" t="s">
        <v>37</v>
      </c>
      <c r="K8" s="15">
        <v>2.0</v>
      </c>
      <c r="L8" s="76">
        <v>0.0</v>
      </c>
      <c r="M8" s="76">
        <f t="shared" si="1"/>
        <v>2</v>
      </c>
      <c r="N8" s="126">
        <f t="shared" si="2"/>
        <v>0.09090909091</v>
      </c>
      <c r="O8" s="75"/>
      <c r="P8" s="127"/>
      <c r="Q8" s="127"/>
      <c r="T8" s="75"/>
      <c r="U8" s="75"/>
      <c r="V8" s="75"/>
      <c r="W8" s="75"/>
      <c r="X8" s="75"/>
      <c r="Y8" s="75"/>
      <c r="Z8" s="75"/>
      <c r="AA8" s="75"/>
      <c r="AB8" s="75"/>
      <c r="AC8" s="75"/>
      <c r="AD8" s="75"/>
      <c r="AE8" s="75"/>
      <c r="AF8" s="75"/>
      <c r="AG8" s="75"/>
      <c r="AH8" s="75"/>
      <c r="AI8" s="75"/>
      <c r="AJ8" s="75"/>
    </row>
    <row r="9">
      <c r="A9" s="15" t="s">
        <v>93</v>
      </c>
      <c r="B9" s="4" t="s">
        <v>103</v>
      </c>
      <c r="C9" s="15" t="s">
        <v>104</v>
      </c>
      <c r="D9" s="28" t="s">
        <v>349</v>
      </c>
      <c r="E9" s="28" t="s">
        <v>350</v>
      </c>
      <c r="F9" s="15" t="s">
        <v>346</v>
      </c>
      <c r="G9" s="124">
        <v>0.6041666666666666</v>
      </c>
      <c r="H9" s="125">
        <v>0.0</v>
      </c>
      <c r="I9" s="15" t="s">
        <v>346</v>
      </c>
      <c r="J9" s="15" t="s">
        <v>37</v>
      </c>
      <c r="K9" s="15">
        <v>5.0</v>
      </c>
      <c r="L9" s="76">
        <v>0.0</v>
      </c>
      <c r="M9" s="76">
        <f t="shared" si="1"/>
        <v>5</v>
      </c>
      <c r="N9" s="126">
        <f t="shared" si="2"/>
        <v>0.2272727273</v>
      </c>
      <c r="O9" s="75"/>
      <c r="P9" s="127"/>
      <c r="Q9" s="127"/>
      <c r="T9" s="75"/>
      <c r="U9" s="75"/>
      <c r="V9" s="75"/>
      <c r="W9" s="75"/>
      <c r="X9" s="75"/>
      <c r="Y9" s="75"/>
      <c r="Z9" s="75"/>
      <c r="AA9" s="75"/>
      <c r="AB9" s="75"/>
      <c r="AC9" s="75"/>
      <c r="AD9" s="75"/>
      <c r="AE9" s="75"/>
      <c r="AF9" s="75"/>
      <c r="AG9" s="75"/>
      <c r="AH9" s="75"/>
      <c r="AI9" s="75"/>
      <c r="AJ9" s="75"/>
    </row>
    <row r="10">
      <c r="A10" s="15" t="s">
        <v>93</v>
      </c>
      <c r="B10" s="15" t="s">
        <v>105</v>
      </c>
      <c r="C10" s="15" t="s">
        <v>106</v>
      </c>
      <c r="D10" s="28" t="s">
        <v>351</v>
      </c>
      <c r="E10" s="28" t="s">
        <v>350</v>
      </c>
      <c r="F10" s="15" t="s">
        <v>37</v>
      </c>
      <c r="G10" s="124"/>
      <c r="H10" s="125"/>
      <c r="I10" s="15" t="s">
        <v>37</v>
      </c>
      <c r="J10" s="15" t="s">
        <v>37</v>
      </c>
      <c r="K10" s="4" t="s">
        <v>96</v>
      </c>
      <c r="L10" s="4" t="s">
        <v>96</v>
      </c>
      <c r="M10" s="76">
        <f t="shared" si="1"/>
        <v>0</v>
      </c>
      <c r="N10" s="126">
        <f t="shared" si="2"/>
        <v>0</v>
      </c>
      <c r="O10" s="15" t="s">
        <v>469</v>
      </c>
      <c r="P10" s="127"/>
      <c r="Q10" s="127"/>
      <c r="T10" s="75"/>
      <c r="U10" s="75"/>
      <c r="V10" s="75"/>
      <c r="W10" s="75"/>
      <c r="X10" s="75"/>
      <c r="Y10" s="75"/>
      <c r="Z10" s="75"/>
      <c r="AA10" s="75"/>
      <c r="AB10" s="75"/>
      <c r="AC10" s="75"/>
      <c r="AD10" s="75"/>
      <c r="AE10" s="75"/>
      <c r="AF10" s="75"/>
      <c r="AG10" s="75"/>
      <c r="AH10" s="75"/>
      <c r="AI10" s="75"/>
      <c r="AJ10" s="75"/>
    </row>
    <row r="11">
      <c r="A11" s="15" t="s">
        <v>93</v>
      </c>
      <c r="B11" s="15" t="s">
        <v>109</v>
      </c>
      <c r="C11" s="15" t="s">
        <v>110</v>
      </c>
      <c r="D11" s="28" t="s">
        <v>352</v>
      </c>
      <c r="E11" s="28" t="s">
        <v>350</v>
      </c>
      <c r="F11" s="15" t="s">
        <v>346</v>
      </c>
      <c r="G11" s="124">
        <v>0.6041666666666666</v>
      </c>
      <c r="H11" s="125">
        <v>0.0</v>
      </c>
      <c r="I11" s="15" t="s">
        <v>346</v>
      </c>
      <c r="J11" s="15" t="s">
        <v>37</v>
      </c>
      <c r="K11" s="15">
        <v>3.0</v>
      </c>
      <c r="L11" s="76">
        <v>0.0</v>
      </c>
      <c r="M11" s="76">
        <f t="shared" si="1"/>
        <v>3</v>
      </c>
      <c r="N11" s="126">
        <f t="shared" si="2"/>
        <v>0.1363636364</v>
      </c>
      <c r="O11" s="15"/>
      <c r="P11" s="127"/>
      <c r="Q11" s="127"/>
      <c r="T11" s="75"/>
      <c r="U11" s="75"/>
      <c r="V11" s="75"/>
      <c r="W11" s="75"/>
      <c r="X11" s="75"/>
      <c r="Y11" s="75"/>
      <c r="Z11" s="75"/>
      <c r="AA11" s="75"/>
      <c r="AB11" s="75"/>
      <c r="AC11" s="75"/>
      <c r="AD11" s="75"/>
      <c r="AE11" s="75"/>
      <c r="AF11" s="75"/>
      <c r="AG11" s="75"/>
      <c r="AH11" s="75"/>
      <c r="AI11" s="75"/>
      <c r="AJ11" s="75"/>
    </row>
    <row r="12">
      <c r="A12" s="52" t="s">
        <v>111</v>
      </c>
      <c r="B12" s="15" t="s">
        <v>49</v>
      </c>
      <c r="C12" s="15" t="s">
        <v>50</v>
      </c>
      <c r="D12" s="28" t="s">
        <v>354</v>
      </c>
      <c r="E12" s="28" t="s">
        <v>355</v>
      </c>
      <c r="F12" s="15" t="s">
        <v>346</v>
      </c>
      <c r="G12" s="129">
        <v>0.5625</v>
      </c>
      <c r="H12" s="125">
        <v>0.0</v>
      </c>
      <c r="I12" s="15" t="s">
        <v>346</v>
      </c>
      <c r="J12" s="15" t="s">
        <v>37</v>
      </c>
      <c r="K12" s="15">
        <v>6.0</v>
      </c>
      <c r="L12" s="15" t="s">
        <v>96</v>
      </c>
      <c r="M12" s="76">
        <f t="shared" si="1"/>
        <v>6</v>
      </c>
      <c r="N12" s="126">
        <f t="shared" si="2"/>
        <v>0.2727272727</v>
      </c>
      <c r="O12" s="75"/>
      <c r="P12" s="127"/>
      <c r="Q12" s="127"/>
      <c r="T12" s="75"/>
      <c r="U12" s="75"/>
      <c r="V12" s="75"/>
      <c r="W12" s="75"/>
      <c r="X12" s="75"/>
      <c r="Y12" s="75"/>
      <c r="Z12" s="75"/>
      <c r="AA12" s="75"/>
      <c r="AB12" s="75"/>
      <c r="AC12" s="75"/>
      <c r="AD12" s="75"/>
      <c r="AE12" s="75"/>
      <c r="AF12" s="75"/>
      <c r="AG12" s="75"/>
      <c r="AH12" s="75"/>
      <c r="AI12" s="75"/>
      <c r="AJ12" s="75"/>
    </row>
    <row r="13">
      <c r="A13" s="52" t="s">
        <v>111</v>
      </c>
      <c r="B13" s="15" t="s">
        <v>112</v>
      </c>
      <c r="C13" s="15" t="s">
        <v>113</v>
      </c>
      <c r="D13" s="28" t="s">
        <v>356</v>
      </c>
      <c r="E13" s="28" t="s">
        <v>355</v>
      </c>
      <c r="F13" s="15" t="s">
        <v>346</v>
      </c>
      <c r="G13" s="129">
        <v>0.6527777777777778</v>
      </c>
      <c r="H13" s="125">
        <v>0.0</v>
      </c>
      <c r="I13" s="15" t="s">
        <v>37</v>
      </c>
      <c r="J13" s="15" t="s">
        <v>37</v>
      </c>
      <c r="K13" s="15">
        <v>2.0</v>
      </c>
      <c r="L13" s="76">
        <v>0.0</v>
      </c>
      <c r="M13" s="76">
        <f t="shared" si="1"/>
        <v>2</v>
      </c>
      <c r="N13" s="126">
        <f t="shared" si="2"/>
        <v>0.09090909091</v>
      </c>
      <c r="O13" s="75"/>
      <c r="P13" s="127"/>
      <c r="Q13" s="127"/>
      <c r="T13" s="75"/>
      <c r="U13" s="75"/>
      <c r="V13" s="75"/>
      <c r="W13" s="75"/>
      <c r="X13" s="75"/>
      <c r="Y13" s="75"/>
      <c r="Z13" s="75"/>
      <c r="AA13" s="75"/>
      <c r="AB13" s="75"/>
      <c r="AC13" s="75"/>
      <c r="AD13" s="75"/>
      <c r="AE13" s="75"/>
      <c r="AF13" s="75"/>
      <c r="AG13" s="75"/>
      <c r="AH13" s="75"/>
      <c r="AI13" s="75"/>
      <c r="AJ13" s="75"/>
    </row>
    <row r="14">
      <c r="A14" s="52" t="s">
        <v>111</v>
      </c>
      <c r="B14" s="15" t="s">
        <v>114</v>
      </c>
      <c r="C14" s="15" t="s">
        <v>115</v>
      </c>
      <c r="D14" s="28" t="s">
        <v>357</v>
      </c>
      <c r="E14" s="28" t="s">
        <v>355</v>
      </c>
      <c r="F14" s="15" t="s">
        <v>346</v>
      </c>
      <c r="G14" s="129">
        <v>0.6527777777777778</v>
      </c>
      <c r="H14" s="125">
        <v>0.0</v>
      </c>
      <c r="I14" s="15" t="s">
        <v>346</v>
      </c>
      <c r="J14" s="15" t="s">
        <v>37</v>
      </c>
      <c r="K14" s="4">
        <v>7.0</v>
      </c>
      <c r="L14" s="76">
        <v>2.0</v>
      </c>
      <c r="M14" s="76">
        <f t="shared" si="1"/>
        <v>9</v>
      </c>
      <c r="N14" s="126">
        <f t="shared" si="2"/>
        <v>0.4090909091</v>
      </c>
      <c r="O14" s="75"/>
      <c r="P14" s="127"/>
      <c r="Q14" s="127"/>
      <c r="T14" s="75"/>
      <c r="U14" s="75"/>
      <c r="V14" s="75"/>
      <c r="W14" s="75"/>
      <c r="X14" s="75"/>
      <c r="Y14" s="75"/>
      <c r="Z14" s="75"/>
      <c r="AA14" s="75"/>
      <c r="AB14" s="75"/>
      <c r="AC14" s="75"/>
      <c r="AD14" s="75"/>
      <c r="AE14" s="75"/>
      <c r="AF14" s="75"/>
      <c r="AG14" s="75"/>
      <c r="AH14" s="75"/>
      <c r="AI14" s="75"/>
      <c r="AJ14" s="75"/>
    </row>
    <row r="15">
      <c r="A15" s="52" t="s">
        <v>111</v>
      </c>
      <c r="B15" s="15" t="s">
        <v>116</v>
      </c>
      <c r="C15" s="15" t="s">
        <v>117</v>
      </c>
      <c r="D15" s="28" t="s">
        <v>359</v>
      </c>
      <c r="E15" s="28" t="s">
        <v>355</v>
      </c>
      <c r="F15" s="15" t="s">
        <v>346</v>
      </c>
      <c r="G15" s="129">
        <v>0.6527777777777778</v>
      </c>
      <c r="H15" s="125">
        <v>0.0</v>
      </c>
      <c r="I15" s="15" t="s">
        <v>346</v>
      </c>
      <c r="J15" s="15" t="s">
        <v>37</v>
      </c>
      <c r="K15" s="15">
        <v>6.0</v>
      </c>
      <c r="L15" s="76">
        <v>1.0</v>
      </c>
      <c r="M15" s="76">
        <f t="shared" si="1"/>
        <v>7</v>
      </c>
      <c r="N15" s="126">
        <f t="shared" si="2"/>
        <v>0.3181818182</v>
      </c>
      <c r="O15" s="75"/>
      <c r="P15" s="127"/>
      <c r="Q15" s="127"/>
      <c r="T15" s="75"/>
      <c r="U15" s="75"/>
      <c r="V15" s="75"/>
      <c r="W15" s="75"/>
      <c r="X15" s="75"/>
      <c r="Y15" s="75"/>
      <c r="Z15" s="75"/>
      <c r="AA15" s="75"/>
      <c r="AB15" s="75"/>
      <c r="AC15" s="75"/>
      <c r="AD15" s="75"/>
      <c r="AE15" s="75"/>
      <c r="AF15" s="75"/>
      <c r="AG15" s="75"/>
      <c r="AH15" s="75"/>
      <c r="AI15" s="75"/>
      <c r="AJ15" s="75"/>
    </row>
    <row r="16">
      <c r="A16" s="52" t="s">
        <v>111</v>
      </c>
      <c r="B16" s="15" t="s">
        <v>41</v>
      </c>
      <c r="C16" s="15" t="s">
        <v>42</v>
      </c>
      <c r="D16" s="28" t="s">
        <v>360</v>
      </c>
      <c r="E16" s="28" t="s">
        <v>361</v>
      </c>
      <c r="F16" s="15" t="s">
        <v>37</v>
      </c>
      <c r="G16" s="124"/>
      <c r="H16" s="125"/>
      <c r="I16" s="15" t="s">
        <v>37</v>
      </c>
      <c r="J16" s="15" t="s">
        <v>37</v>
      </c>
      <c r="K16" s="15" t="s">
        <v>96</v>
      </c>
      <c r="L16" s="15" t="s">
        <v>96</v>
      </c>
      <c r="M16" s="76">
        <f t="shared" si="1"/>
        <v>0</v>
      </c>
      <c r="N16" s="126">
        <f t="shared" si="2"/>
        <v>0</v>
      </c>
      <c r="O16" s="17" t="s">
        <v>336</v>
      </c>
      <c r="P16" s="127"/>
      <c r="Q16" s="127"/>
      <c r="T16" s="75"/>
      <c r="U16" s="75"/>
      <c r="V16" s="75"/>
      <c r="W16" s="75"/>
      <c r="X16" s="75"/>
      <c r="Y16" s="75"/>
      <c r="Z16" s="75"/>
      <c r="AA16" s="75"/>
      <c r="AB16" s="75"/>
      <c r="AC16" s="75"/>
      <c r="AD16" s="75"/>
      <c r="AE16" s="75"/>
      <c r="AF16" s="75"/>
      <c r="AG16" s="75"/>
      <c r="AH16" s="75"/>
      <c r="AI16" s="75"/>
      <c r="AJ16" s="75"/>
    </row>
    <row r="17">
      <c r="A17" s="4" t="s">
        <v>111</v>
      </c>
      <c r="B17" s="15" t="s">
        <v>118</v>
      </c>
      <c r="C17" s="15" t="s">
        <v>119</v>
      </c>
      <c r="D17" s="28" t="s">
        <v>362</v>
      </c>
      <c r="E17" s="28" t="s">
        <v>361</v>
      </c>
      <c r="F17" s="15" t="s">
        <v>346</v>
      </c>
      <c r="G17" s="124">
        <v>0.6979166666666666</v>
      </c>
      <c r="H17" s="131"/>
      <c r="I17" s="15" t="s">
        <v>37</v>
      </c>
      <c r="J17" s="15" t="s">
        <v>37</v>
      </c>
      <c r="K17" s="15">
        <v>1.0</v>
      </c>
      <c r="L17" s="15" t="s">
        <v>96</v>
      </c>
      <c r="M17" s="76">
        <f t="shared" si="1"/>
        <v>1</v>
      </c>
      <c r="N17" s="126">
        <f t="shared" si="2"/>
        <v>0.04545454545</v>
      </c>
      <c r="O17" s="75"/>
      <c r="P17" s="127"/>
      <c r="Q17" s="127"/>
      <c r="T17" s="75"/>
      <c r="U17" s="75"/>
      <c r="V17" s="75"/>
      <c r="W17" s="75"/>
      <c r="X17" s="75"/>
      <c r="Y17" s="75"/>
      <c r="Z17" s="75"/>
      <c r="AA17" s="75"/>
      <c r="AB17" s="75"/>
      <c r="AC17" s="75"/>
      <c r="AD17" s="75"/>
      <c r="AE17" s="75"/>
      <c r="AF17" s="75"/>
      <c r="AG17" s="75"/>
      <c r="AH17" s="75"/>
      <c r="AI17" s="75"/>
      <c r="AJ17" s="75"/>
    </row>
    <row r="18">
      <c r="A18" s="52" t="s">
        <v>111</v>
      </c>
      <c r="B18" s="15" t="s">
        <v>120</v>
      </c>
      <c r="C18" s="15" t="s">
        <v>121</v>
      </c>
      <c r="D18" s="28" t="s">
        <v>363</v>
      </c>
      <c r="E18" s="28" t="s">
        <v>361</v>
      </c>
      <c r="F18" s="15" t="s">
        <v>346</v>
      </c>
      <c r="G18" s="124">
        <v>0.5625</v>
      </c>
      <c r="H18" s="131"/>
      <c r="I18" s="15" t="s">
        <v>37</v>
      </c>
      <c r="J18" s="15" t="s">
        <v>37</v>
      </c>
      <c r="K18" s="15" t="s">
        <v>96</v>
      </c>
      <c r="L18" s="15" t="s">
        <v>96</v>
      </c>
      <c r="M18" s="76">
        <f t="shared" si="1"/>
        <v>0</v>
      </c>
      <c r="N18" s="126">
        <f t="shared" si="2"/>
        <v>0</v>
      </c>
      <c r="O18" s="15"/>
      <c r="P18" s="127"/>
      <c r="Q18" s="127"/>
      <c r="T18" s="75"/>
      <c r="U18" s="75"/>
      <c r="V18" s="75"/>
      <c r="W18" s="75"/>
      <c r="X18" s="75"/>
      <c r="Y18" s="75"/>
      <c r="Z18" s="75"/>
      <c r="AA18" s="75"/>
      <c r="AB18" s="75"/>
      <c r="AC18" s="75"/>
      <c r="AD18" s="75"/>
      <c r="AE18" s="75"/>
      <c r="AF18" s="75"/>
      <c r="AG18" s="75"/>
      <c r="AH18" s="75"/>
      <c r="AI18" s="75"/>
      <c r="AJ18" s="75"/>
    </row>
    <row r="19">
      <c r="A19" s="15" t="s">
        <v>122</v>
      </c>
      <c r="B19" s="15" t="s">
        <v>123</v>
      </c>
      <c r="C19" s="15" t="s">
        <v>124</v>
      </c>
      <c r="D19" s="28" t="s">
        <v>364</v>
      </c>
      <c r="E19" s="28" t="s">
        <v>365</v>
      </c>
      <c r="F19" s="15" t="s">
        <v>346</v>
      </c>
      <c r="G19" s="136">
        <v>0.6493055555555556</v>
      </c>
      <c r="H19" s="131"/>
      <c r="I19" s="15" t="s">
        <v>346</v>
      </c>
      <c r="J19" s="15" t="s">
        <v>37</v>
      </c>
      <c r="K19" s="15">
        <v>6.0</v>
      </c>
      <c r="L19" s="76">
        <v>6.0</v>
      </c>
      <c r="M19" s="76">
        <f t="shared" si="1"/>
        <v>12</v>
      </c>
      <c r="N19" s="126">
        <f t="shared" si="2"/>
        <v>0.5454545455</v>
      </c>
      <c r="O19" s="75"/>
      <c r="P19" s="127"/>
      <c r="Q19" s="127"/>
      <c r="T19" s="75"/>
      <c r="U19" s="75"/>
      <c r="V19" s="75"/>
      <c r="W19" s="75"/>
      <c r="X19" s="75"/>
      <c r="Y19" s="75"/>
      <c r="Z19" s="75"/>
      <c r="AA19" s="75"/>
      <c r="AB19" s="75"/>
      <c r="AC19" s="75"/>
      <c r="AD19" s="75"/>
      <c r="AE19" s="75"/>
      <c r="AF19" s="75"/>
      <c r="AG19" s="75"/>
      <c r="AH19" s="75"/>
      <c r="AI19" s="75"/>
      <c r="AJ19" s="75"/>
    </row>
    <row r="20">
      <c r="A20" s="15" t="s">
        <v>122</v>
      </c>
      <c r="B20" s="15" t="s">
        <v>125</v>
      </c>
      <c r="C20" s="15" t="s">
        <v>126</v>
      </c>
      <c r="D20" s="28" t="s">
        <v>366</v>
      </c>
      <c r="E20" s="28" t="s">
        <v>365</v>
      </c>
      <c r="F20" s="15" t="s">
        <v>346</v>
      </c>
      <c r="G20" s="129">
        <v>0.6527777777777778</v>
      </c>
      <c r="H20" s="125"/>
      <c r="I20" s="15" t="s">
        <v>346</v>
      </c>
      <c r="J20" s="15" t="s">
        <v>37</v>
      </c>
      <c r="K20" s="15">
        <v>6.0</v>
      </c>
      <c r="L20" s="76">
        <v>8.0</v>
      </c>
      <c r="M20" s="76">
        <f t="shared" si="1"/>
        <v>14</v>
      </c>
      <c r="N20" s="126">
        <f t="shared" si="2"/>
        <v>0.6363636364</v>
      </c>
      <c r="O20" s="15"/>
      <c r="P20" s="127"/>
      <c r="Q20" s="127"/>
      <c r="T20" s="75"/>
      <c r="U20" s="75"/>
      <c r="V20" s="75"/>
      <c r="W20" s="75"/>
      <c r="X20" s="75"/>
      <c r="Y20" s="75"/>
      <c r="Z20" s="75"/>
      <c r="AA20" s="75"/>
      <c r="AB20" s="75"/>
      <c r="AC20" s="75"/>
      <c r="AD20" s="75"/>
      <c r="AE20" s="75"/>
      <c r="AF20" s="75"/>
      <c r="AG20" s="75"/>
      <c r="AH20" s="75"/>
      <c r="AI20" s="75"/>
      <c r="AJ20" s="75"/>
    </row>
    <row r="21">
      <c r="A21" s="15" t="s">
        <v>122</v>
      </c>
      <c r="B21" s="15" t="s">
        <v>127</v>
      </c>
      <c r="C21" s="15" t="s">
        <v>128</v>
      </c>
      <c r="D21" s="28" t="s">
        <v>367</v>
      </c>
      <c r="E21" s="28" t="s">
        <v>365</v>
      </c>
      <c r="F21" s="15" t="s">
        <v>346</v>
      </c>
      <c r="G21" s="129">
        <v>0.6493055555555556</v>
      </c>
      <c r="H21" s="125"/>
      <c r="I21" s="15" t="s">
        <v>346</v>
      </c>
      <c r="J21" s="15" t="s">
        <v>37</v>
      </c>
      <c r="K21" s="15">
        <v>9.0</v>
      </c>
      <c r="L21" s="76">
        <v>10.0</v>
      </c>
      <c r="M21" s="76">
        <f t="shared" si="1"/>
        <v>19</v>
      </c>
      <c r="N21" s="126">
        <f t="shared" si="2"/>
        <v>0.8636363636</v>
      </c>
      <c r="O21" s="75"/>
      <c r="P21" s="127"/>
      <c r="Q21" s="127"/>
      <c r="T21" s="75"/>
      <c r="U21" s="75"/>
      <c r="V21" s="75"/>
      <c r="W21" s="75"/>
      <c r="X21" s="75"/>
      <c r="Y21" s="75"/>
      <c r="Z21" s="75"/>
      <c r="AA21" s="75"/>
      <c r="AB21" s="75"/>
      <c r="AC21" s="75"/>
      <c r="AD21" s="75"/>
      <c r="AE21" s="75"/>
      <c r="AF21" s="75"/>
      <c r="AG21" s="75"/>
      <c r="AH21" s="75"/>
      <c r="AI21" s="75"/>
      <c r="AJ21" s="75"/>
    </row>
    <row r="22">
      <c r="A22" s="15" t="s">
        <v>122</v>
      </c>
      <c r="B22" s="15" t="s">
        <v>129</v>
      </c>
      <c r="C22" s="15" t="s">
        <v>130</v>
      </c>
      <c r="D22" s="28" t="s">
        <v>368</v>
      </c>
      <c r="E22" s="28" t="s">
        <v>365</v>
      </c>
      <c r="F22" s="15" t="s">
        <v>37</v>
      </c>
      <c r="G22" s="129"/>
      <c r="H22" s="125"/>
      <c r="I22" s="15"/>
      <c r="J22" s="15"/>
      <c r="K22" s="15" t="s">
        <v>96</v>
      </c>
      <c r="L22" s="76" t="s">
        <v>96</v>
      </c>
      <c r="M22" s="76">
        <f t="shared" si="1"/>
        <v>0</v>
      </c>
      <c r="N22" s="126">
        <f t="shared" si="2"/>
        <v>0</v>
      </c>
      <c r="O22" s="75"/>
      <c r="P22" s="127"/>
      <c r="Q22" s="127"/>
      <c r="T22" s="75"/>
      <c r="U22" s="75"/>
      <c r="V22" s="75"/>
      <c r="W22" s="75"/>
      <c r="X22" s="75"/>
      <c r="Y22" s="75"/>
      <c r="Z22" s="75"/>
      <c r="AA22" s="75"/>
      <c r="AB22" s="75"/>
      <c r="AC22" s="75"/>
      <c r="AD22" s="75"/>
      <c r="AE22" s="75"/>
      <c r="AF22" s="75"/>
      <c r="AG22" s="75"/>
      <c r="AH22" s="75"/>
      <c r="AI22" s="75"/>
      <c r="AJ22" s="75"/>
    </row>
    <row r="23">
      <c r="A23" s="15" t="s">
        <v>122</v>
      </c>
      <c r="B23" s="15" t="s">
        <v>131</v>
      </c>
      <c r="C23" s="15" t="s">
        <v>132</v>
      </c>
      <c r="D23" s="28" t="s">
        <v>369</v>
      </c>
      <c r="E23" s="28" t="s">
        <v>370</v>
      </c>
      <c r="F23" s="15" t="s">
        <v>346</v>
      </c>
      <c r="G23" s="124">
        <v>0.6979166666666666</v>
      </c>
      <c r="H23" s="125"/>
      <c r="I23" s="15" t="s">
        <v>37</v>
      </c>
      <c r="J23" s="15" t="s">
        <v>37</v>
      </c>
      <c r="K23" s="15" t="s">
        <v>96</v>
      </c>
      <c r="L23" s="76" t="s">
        <v>96</v>
      </c>
      <c r="M23" s="76">
        <f t="shared" si="1"/>
        <v>0</v>
      </c>
      <c r="N23" s="126">
        <f t="shared" si="2"/>
        <v>0</v>
      </c>
      <c r="O23" s="75"/>
      <c r="P23" s="127"/>
      <c r="Q23" s="127"/>
      <c r="T23" s="75"/>
      <c r="U23" s="75"/>
      <c r="V23" s="75"/>
      <c r="W23" s="75"/>
      <c r="X23" s="75"/>
      <c r="Y23" s="75"/>
      <c r="Z23" s="75"/>
      <c r="AA23" s="75"/>
      <c r="AB23" s="75"/>
      <c r="AC23" s="75"/>
      <c r="AD23" s="75"/>
      <c r="AE23" s="75"/>
      <c r="AF23" s="75"/>
      <c r="AG23" s="75"/>
      <c r="AH23" s="75"/>
      <c r="AI23" s="75"/>
      <c r="AJ23" s="75"/>
    </row>
    <row r="24">
      <c r="A24" s="15" t="s">
        <v>122</v>
      </c>
      <c r="B24" s="15" t="s">
        <v>133</v>
      </c>
      <c r="C24" s="15" t="s">
        <v>134</v>
      </c>
      <c r="D24" s="28" t="s">
        <v>371</v>
      </c>
      <c r="E24" s="28" t="s">
        <v>370</v>
      </c>
      <c r="F24" s="15" t="s">
        <v>346</v>
      </c>
      <c r="G24" s="124">
        <v>0.6958333333333333</v>
      </c>
      <c r="H24" s="131"/>
      <c r="I24" s="15" t="s">
        <v>346</v>
      </c>
      <c r="J24" s="15" t="s">
        <v>37</v>
      </c>
      <c r="K24" s="15">
        <v>4.0</v>
      </c>
      <c r="L24" s="76">
        <v>2.0</v>
      </c>
      <c r="M24" s="76">
        <f t="shared" si="1"/>
        <v>6</v>
      </c>
      <c r="N24" s="126">
        <f t="shared" si="2"/>
        <v>0.2727272727</v>
      </c>
      <c r="O24" s="75"/>
      <c r="P24" s="127"/>
      <c r="Q24" s="127"/>
      <c r="T24" s="75"/>
      <c r="U24" s="75"/>
      <c r="V24" s="75"/>
      <c r="W24" s="75"/>
      <c r="X24" s="75"/>
      <c r="Y24" s="75"/>
      <c r="Z24" s="75"/>
      <c r="AA24" s="75"/>
      <c r="AB24" s="75"/>
      <c r="AC24" s="75"/>
      <c r="AD24" s="75"/>
      <c r="AE24" s="75"/>
      <c r="AF24" s="75"/>
      <c r="AG24" s="75"/>
      <c r="AH24" s="75"/>
      <c r="AI24" s="75"/>
      <c r="AJ24" s="75"/>
    </row>
    <row r="25">
      <c r="A25" s="15" t="s">
        <v>122</v>
      </c>
      <c r="B25" s="4" t="s">
        <v>135</v>
      </c>
      <c r="C25" s="15" t="s">
        <v>136</v>
      </c>
      <c r="D25" s="28" t="s">
        <v>372</v>
      </c>
      <c r="E25" s="28" t="s">
        <v>370</v>
      </c>
      <c r="F25" s="15" t="s">
        <v>37</v>
      </c>
      <c r="G25" s="124"/>
      <c r="H25" s="131"/>
      <c r="I25" s="15"/>
      <c r="J25" s="15"/>
      <c r="K25" s="15" t="s">
        <v>96</v>
      </c>
      <c r="L25" s="76" t="s">
        <v>96</v>
      </c>
      <c r="M25" s="76">
        <f t="shared" si="1"/>
        <v>0</v>
      </c>
      <c r="N25" s="126">
        <f t="shared" si="2"/>
        <v>0</v>
      </c>
      <c r="O25" s="75"/>
      <c r="P25" s="127"/>
      <c r="Q25" s="127"/>
      <c r="T25" s="75"/>
      <c r="U25" s="75"/>
      <c r="V25" s="75"/>
      <c r="W25" s="75"/>
      <c r="X25" s="75"/>
      <c r="Y25" s="75"/>
      <c r="Z25" s="75"/>
      <c r="AA25" s="75"/>
      <c r="AB25" s="75"/>
      <c r="AC25" s="75"/>
      <c r="AD25" s="75"/>
      <c r="AE25" s="75"/>
      <c r="AF25" s="75"/>
      <c r="AG25" s="75"/>
      <c r="AH25" s="75"/>
      <c r="AI25" s="75"/>
      <c r="AJ25" s="75"/>
    </row>
    <row r="26">
      <c r="A26" s="15" t="s">
        <v>137</v>
      </c>
      <c r="B26" s="15" t="s">
        <v>138</v>
      </c>
      <c r="C26" s="15" t="s">
        <v>139</v>
      </c>
      <c r="D26" s="28" t="s">
        <v>373</v>
      </c>
      <c r="E26" s="28" t="s">
        <v>374</v>
      </c>
      <c r="F26" s="15" t="s">
        <v>346</v>
      </c>
      <c r="G26" s="124">
        <v>0.5625</v>
      </c>
      <c r="H26" s="125"/>
      <c r="I26" s="125" t="s">
        <v>346</v>
      </c>
      <c r="J26" s="15" t="s">
        <v>37</v>
      </c>
      <c r="K26" s="15">
        <v>5.0</v>
      </c>
      <c r="L26" s="76">
        <v>4.0</v>
      </c>
      <c r="M26" s="76">
        <f t="shared" si="1"/>
        <v>9</v>
      </c>
      <c r="N26" s="126">
        <f t="shared" si="2"/>
        <v>0.4090909091</v>
      </c>
      <c r="O26" s="75"/>
      <c r="P26" s="127"/>
      <c r="Q26" s="127"/>
      <c r="T26" s="75"/>
      <c r="U26" s="75"/>
      <c r="V26" s="75"/>
      <c r="W26" s="75"/>
      <c r="X26" s="75"/>
      <c r="Y26" s="75"/>
      <c r="Z26" s="75"/>
      <c r="AA26" s="75"/>
      <c r="AB26" s="75"/>
      <c r="AC26" s="75"/>
      <c r="AD26" s="75"/>
      <c r="AE26" s="75"/>
      <c r="AF26" s="75"/>
      <c r="AG26" s="75"/>
      <c r="AH26" s="75"/>
      <c r="AI26" s="75"/>
      <c r="AJ26" s="75"/>
    </row>
    <row r="27">
      <c r="A27" s="15" t="s">
        <v>137</v>
      </c>
      <c r="B27" s="15" t="s">
        <v>140</v>
      </c>
      <c r="C27" s="15" t="s">
        <v>141</v>
      </c>
      <c r="D27" s="28" t="s">
        <v>375</v>
      </c>
      <c r="E27" s="28" t="s">
        <v>374</v>
      </c>
      <c r="F27" s="15" t="s">
        <v>346</v>
      </c>
      <c r="G27" s="124">
        <v>0.5625</v>
      </c>
      <c r="H27" s="125"/>
      <c r="I27" s="15" t="s">
        <v>346</v>
      </c>
      <c r="J27" s="15" t="s">
        <v>37</v>
      </c>
      <c r="K27" s="15">
        <v>7.0</v>
      </c>
      <c r="L27" s="76">
        <v>2.0</v>
      </c>
      <c r="M27" s="76">
        <f t="shared" si="1"/>
        <v>9</v>
      </c>
      <c r="N27" s="126">
        <f t="shared" si="2"/>
        <v>0.4090909091</v>
      </c>
      <c r="O27" s="75"/>
      <c r="P27" s="127"/>
      <c r="Q27" s="127"/>
      <c r="T27" s="75"/>
      <c r="U27" s="75"/>
      <c r="V27" s="75"/>
      <c r="W27" s="75"/>
      <c r="X27" s="75"/>
      <c r="Y27" s="75"/>
      <c r="Z27" s="75"/>
      <c r="AA27" s="75"/>
      <c r="AB27" s="75"/>
      <c r="AC27" s="75"/>
      <c r="AD27" s="75"/>
      <c r="AE27" s="75"/>
      <c r="AF27" s="75"/>
      <c r="AG27" s="75"/>
      <c r="AH27" s="75"/>
      <c r="AI27" s="75"/>
      <c r="AJ27" s="75"/>
    </row>
    <row r="28">
      <c r="A28" s="15" t="s">
        <v>137</v>
      </c>
      <c r="B28" s="15" t="s">
        <v>143</v>
      </c>
      <c r="C28" s="15" t="s">
        <v>144</v>
      </c>
      <c r="D28" s="28" t="s">
        <v>376</v>
      </c>
      <c r="E28" s="28" t="s">
        <v>374</v>
      </c>
      <c r="F28" s="15" t="s">
        <v>346</v>
      </c>
      <c r="G28" s="124">
        <v>0.5625</v>
      </c>
      <c r="H28" s="125"/>
      <c r="I28" s="15" t="s">
        <v>346</v>
      </c>
      <c r="J28" s="15" t="s">
        <v>37</v>
      </c>
      <c r="K28" s="90">
        <v>7.0</v>
      </c>
      <c r="L28" s="76">
        <v>1.0</v>
      </c>
      <c r="M28" s="76">
        <f t="shared" si="1"/>
        <v>8</v>
      </c>
      <c r="N28" s="126">
        <f t="shared" si="2"/>
        <v>0.3636363636</v>
      </c>
      <c r="O28" s="15"/>
      <c r="P28" s="127"/>
      <c r="Q28" s="127"/>
      <c r="T28" s="75"/>
      <c r="U28" s="75"/>
      <c r="V28" s="75"/>
      <c r="W28" s="75"/>
      <c r="X28" s="75"/>
      <c r="Y28" s="75"/>
      <c r="Z28" s="75"/>
      <c r="AA28" s="75"/>
      <c r="AB28" s="75"/>
      <c r="AC28" s="75"/>
      <c r="AD28" s="75"/>
      <c r="AE28" s="75"/>
      <c r="AF28" s="75"/>
      <c r="AG28" s="75"/>
      <c r="AH28" s="75"/>
      <c r="AI28" s="75"/>
      <c r="AJ28" s="75"/>
    </row>
    <row r="29">
      <c r="A29" s="15" t="s">
        <v>137</v>
      </c>
      <c r="B29" s="15" t="s">
        <v>146</v>
      </c>
      <c r="C29" s="15" t="s">
        <v>147</v>
      </c>
      <c r="D29" s="28" t="s">
        <v>377</v>
      </c>
      <c r="E29" s="28" t="s">
        <v>374</v>
      </c>
      <c r="F29" s="15" t="s">
        <v>37</v>
      </c>
      <c r="G29" s="124"/>
      <c r="H29" s="125"/>
      <c r="I29" s="15"/>
      <c r="J29" s="15"/>
      <c r="K29" s="15">
        <v>10.0</v>
      </c>
      <c r="L29" s="76">
        <v>10.0</v>
      </c>
      <c r="M29" s="76">
        <f t="shared" si="1"/>
        <v>20</v>
      </c>
      <c r="N29" s="126">
        <f t="shared" si="2"/>
        <v>0.9090909091</v>
      </c>
      <c r="O29" s="15" t="s">
        <v>471</v>
      </c>
      <c r="P29" s="127"/>
      <c r="Q29" s="127"/>
      <c r="T29" s="75"/>
      <c r="U29" s="75"/>
      <c r="V29" s="75"/>
      <c r="W29" s="75"/>
      <c r="X29" s="75"/>
      <c r="Y29" s="75"/>
      <c r="Z29" s="75"/>
      <c r="AA29" s="75"/>
      <c r="AB29" s="75"/>
      <c r="AC29" s="75"/>
      <c r="AD29" s="75"/>
      <c r="AE29" s="75"/>
      <c r="AF29" s="75"/>
      <c r="AG29" s="75"/>
      <c r="AH29" s="75"/>
      <c r="AI29" s="75"/>
      <c r="AJ29" s="75"/>
    </row>
    <row r="30">
      <c r="A30" s="15" t="s">
        <v>137</v>
      </c>
      <c r="B30" s="15" t="s">
        <v>150</v>
      </c>
      <c r="C30" s="15" t="s">
        <v>151</v>
      </c>
      <c r="D30" s="28" t="s">
        <v>379</v>
      </c>
      <c r="E30" s="28" t="s">
        <v>380</v>
      </c>
      <c r="F30" s="15" t="s">
        <v>346</v>
      </c>
      <c r="G30" s="136">
        <v>0.6076388888888888</v>
      </c>
      <c r="H30" s="125"/>
      <c r="I30" s="15" t="s">
        <v>346</v>
      </c>
      <c r="J30" s="15" t="s">
        <v>37</v>
      </c>
      <c r="K30" s="15">
        <v>6.0</v>
      </c>
      <c r="L30" s="76">
        <v>0.0</v>
      </c>
      <c r="M30" s="76">
        <f t="shared" si="1"/>
        <v>6</v>
      </c>
      <c r="N30" s="126">
        <f t="shared" si="2"/>
        <v>0.2727272727</v>
      </c>
      <c r="O30" s="75"/>
      <c r="P30" s="127"/>
      <c r="Q30" s="127"/>
      <c r="T30" s="75"/>
      <c r="U30" s="75"/>
      <c r="V30" s="75"/>
      <c r="W30" s="75"/>
      <c r="X30" s="75"/>
      <c r="Y30" s="75"/>
      <c r="Z30" s="75"/>
      <c r="AA30" s="75"/>
      <c r="AB30" s="75"/>
      <c r="AC30" s="75"/>
      <c r="AD30" s="75"/>
      <c r="AE30" s="75"/>
      <c r="AF30" s="75"/>
      <c r="AG30" s="75"/>
      <c r="AH30" s="75"/>
      <c r="AI30" s="75"/>
      <c r="AJ30" s="75"/>
    </row>
    <row r="31">
      <c r="A31" s="15" t="s">
        <v>137</v>
      </c>
      <c r="B31" s="15" t="s">
        <v>152</v>
      </c>
      <c r="C31" s="15" t="s">
        <v>153</v>
      </c>
      <c r="D31" s="28" t="s">
        <v>381</v>
      </c>
      <c r="E31" s="28" t="s">
        <v>380</v>
      </c>
      <c r="F31" s="15" t="s">
        <v>37</v>
      </c>
      <c r="G31" s="136"/>
      <c r="H31" s="125"/>
      <c r="I31" s="15"/>
      <c r="J31" s="15"/>
      <c r="K31" s="15">
        <v>10.0</v>
      </c>
      <c r="L31" s="76">
        <v>4.0</v>
      </c>
      <c r="M31" s="76">
        <f t="shared" si="1"/>
        <v>14</v>
      </c>
      <c r="N31" s="126">
        <f t="shared" si="2"/>
        <v>0.6363636364</v>
      </c>
      <c r="O31" s="75"/>
      <c r="P31" s="127"/>
      <c r="Q31" s="127"/>
      <c r="T31" s="75"/>
      <c r="U31" s="75"/>
      <c r="V31" s="75"/>
      <c r="W31" s="75"/>
      <c r="X31" s="75"/>
      <c r="Y31" s="75"/>
      <c r="Z31" s="75"/>
      <c r="AA31" s="75"/>
      <c r="AB31" s="75"/>
      <c r="AC31" s="75"/>
      <c r="AD31" s="75"/>
      <c r="AE31" s="75"/>
      <c r="AF31" s="75"/>
      <c r="AG31" s="75"/>
      <c r="AH31" s="75"/>
      <c r="AI31" s="75"/>
      <c r="AJ31" s="75"/>
    </row>
    <row r="32">
      <c r="A32" s="15" t="s">
        <v>137</v>
      </c>
      <c r="B32" s="15" t="s">
        <v>156</v>
      </c>
      <c r="C32" s="15" t="s">
        <v>157</v>
      </c>
      <c r="D32" s="28" t="s">
        <v>382</v>
      </c>
      <c r="E32" s="28" t="s">
        <v>380</v>
      </c>
      <c r="F32" s="15" t="s">
        <v>346</v>
      </c>
      <c r="G32" s="136">
        <v>0.6076388888888888</v>
      </c>
      <c r="H32" s="131"/>
      <c r="I32" s="15" t="s">
        <v>346</v>
      </c>
      <c r="J32" s="15" t="s">
        <v>37</v>
      </c>
      <c r="K32" s="15">
        <v>9.0</v>
      </c>
      <c r="L32" s="76">
        <v>2.0</v>
      </c>
      <c r="M32" s="76">
        <f t="shared" si="1"/>
        <v>11</v>
      </c>
      <c r="N32" s="126">
        <f t="shared" si="2"/>
        <v>0.5</v>
      </c>
      <c r="O32" s="75"/>
      <c r="P32" s="127"/>
      <c r="Q32" s="127"/>
      <c r="T32" s="75"/>
      <c r="U32" s="75"/>
      <c r="V32" s="75"/>
      <c r="W32" s="75"/>
      <c r="X32" s="75"/>
      <c r="Y32" s="75"/>
      <c r="Z32" s="75"/>
      <c r="AA32" s="75"/>
      <c r="AB32" s="75"/>
      <c r="AC32" s="75"/>
      <c r="AD32" s="75"/>
      <c r="AE32" s="75"/>
      <c r="AF32" s="75"/>
      <c r="AG32" s="75"/>
      <c r="AH32" s="75"/>
      <c r="AI32" s="75"/>
      <c r="AJ32" s="75"/>
    </row>
    <row r="33">
      <c r="A33" s="15" t="s">
        <v>137</v>
      </c>
      <c r="B33" s="52" t="s">
        <v>160</v>
      </c>
      <c r="C33" s="15" t="s">
        <v>161</v>
      </c>
      <c r="D33" s="28" t="s">
        <v>383</v>
      </c>
      <c r="E33" s="28" t="s">
        <v>380</v>
      </c>
      <c r="F33" s="15" t="s">
        <v>346</v>
      </c>
      <c r="G33" s="124">
        <v>0.5625</v>
      </c>
      <c r="H33" s="131"/>
      <c r="I33" s="15" t="s">
        <v>346</v>
      </c>
      <c r="J33" s="15" t="s">
        <v>37</v>
      </c>
      <c r="K33" s="15">
        <v>5.0</v>
      </c>
      <c r="L33" s="76">
        <v>2.0</v>
      </c>
      <c r="M33" s="76">
        <f t="shared" si="1"/>
        <v>7</v>
      </c>
      <c r="N33" s="126">
        <f t="shared" si="2"/>
        <v>0.3181818182</v>
      </c>
      <c r="O33" s="75"/>
      <c r="P33" s="127"/>
      <c r="Q33" s="127"/>
      <c r="T33" s="75"/>
      <c r="U33" s="75"/>
      <c r="V33" s="75"/>
      <c r="W33" s="75"/>
      <c r="X33" s="75"/>
      <c r="Y33" s="75"/>
      <c r="Z33" s="75"/>
      <c r="AA33" s="75"/>
      <c r="AB33" s="75"/>
      <c r="AC33" s="75"/>
      <c r="AD33" s="75"/>
      <c r="AE33" s="75"/>
      <c r="AF33" s="75"/>
      <c r="AG33" s="75"/>
      <c r="AH33" s="75"/>
      <c r="AI33" s="75"/>
      <c r="AJ33" s="75"/>
    </row>
    <row r="34">
      <c r="A34" s="15" t="s">
        <v>167</v>
      </c>
      <c r="B34" s="15" t="s">
        <v>168</v>
      </c>
      <c r="C34" s="15" t="s">
        <v>169</v>
      </c>
      <c r="D34" s="28" t="s">
        <v>386</v>
      </c>
      <c r="E34" s="28" t="s">
        <v>344</v>
      </c>
      <c r="F34" s="15" t="s">
        <v>346</v>
      </c>
      <c r="G34" s="138">
        <v>0.5625</v>
      </c>
      <c r="H34" s="125"/>
      <c r="I34" s="15" t="s">
        <v>346</v>
      </c>
      <c r="J34" s="15" t="s">
        <v>37</v>
      </c>
      <c r="K34" s="15">
        <v>5.0</v>
      </c>
      <c r="L34" s="76">
        <v>0.0</v>
      </c>
      <c r="M34" s="76">
        <f t="shared" si="1"/>
        <v>5</v>
      </c>
      <c r="N34" s="126">
        <f t="shared" si="2"/>
        <v>0.2272727273</v>
      </c>
      <c r="O34" s="15"/>
      <c r="P34" s="127"/>
      <c r="Q34" s="127"/>
      <c r="T34" s="75"/>
      <c r="U34" s="75"/>
      <c r="V34" s="75"/>
      <c r="W34" s="75"/>
      <c r="X34" s="75"/>
      <c r="Y34" s="75"/>
      <c r="Z34" s="75"/>
      <c r="AA34" s="75"/>
      <c r="AB34" s="75"/>
      <c r="AC34" s="75"/>
      <c r="AD34" s="75"/>
      <c r="AE34" s="75"/>
      <c r="AF34" s="75"/>
      <c r="AG34" s="75"/>
      <c r="AH34" s="75"/>
      <c r="AI34" s="75"/>
      <c r="AJ34" s="75"/>
    </row>
    <row r="35">
      <c r="A35" s="15" t="s">
        <v>167</v>
      </c>
      <c r="B35" s="15" t="s">
        <v>173</v>
      </c>
      <c r="C35" s="15" t="s">
        <v>174</v>
      </c>
      <c r="D35" s="28" t="s">
        <v>387</v>
      </c>
      <c r="E35" s="28" t="s">
        <v>344</v>
      </c>
      <c r="F35" s="15" t="s">
        <v>346</v>
      </c>
      <c r="G35" s="138">
        <v>0.56875</v>
      </c>
      <c r="H35" s="125">
        <v>9.0</v>
      </c>
      <c r="I35" s="15" t="s">
        <v>346</v>
      </c>
      <c r="J35" s="15" t="s">
        <v>37</v>
      </c>
      <c r="K35" s="15" t="s">
        <v>96</v>
      </c>
      <c r="L35" s="76" t="s">
        <v>96</v>
      </c>
      <c r="M35" s="76">
        <f t="shared" si="1"/>
        <v>0</v>
      </c>
      <c r="N35" s="126">
        <f t="shared" si="2"/>
        <v>0</v>
      </c>
      <c r="O35" s="75"/>
      <c r="P35" s="127"/>
      <c r="Q35" s="127"/>
      <c r="T35" s="75"/>
      <c r="U35" s="75"/>
      <c r="V35" s="75"/>
      <c r="W35" s="75"/>
      <c r="X35" s="75"/>
      <c r="Y35" s="75"/>
      <c r="Z35" s="75"/>
      <c r="AA35" s="75"/>
      <c r="AB35" s="75"/>
      <c r="AC35" s="75"/>
      <c r="AD35" s="75"/>
      <c r="AE35" s="75"/>
      <c r="AF35" s="75"/>
      <c r="AG35" s="75"/>
      <c r="AH35" s="75"/>
      <c r="AI35" s="75"/>
      <c r="AJ35" s="75"/>
    </row>
    <row r="36">
      <c r="A36" s="15" t="s">
        <v>167</v>
      </c>
      <c r="B36" s="15" t="s">
        <v>29</v>
      </c>
      <c r="C36" s="15" t="s">
        <v>30</v>
      </c>
      <c r="D36" s="28" t="s">
        <v>388</v>
      </c>
      <c r="E36" s="28" t="s">
        <v>344</v>
      </c>
      <c r="F36" s="15" t="s">
        <v>346</v>
      </c>
      <c r="G36" s="138">
        <v>0.5645833333333333</v>
      </c>
      <c r="H36" s="125">
        <v>3.0</v>
      </c>
      <c r="I36" s="15" t="s">
        <v>346</v>
      </c>
      <c r="J36" s="15" t="s">
        <v>37</v>
      </c>
      <c r="K36" s="15">
        <v>9.0</v>
      </c>
      <c r="L36" s="76" t="s">
        <v>96</v>
      </c>
      <c r="M36" s="76">
        <f t="shared" si="1"/>
        <v>9</v>
      </c>
      <c r="N36" s="126">
        <f t="shared" si="2"/>
        <v>0.4090909091</v>
      </c>
      <c r="O36" s="17"/>
      <c r="P36" s="127"/>
      <c r="Q36" s="127"/>
      <c r="T36" s="75"/>
      <c r="U36" s="75"/>
      <c r="V36" s="75"/>
      <c r="W36" s="75"/>
      <c r="X36" s="75"/>
      <c r="Y36" s="75"/>
      <c r="Z36" s="75"/>
      <c r="AA36" s="75"/>
      <c r="AB36" s="75"/>
      <c r="AC36" s="75"/>
      <c r="AD36" s="75"/>
      <c r="AE36" s="75"/>
      <c r="AF36" s="75"/>
      <c r="AG36" s="75"/>
      <c r="AH36" s="75"/>
      <c r="AI36" s="75"/>
      <c r="AJ36" s="75"/>
    </row>
    <row r="37">
      <c r="A37" s="15" t="s">
        <v>167</v>
      </c>
      <c r="B37" s="15" t="s">
        <v>177</v>
      </c>
      <c r="C37" s="15" t="s">
        <v>178</v>
      </c>
      <c r="D37" s="28" t="s">
        <v>389</v>
      </c>
      <c r="E37" s="28" t="s">
        <v>344</v>
      </c>
      <c r="F37" s="15" t="s">
        <v>346</v>
      </c>
      <c r="G37" s="124">
        <v>0.5625</v>
      </c>
      <c r="H37" s="125"/>
      <c r="I37" s="15" t="s">
        <v>346</v>
      </c>
      <c r="J37" s="15" t="s">
        <v>37</v>
      </c>
      <c r="K37" s="15">
        <v>8.0</v>
      </c>
      <c r="L37" s="76">
        <v>0.0</v>
      </c>
      <c r="M37" s="76">
        <f t="shared" si="1"/>
        <v>8</v>
      </c>
      <c r="N37" s="126">
        <f t="shared" si="2"/>
        <v>0.3636363636</v>
      </c>
      <c r="O37" s="90"/>
      <c r="P37" s="127"/>
      <c r="Q37" s="127"/>
      <c r="T37" s="75"/>
      <c r="U37" s="75"/>
      <c r="V37" s="75"/>
      <c r="W37" s="75"/>
      <c r="X37" s="75"/>
      <c r="Y37" s="75"/>
      <c r="Z37" s="75"/>
      <c r="AA37" s="75"/>
      <c r="AB37" s="75"/>
      <c r="AC37" s="75"/>
      <c r="AD37" s="75"/>
      <c r="AE37" s="75"/>
      <c r="AF37" s="75"/>
      <c r="AG37" s="75"/>
      <c r="AH37" s="75"/>
      <c r="AI37" s="75"/>
      <c r="AJ37" s="75"/>
    </row>
    <row r="38">
      <c r="A38" s="15" t="s">
        <v>167</v>
      </c>
      <c r="B38" s="15" t="s">
        <v>54</v>
      </c>
      <c r="C38" s="15" t="s">
        <v>55</v>
      </c>
      <c r="D38" s="28" t="s">
        <v>390</v>
      </c>
      <c r="E38" s="28" t="s">
        <v>380</v>
      </c>
      <c r="F38" s="15" t="s">
        <v>346</v>
      </c>
      <c r="G38" s="138">
        <v>0.6090277777777777</v>
      </c>
      <c r="H38" s="125">
        <v>2.0</v>
      </c>
      <c r="I38" s="15" t="s">
        <v>346</v>
      </c>
      <c r="J38" s="15" t="s">
        <v>37</v>
      </c>
      <c r="K38" s="15">
        <v>5.0</v>
      </c>
      <c r="L38" s="76">
        <v>0.0</v>
      </c>
      <c r="M38" s="76">
        <f t="shared" si="1"/>
        <v>5</v>
      </c>
      <c r="N38" s="126">
        <f t="shared" si="2"/>
        <v>0.2272727273</v>
      </c>
      <c r="O38" s="15"/>
      <c r="P38" s="127"/>
      <c r="Q38" s="127"/>
      <c r="T38" s="75"/>
      <c r="U38" s="75"/>
      <c r="V38" s="75"/>
      <c r="W38" s="75"/>
      <c r="X38" s="75"/>
      <c r="Y38" s="75"/>
      <c r="Z38" s="75"/>
      <c r="AA38" s="75"/>
      <c r="AB38" s="75"/>
      <c r="AC38" s="75"/>
      <c r="AD38" s="75"/>
      <c r="AE38" s="75"/>
      <c r="AF38" s="75"/>
      <c r="AG38" s="75"/>
      <c r="AH38" s="75"/>
      <c r="AI38" s="75"/>
      <c r="AJ38" s="75"/>
    </row>
    <row r="39">
      <c r="A39" s="15" t="s">
        <v>167</v>
      </c>
      <c r="B39" s="15" t="s">
        <v>181</v>
      </c>
      <c r="C39" s="15" t="s">
        <v>182</v>
      </c>
      <c r="D39" s="28" t="s">
        <v>391</v>
      </c>
      <c r="E39" s="28" t="s">
        <v>380</v>
      </c>
      <c r="F39" s="15" t="s">
        <v>346</v>
      </c>
      <c r="G39" s="138">
        <v>0.6083333333333333</v>
      </c>
      <c r="H39" s="125">
        <v>1.0</v>
      </c>
      <c r="I39" s="15" t="s">
        <v>346</v>
      </c>
      <c r="J39" s="15" t="s">
        <v>37</v>
      </c>
      <c r="K39" s="15">
        <v>8.0</v>
      </c>
      <c r="L39" s="76" t="s">
        <v>96</v>
      </c>
      <c r="M39" s="76">
        <f t="shared" si="1"/>
        <v>8</v>
      </c>
      <c r="N39" s="126">
        <f t="shared" si="2"/>
        <v>0.3636363636</v>
      </c>
      <c r="O39" s="75"/>
      <c r="P39" s="127"/>
      <c r="Q39" s="127"/>
      <c r="T39" s="75"/>
      <c r="U39" s="75"/>
      <c r="V39" s="75"/>
      <c r="W39" s="75"/>
      <c r="X39" s="75"/>
      <c r="Y39" s="75"/>
      <c r="Z39" s="75"/>
      <c r="AA39" s="75"/>
      <c r="AB39" s="75"/>
      <c r="AC39" s="75"/>
      <c r="AD39" s="75"/>
      <c r="AE39" s="75"/>
      <c r="AF39" s="75"/>
      <c r="AG39" s="75"/>
      <c r="AH39" s="75"/>
      <c r="AI39" s="75"/>
      <c r="AJ39" s="75"/>
    </row>
    <row r="40">
      <c r="A40" s="15" t="s">
        <v>167</v>
      </c>
      <c r="B40" s="15" t="s">
        <v>183</v>
      </c>
      <c r="C40" s="15" t="s">
        <v>184</v>
      </c>
      <c r="D40" s="28" t="s">
        <v>392</v>
      </c>
      <c r="E40" s="28" t="s">
        <v>380</v>
      </c>
      <c r="F40" s="15" t="s">
        <v>346</v>
      </c>
      <c r="G40" s="124">
        <v>0.6076388888888888</v>
      </c>
      <c r="H40" s="131"/>
      <c r="I40" s="15" t="s">
        <v>346</v>
      </c>
      <c r="J40" s="15" t="s">
        <v>37</v>
      </c>
      <c r="K40" s="15">
        <v>8.0</v>
      </c>
      <c r="L40" s="76">
        <v>1.0</v>
      </c>
      <c r="M40" s="76">
        <f t="shared" si="1"/>
        <v>9</v>
      </c>
      <c r="N40" s="126">
        <f t="shared" si="2"/>
        <v>0.4090909091</v>
      </c>
      <c r="O40" s="15"/>
      <c r="P40" s="127"/>
      <c r="Q40" s="127"/>
      <c r="T40" s="75"/>
      <c r="U40" s="75"/>
      <c r="V40" s="75"/>
      <c r="W40" s="75"/>
      <c r="X40" s="75"/>
      <c r="Y40" s="75"/>
      <c r="Z40" s="75"/>
      <c r="AA40" s="75"/>
      <c r="AB40" s="75"/>
      <c r="AC40" s="75"/>
      <c r="AD40" s="75"/>
      <c r="AE40" s="75"/>
      <c r="AF40" s="75"/>
      <c r="AG40" s="75"/>
      <c r="AH40" s="75"/>
      <c r="AI40" s="75"/>
      <c r="AJ40" s="75"/>
    </row>
    <row r="41">
      <c r="A41" s="15" t="s">
        <v>167</v>
      </c>
      <c r="B41" s="15" t="s">
        <v>186</v>
      </c>
      <c r="C41" s="15" t="s">
        <v>187</v>
      </c>
      <c r="D41" s="28" t="s">
        <v>393</v>
      </c>
      <c r="E41" s="28" t="s">
        <v>380</v>
      </c>
      <c r="F41" s="15" t="s">
        <v>346</v>
      </c>
      <c r="G41" s="124">
        <v>0.6111111111111112</v>
      </c>
      <c r="H41" s="125">
        <v>5.0</v>
      </c>
      <c r="I41" s="15" t="s">
        <v>346</v>
      </c>
      <c r="J41" s="15" t="s">
        <v>346</v>
      </c>
      <c r="K41" s="15">
        <v>9.0</v>
      </c>
      <c r="L41" s="76">
        <v>8.0</v>
      </c>
      <c r="M41" s="76">
        <f t="shared" si="1"/>
        <v>17</v>
      </c>
      <c r="N41" s="126">
        <f t="shared" si="2"/>
        <v>0.7727272727</v>
      </c>
      <c r="O41" s="15"/>
      <c r="P41" s="127"/>
      <c r="Q41" s="127"/>
      <c r="T41" s="75"/>
      <c r="U41" s="75"/>
      <c r="V41" s="75"/>
      <c r="W41" s="75"/>
      <c r="X41" s="75"/>
      <c r="Y41" s="75"/>
      <c r="Z41" s="75"/>
      <c r="AA41" s="75"/>
      <c r="AB41" s="75"/>
      <c r="AC41" s="75"/>
      <c r="AD41" s="75"/>
      <c r="AE41" s="75"/>
      <c r="AF41" s="75"/>
      <c r="AG41" s="75"/>
      <c r="AH41" s="75"/>
      <c r="AI41" s="75"/>
      <c r="AJ41" s="75"/>
    </row>
    <row r="42">
      <c r="A42" s="15" t="s">
        <v>188</v>
      </c>
      <c r="B42" s="15" t="s">
        <v>165</v>
      </c>
      <c r="C42" s="15" t="s">
        <v>166</v>
      </c>
      <c r="D42" s="28" t="s">
        <v>394</v>
      </c>
      <c r="E42" s="28" t="s">
        <v>395</v>
      </c>
      <c r="F42" s="15" t="s">
        <v>37</v>
      </c>
      <c r="G42" s="124"/>
      <c r="H42" s="131"/>
      <c r="I42" s="15"/>
      <c r="J42" s="15"/>
      <c r="K42" s="15" t="s">
        <v>96</v>
      </c>
      <c r="L42" s="76" t="s">
        <v>96</v>
      </c>
      <c r="M42" s="76">
        <f t="shared" si="1"/>
        <v>0</v>
      </c>
      <c r="N42" s="126">
        <f t="shared" si="2"/>
        <v>0</v>
      </c>
      <c r="O42" s="15"/>
      <c r="P42" s="127"/>
      <c r="Q42" s="127"/>
      <c r="T42" s="75"/>
      <c r="U42" s="75"/>
      <c r="V42" s="75"/>
      <c r="W42" s="75"/>
      <c r="X42" s="75"/>
      <c r="Y42" s="75"/>
      <c r="Z42" s="75"/>
      <c r="AA42" s="75"/>
      <c r="AB42" s="75"/>
      <c r="AC42" s="75"/>
      <c r="AD42" s="75"/>
      <c r="AE42" s="75"/>
      <c r="AF42" s="75"/>
      <c r="AG42" s="75"/>
      <c r="AH42" s="75"/>
      <c r="AI42" s="75"/>
      <c r="AJ42" s="75"/>
    </row>
    <row r="43">
      <c r="A43" s="15" t="s">
        <v>188</v>
      </c>
      <c r="B43" s="15" t="s">
        <v>190</v>
      </c>
      <c r="C43" s="15" t="s">
        <v>191</v>
      </c>
      <c r="D43" s="28" t="s">
        <v>396</v>
      </c>
      <c r="E43" s="28" t="s">
        <v>395</v>
      </c>
      <c r="F43" s="15" t="s">
        <v>346</v>
      </c>
      <c r="G43" s="124">
        <v>0.6458333333333334</v>
      </c>
      <c r="H43" s="131"/>
      <c r="I43" s="15" t="s">
        <v>346</v>
      </c>
      <c r="J43" s="15" t="s">
        <v>37</v>
      </c>
      <c r="K43" s="15">
        <v>6.0</v>
      </c>
      <c r="L43" s="143" t="s">
        <v>96</v>
      </c>
      <c r="M43" s="76">
        <f t="shared" si="1"/>
        <v>6</v>
      </c>
      <c r="N43" s="126">
        <f t="shared" si="2"/>
        <v>0.2727272727</v>
      </c>
      <c r="O43" s="75"/>
      <c r="P43" s="127"/>
      <c r="Q43" s="127"/>
      <c r="T43" s="75"/>
      <c r="U43" s="75"/>
      <c r="V43" s="75"/>
      <c r="W43" s="75"/>
      <c r="X43" s="75"/>
      <c r="Y43" s="75"/>
      <c r="Z43" s="75"/>
      <c r="AA43" s="75"/>
      <c r="AB43" s="75"/>
      <c r="AC43" s="75"/>
      <c r="AD43" s="75"/>
      <c r="AE43" s="75"/>
      <c r="AF43" s="75"/>
      <c r="AG43" s="75"/>
      <c r="AH43" s="75"/>
      <c r="AI43" s="75"/>
      <c r="AJ43" s="75"/>
    </row>
    <row r="44">
      <c r="A44" s="15" t="s">
        <v>188</v>
      </c>
      <c r="B44" s="15" t="s">
        <v>194</v>
      </c>
      <c r="C44" s="15" t="s">
        <v>195</v>
      </c>
      <c r="D44" s="28" t="s">
        <v>397</v>
      </c>
      <c r="E44" s="28" t="s">
        <v>395</v>
      </c>
      <c r="F44" s="15" t="s">
        <v>346</v>
      </c>
      <c r="G44" s="124">
        <v>0.6458333333333334</v>
      </c>
      <c r="H44" s="125"/>
      <c r="I44" s="15" t="s">
        <v>346</v>
      </c>
      <c r="J44" s="15" t="s">
        <v>346</v>
      </c>
      <c r="K44" s="15">
        <v>9.0</v>
      </c>
      <c r="L44" s="76">
        <v>1.0</v>
      </c>
      <c r="M44" s="76">
        <f t="shared" si="1"/>
        <v>10</v>
      </c>
      <c r="N44" s="126">
        <f t="shared" si="2"/>
        <v>0.4545454545</v>
      </c>
      <c r="O44" s="75"/>
      <c r="P44" s="127"/>
      <c r="Q44" s="127"/>
      <c r="T44" s="75"/>
      <c r="U44" s="75"/>
      <c r="V44" s="75"/>
      <c r="W44" s="75"/>
      <c r="X44" s="75"/>
      <c r="Y44" s="75"/>
      <c r="Z44" s="75"/>
      <c r="AA44" s="75"/>
      <c r="AB44" s="75"/>
      <c r="AC44" s="75"/>
      <c r="AD44" s="75"/>
      <c r="AE44" s="75"/>
      <c r="AF44" s="75"/>
      <c r="AG44" s="75"/>
      <c r="AH44" s="75"/>
      <c r="AI44" s="75"/>
      <c r="AJ44" s="75"/>
    </row>
    <row r="45">
      <c r="A45" s="15" t="s">
        <v>188</v>
      </c>
      <c r="B45" s="15" t="s">
        <v>196</v>
      </c>
      <c r="C45" s="15" t="s">
        <v>197</v>
      </c>
      <c r="D45" s="28" t="s">
        <v>399</v>
      </c>
      <c r="E45" s="28" t="s">
        <v>395</v>
      </c>
      <c r="F45" s="15" t="s">
        <v>346</v>
      </c>
      <c r="G45" s="124">
        <v>0.6458333333333334</v>
      </c>
      <c r="H45" s="125"/>
      <c r="I45" s="15" t="s">
        <v>346</v>
      </c>
      <c r="J45" s="15" t="s">
        <v>346</v>
      </c>
      <c r="K45" s="15">
        <v>10.0</v>
      </c>
      <c r="L45" s="76">
        <v>1.0</v>
      </c>
      <c r="M45" s="76">
        <f t="shared" si="1"/>
        <v>11</v>
      </c>
      <c r="N45" s="126">
        <f t="shared" si="2"/>
        <v>0.5</v>
      </c>
      <c r="O45" s="75"/>
      <c r="P45" s="127"/>
      <c r="Q45" s="127"/>
      <c r="T45" s="75"/>
      <c r="U45" s="75"/>
      <c r="V45" s="75"/>
      <c r="W45" s="75"/>
      <c r="X45" s="75"/>
      <c r="Y45" s="75"/>
      <c r="Z45" s="75"/>
      <c r="AA45" s="75"/>
      <c r="AB45" s="75"/>
      <c r="AC45" s="75"/>
      <c r="AD45" s="75"/>
      <c r="AE45" s="75"/>
      <c r="AF45" s="75"/>
      <c r="AG45" s="75"/>
      <c r="AH45" s="75"/>
      <c r="AI45" s="75"/>
      <c r="AJ45" s="75"/>
    </row>
    <row r="46">
      <c r="A46" s="15" t="s">
        <v>188</v>
      </c>
      <c r="B46" s="15" t="s">
        <v>198</v>
      </c>
      <c r="C46" s="15" t="s">
        <v>199</v>
      </c>
      <c r="D46" s="28" t="s">
        <v>400</v>
      </c>
      <c r="E46" s="28" t="s">
        <v>401</v>
      </c>
      <c r="F46" s="15" t="s">
        <v>346</v>
      </c>
      <c r="G46" s="124">
        <v>0.6979166666666666</v>
      </c>
      <c r="H46" s="131"/>
      <c r="I46" s="15" t="s">
        <v>346</v>
      </c>
      <c r="J46" s="15" t="s">
        <v>37</v>
      </c>
      <c r="K46" s="15">
        <v>10.0</v>
      </c>
      <c r="L46" s="143">
        <v>1.0</v>
      </c>
      <c r="M46" s="76">
        <f t="shared" si="1"/>
        <v>11</v>
      </c>
      <c r="N46" s="126">
        <f t="shared" si="2"/>
        <v>0.5</v>
      </c>
      <c r="O46" s="75"/>
      <c r="P46" s="127"/>
      <c r="Q46" s="127"/>
      <c r="T46" s="75"/>
      <c r="U46" s="75"/>
      <c r="V46" s="75"/>
      <c r="W46" s="75"/>
      <c r="X46" s="75"/>
      <c r="Y46" s="75"/>
      <c r="Z46" s="75"/>
      <c r="AA46" s="75"/>
      <c r="AB46" s="75"/>
      <c r="AC46" s="75"/>
      <c r="AD46" s="75"/>
      <c r="AE46" s="75"/>
      <c r="AF46" s="75"/>
      <c r="AG46" s="75"/>
      <c r="AH46" s="75"/>
      <c r="AI46" s="75"/>
      <c r="AJ46" s="75"/>
    </row>
    <row r="47">
      <c r="A47" s="15" t="s">
        <v>188</v>
      </c>
      <c r="B47" s="15" t="s">
        <v>171</v>
      </c>
      <c r="C47" s="15" t="s">
        <v>172</v>
      </c>
      <c r="D47" s="28" t="s">
        <v>402</v>
      </c>
      <c r="E47" s="28" t="s">
        <v>401</v>
      </c>
      <c r="F47" s="15" t="s">
        <v>346</v>
      </c>
      <c r="G47" s="124">
        <v>0.6979166666666666</v>
      </c>
      <c r="H47" s="131"/>
      <c r="I47" s="15" t="s">
        <v>346</v>
      </c>
      <c r="J47" s="15" t="s">
        <v>37</v>
      </c>
      <c r="K47" s="15">
        <v>6.0</v>
      </c>
      <c r="L47" s="76" t="s">
        <v>96</v>
      </c>
      <c r="M47" s="76">
        <f t="shared" si="1"/>
        <v>6</v>
      </c>
      <c r="N47" s="126">
        <f t="shared" si="2"/>
        <v>0.2727272727</v>
      </c>
      <c r="O47" s="75"/>
      <c r="P47" s="127"/>
      <c r="Q47" s="127"/>
      <c r="T47" s="75"/>
      <c r="U47" s="75"/>
      <c r="V47" s="75"/>
      <c r="W47" s="75"/>
      <c r="X47" s="75"/>
      <c r="Y47" s="75"/>
      <c r="Z47" s="75"/>
      <c r="AA47" s="75"/>
      <c r="AB47" s="75"/>
      <c r="AC47" s="75"/>
      <c r="AD47" s="75"/>
      <c r="AE47" s="75"/>
      <c r="AF47" s="75"/>
      <c r="AG47" s="75"/>
      <c r="AH47" s="75"/>
      <c r="AI47" s="75"/>
      <c r="AJ47" s="75"/>
    </row>
    <row r="48">
      <c r="A48" s="52" t="s">
        <v>200</v>
      </c>
      <c r="B48" s="15" t="s">
        <v>201</v>
      </c>
      <c r="C48" s="15" t="s">
        <v>202</v>
      </c>
      <c r="D48" s="28" t="s">
        <v>403</v>
      </c>
      <c r="E48" s="28" t="s">
        <v>355</v>
      </c>
      <c r="F48" s="15" t="s">
        <v>346</v>
      </c>
      <c r="G48" s="124">
        <v>0.6458333333333334</v>
      </c>
      <c r="H48" s="125">
        <v>0.0</v>
      </c>
      <c r="I48" s="15" t="s">
        <v>346</v>
      </c>
      <c r="J48" s="15" t="s">
        <v>37</v>
      </c>
      <c r="K48" s="15">
        <v>12.0</v>
      </c>
      <c r="L48" s="76">
        <v>5.5</v>
      </c>
      <c r="M48" s="76">
        <f t="shared" si="1"/>
        <v>17.5</v>
      </c>
      <c r="N48" s="126">
        <f t="shared" si="2"/>
        <v>0.7954545455</v>
      </c>
      <c r="O48" s="15" t="s">
        <v>472</v>
      </c>
      <c r="P48" s="127"/>
      <c r="Q48" s="127"/>
      <c r="T48" s="75"/>
      <c r="U48" s="75"/>
      <c r="V48" s="75"/>
      <c r="W48" s="75"/>
      <c r="X48" s="75"/>
      <c r="Y48" s="75"/>
      <c r="Z48" s="75"/>
      <c r="AA48" s="75"/>
      <c r="AB48" s="75"/>
      <c r="AC48" s="75"/>
      <c r="AD48" s="75"/>
      <c r="AE48" s="75"/>
      <c r="AF48" s="75"/>
      <c r="AG48" s="75"/>
      <c r="AH48" s="75"/>
      <c r="AI48" s="75"/>
      <c r="AJ48" s="75"/>
    </row>
    <row r="49">
      <c r="A49" s="52" t="s">
        <v>200</v>
      </c>
      <c r="B49" s="15" t="s">
        <v>74</v>
      </c>
      <c r="C49" s="15" t="s">
        <v>75</v>
      </c>
      <c r="D49" s="28" t="s">
        <v>404</v>
      </c>
      <c r="E49" s="28" t="s">
        <v>355</v>
      </c>
      <c r="F49" s="15" t="s">
        <v>346</v>
      </c>
      <c r="G49" s="124">
        <v>0.6458333333333334</v>
      </c>
      <c r="H49" s="125">
        <v>0.0</v>
      </c>
      <c r="I49" s="15" t="s">
        <v>346</v>
      </c>
      <c r="J49" s="15" t="s">
        <v>37</v>
      </c>
      <c r="K49" s="15">
        <v>0.0</v>
      </c>
      <c r="L49" s="76" t="s">
        <v>96</v>
      </c>
      <c r="M49" s="76">
        <f t="shared" si="1"/>
        <v>0</v>
      </c>
      <c r="N49" s="126">
        <f t="shared" si="2"/>
        <v>0</v>
      </c>
      <c r="O49" s="15" t="s">
        <v>473</v>
      </c>
      <c r="P49" s="127"/>
      <c r="Q49" s="127"/>
      <c r="T49" s="75"/>
      <c r="U49" s="75"/>
      <c r="V49" s="75"/>
      <c r="W49" s="75"/>
      <c r="X49" s="75"/>
      <c r="Y49" s="75"/>
      <c r="Z49" s="75"/>
      <c r="AA49" s="75"/>
      <c r="AB49" s="75"/>
      <c r="AC49" s="75"/>
      <c r="AD49" s="75"/>
      <c r="AE49" s="75"/>
      <c r="AF49" s="75"/>
      <c r="AG49" s="75"/>
      <c r="AH49" s="75"/>
      <c r="AI49" s="75"/>
      <c r="AJ49" s="75"/>
    </row>
    <row r="50">
      <c r="A50" s="52" t="s">
        <v>200</v>
      </c>
      <c r="B50" s="15" t="s">
        <v>207</v>
      </c>
      <c r="C50" s="15" t="s">
        <v>208</v>
      </c>
      <c r="D50" s="28" t="s">
        <v>405</v>
      </c>
      <c r="E50" s="28" t="s">
        <v>355</v>
      </c>
      <c r="F50" s="15" t="s">
        <v>37</v>
      </c>
      <c r="G50" s="125" t="s">
        <v>96</v>
      </c>
      <c r="H50" s="125" t="s">
        <v>96</v>
      </c>
      <c r="I50" s="15" t="s">
        <v>96</v>
      </c>
      <c r="J50" s="15" t="s">
        <v>96</v>
      </c>
      <c r="K50" s="15" t="s">
        <v>96</v>
      </c>
      <c r="L50" s="76" t="s">
        <v>96</v>
      </c>
      <c r="M50" s="76">
        <f t="shared" si="1"/>
        <v>0</v>
      </c>
      <c r="N50" s="126">
        <f t="shared" si="2"/>
        <v>0</v>
      </c>
      <c r="O50" s="15"/>
      <c r="P50" s="127"/>
      <c r="Q50" s="127"/>
      <c r="T50" s="75"/>
      <c r="U50" s="75"/>
      <c r="V50" s="75"/>
      <c r="W50" s="75"/>
      <c r="X50" s="75"/>
      <c r="Y50" s="75"/>
      <c r="Z50" s="75"/>
      <c r="AA50" s="75"/>
      <c r="AB50" s="75"/>
      <c r="AC50" s="75"/>
      <c r="AD50" s="75"/>
      <c r="AE50" s="75"/>
      <c r="AF50" s="75"/>
      <c r="AG50" s="75"/>
      <c r="AH50" s="75"/>
      <c r="AI50" s="75"/>
      <c r="AJ50" s="75"/>
    </row>
    <row r="51">
      <c r="A51" s="52" t="s">
        <v>200</v>
      </c>
      <c r="B51" s="15" t="s">
        <v>162</v>
      </c>
      <c r="C51" s="15" t="s">
        <v>163</v>
      </c>
      <c r="D51" s="28" t="s">
        <v>384</v>
      </c>
      <c r="E51" s="28" t="s">
        <v>355</v>
      </c>
      <c r="F51" s="15" t="s">
        <v>346</v>
      </c>
      <c r="G51" s="138">
        <v>0.6458333333333334</v>
      </c>
      <c r="H51" s="125">
        <v>0.0</v>
      </c>
      <c r="I51" s="15" t="s">
        <v>346</v>
      </c>
      <c r="J51" s="15" t="s">
        <v>37</v>
      </c>
      <c r="K51" s="15">
        <v>7.0</v>
      </c>
      <c r="L51" s="76">
        <v>1.0</v>
      </c>
      <c r="M51" s="76">
        <f t="shared" si="1"/>
        <v>8</v>
      </c>
      <c r="N51" s="126">
        <f t="shared" si="2"/>
        <v>0.3636363636</v>
      </c>
      <c r="O51" s="15"/>
      <c r="P51" s="127"/>
      <c r="Q51" s="127"/>
      <c r="T51" s="75"/>
      <c r="U51" s="75"/>
      <c r="V51" s="75"/>
      <c r="W51" s="75"/>
      <c r="X51" s="75"/>
      <c r="Y51" s="75"/>
      <c r="Z51" s="75"/>
      <c r="AA51" s="75"/>
      <c r="AB51" s="75"/>
      <c r="AC51" s="75"/>
      <c r="AD51" s="75"/>
      <c r="AE51" s="75"/>
      <c r="AF51" s="75"/>
      <c r="AG51" s="75"/>
      <c r="AH51" s="75"/>
      <c r="AI51" s="75"/>
      <c r="AJ51" s="75"/>
    </row>
    <row r="52">
      <c r="A52" s="52" t="s">
        <v>200</v>
      </c>
      <c r="B52" s="15" t="s">
        <v>204</v>
      </c>
      <c r="C52" s="15" t="s">
        <v>205</v>
      </c>
      <c r="D52" s="28" t="s">
        <v>407</v>
      </c>
      <c r="E52" s="28" t="s">
        <v>401</v>
      </c>
      <c r="F52" s="15" t="s">
        <v>346</v>
      </c>
      <c r="G52" s="138">
        <v>0.6868055555555556</v>
      </c>
      <c r="H52" s="125">
        <v>0.0</v>
      </c>
      <c r="I52" s="15" t="s">
        <v>346</v>
      </c>
      <c r="J52" s="15" t="s">
        <v>37</v>
      </c>
      <c r="K52" s="15">
        <v>10.0</v>
      </c>
      <c r="L52" s="76">
        <v>0.0</v>
      </c>
      <c r="M52" s="76">
        <f t="shared" si="1"/>
        <v>10</v>
      </c>
      <c r="N52" s="126">
        <f t="shared" si="2"/>
        <v>0.4545454545</v>
      </c>
      <c r="O52" s="15"/>
      <c r="P52" s="127"/>
      <c r="Q52" s="127"/>
      <c r="T52" s="75"/>
      <c r="U52" s="75"/>
      <c r="V52" s="75"/>
      <c r="W52" s="75"/>
      <c r="X52" s="75"/>
      <c r="Y52" s="75"/>
      <c r="Z52" s="75"/>
      <c r="AA52" s="75"/>
      <c r="AB52" s="75"/>
      <c r="AC52" s="75"/>
      <c r="AD52" s="75"/>
      <c r="AE52" s="75"/>
      <c r="AF52" s="75"/>
      <c r="AG52" s="75"/>
      <c r="AH52" s="75"/>
      <c r="AI52" s="75"/>
      <c r="AJ52" s="75"/>
    </row>
    <row r="53">
      <c r="A53" s="52" t="s">
        <v>200</v>
      </c>
      <c r="B53" s="15" t="s">
        <v>214</v>
      </c>
      <c r="C53" s="15" t="s">
        <v>215</v>
      </c>
      <c r="D53" s="28" t="s">
        <v>408</v>
      </c>
      <c r="E53" s="28" t="s">
        <v>401</v>
      </c>
      <c r="F53" s="15" t="s">
        <v>346</v>
      </c>
      <c r="G53" s="138">
        <v>0.6875</v>
      </c>
      <c r="H53" s="125">
        <v>0.0</v>
      </c>
      <c r="I53" s="15" t="s">
        <v>346</v>
      </c>
      <c r="J53" s="15" t="s">
        <v>37</v>
      </c>
      <c r="K53" s="15">
        <v>3.0</v>
      </c>
      <c r="L53" s="76" t="s">
        <v>96</v>
      </c>
      <c r="M53" s="76">
        <f t="shared" si="1"/>
        <v>3</v>
      </c>
      <c r="N53" s="126">
        <f t="shared" si="2"/>
        <v>0.1363636364</v>
      </c>
      <c r="P53" s="127"/>
      <c r="Q53" s="127"/>
      <c r="T53" s="75"/>
      <c r="U53" s="75"/>
      <c r="V53" s="75"/>
      <c r="W53" s="75"/>
      <c r="X53" s="75"/>
      <c r="Y53" s="75"/>
      <c r="Z53" s="75"/>
      <c r="AA53" s="75"/>
      <c r="AB53" s="75"/>
      <c r="AC53" s="75"/>
      <c r="AD53" s="75"/>
      <c r="AE53" s="75"/>
      <c r="AF53" s="75"/>
      <c r="AG53" s="75"/>
      <c r="AH53" s="75"/>
      <c r="AI53" s="75"/>
      <c r="AJ53" s="75"/>
    </row>
    <row r="54">
      <c r="A54" s="52" t="s">
        <v>200</v>
      </c>
      <c r="B54" s="15" t="s">
        <v>218</v>
      </c>
      <c r="C54" s="15" t="s">
        <v>219</v>
      </c>
      <c r="D54" s="28" t="s">
        <v>409</v>
      </c>
      <c r="E54" s="28" t="s">
        <v>401</v>
      </c>
      <c r="F54" s="15" t="s">
        <v>346</v>
      </c>
      <c r="G54" s="138">
        <v>0.6840277777777778</v>
      </c>
      <c r="H54" s="125">
        <v>0.0</v>
      </c>
      <c r="I54" s="15" t="s">
        <v>346</v>
      </c>
      <c r="J54" s="15" t="s">
        <v>37</v>
      </c>
      <c r="K54" s="15">
        <v>6.75</v>
      </c>
      <c r="L54" s="76" t="s">
        <v>96</v>
      </c>
      <c r="M54" s="76">
        <f t="shared" si="1"/>
        <v>6.75</v>
      </c>
      <c r="N54" s="126">
        <f t="shared" si="2"/>
        <v>0.3068181818</v>
      </c>
      <c r="O54" s="15" t="s">
        <v>474</v>
      </c>
      <c r="P54" s="127"/>
      <c r="Q54" s="127"/>
      <c r="T54" s="75"/>
      <c r="U54" s="75"/>
      <c r="V54" s="75"/>
      <c r="W54" s="75"/>
      <c r="X54" s="75"/>
      <c r="Y54" s="75"/>
      <c r="Z54" s="75"/>
      <c r="AA54" s="75"/>
      <c r="AB54" s="75"/>
      <c r="AC54" s="75"/>
      <c r="AD54" s="75"/>
      <c r="AE54" s="75"/>
      <c r="AF54" s="75"/>
      <c r="AG54" s="75"/>
      <c r="AH54" s="75"/>
      <c r="AI54" s="75"/>
      <c r="AJ54" s="75"/>
    </row>
    <row r="55">
      <c r="A55" s="52" t="s">
        <v>200</v>
      </c>
      <c r="B55" s="15" t="s">
        <v>60</v>
      </c>
      <c r="C55" s="15" t="s">
        <v>61</v>
      </c>
      <c r="D55" s="28" t="s">
        <v>411</v>
      </c>
      <c r="E55" s="28" t="s">
        <v>401</v>
      </c>
      <c r="F55" s="15" t="s">
        <v>346</v>
      </c>
      <c r="G55" s="138">
        <v>0.6979166666666666</v>
      </c>
      <c r="H55" s="125">
        <v>5.0</v>
      </c>
      <c r="I55" s="15" t="s">
        <v>346</v>
      </c>
      <c r="J55" s="15" t="s">
        <v>37</v>
      </c>
      <c r="K55" s="15">
        <v>5.0</v>
      </c>
      <c r="L55" s="76" t="s">
        <v>96</v>
      </c>
      <c r="M55" s="76">
        <f t="shared" si="1"/>
        <v>5</v>
      </c>
      <c r="N55" s="126">
        <f t="shared" si="2"/>
        <v>0.2272727273</v>
      </c>
      <c r="O55" s="15" t="s">
        <v>475</v>
      </c>
      <c r="P55" s="127"/>
      <c r="Q55" s="127"/>
      <c r="T55" s="75"/>
      <c r="U55" s="75"/>
      <c r="V55" s="75"/>
      <c r="W55" s="75"/>
      <c r="X55" s="75"/>
      <c r="Y55" s="75"/>
      <c r="Z55" s="75"/>
      <c r="AA55" s="75"/>
      <c r="AB55" s="75"/>
      <c r="AC55" s="75"/>
      <c r="AD55" s="75"/>
      <c r="AE55" s="75"/>
      <c r="AF55" s="75"/>
      <c r="AG55" s="75"/>
      <c r="AH55" s="75"/>
      <c r="AI55" s="75"/>
      <c r="AJ55" s="75"/>
    </row>
    <row r="56">
      <c r="A56" s="15" t="s">
        <v>221</v>
      </c>
      <c r="B56" s="15" t="s">
        <v>33</v>
      </c>
      <c r="C56" s="15" t="s">
        <v>34</v>
      </c>
      <c r="D56" s="28" t="s">
        <v>413</v>
      </c>
      <c r="E56" s="28" t="s">
        <v>344</v>
      </c>
      <c r="F56" s="15" t="s">
        <v>346</v>
      </c>
      <c r="G56" s="141">
        <v>0.5625</v>
      </c>
      <c r="H56" s="125">
        <v>0.0</v>
      </c>
      <c r="I56" s="15" t="s">
        <v>346</v>
      </c>
      <c r="J56" s="15" t="s">
        <v>346</v>
      </c>
      <c r="K56" s="15">
        <v>3.0</v>
      </c>
      <c r="L56" s="76" t="s">
        <v>96</v>
      </c>
      <c r="M56" s="76">
        <f t="shared" si="1"/>
        <v>3</v>
      </c>
      <c r="N56" s="126">
        <f t="shared" si="2"/>
        <v>0.1363636364</v>
      </c>
      <c r="O56" s="15"/>
      <c r="P56" s="127"/>
      <c r="Q56" s="127"/>
      <c r="T56" s="75"/>
      <c r="U56" s="75"/>
      <c r="V56" s="75"/>
      <c r="W56" s="75"/>
      <c r="X56" s="75"/>
      <c r="Y56" s="75"/>
      <c r="Z56" s="75"/>
      <c r="AA56" s="75"/>
      <c r="AB56" s="75"/>
      <c r="AC56" s="75"/>
      <c r="AD56" s="75"/>
      <c r="AE56" s="75"/>
      <c r="AF56" s="75"/>
      <c r="AG56" s="75"/>
      <c r="AH56" s="75"/>
      <c r="AI56" s="75"/>
      <c r="AJ56" s="75"/>
    </row>
    <row r="57">
      <c r="A57" s="15" t="s">
        <v>221</v>
      </c>
      <c r="B57" s="15" t="s">
        <v>22</v>
      </c>
      <c r="C57" s="15" t="s">
        <v>23</v>
      </c>
      <c r="D57" s="28" t="s">
        <v>414</v>
      </c>
      <c r="E57" s="28" t="s">
        <v>344</v>
      </c>
      <c r="F57" s="15" t="s">
        <v>346</v>
      </c>
      <c r="G57" s="141">
        <v>0.5625</v>
      </c>
      <c r="H57" s="125">
        <v>0.0</v>
      </c>
      <c r="I57" s="15" t="s">
        <v>346</v>
      </c>
      <c r="J57" s="15" t="s">
        <v>346</v>
      </c>
      <c r="K57" s="15">
        <v>7.0</v>
      </c>
      <c r="L57" s="76">
        <v>2.0</v>
      </c>
      <c r="M57" s="76">
        <f t="shared" si="1"/>
        <v>9</v>
      </c>
      <c r="N57" s="126">
        <f t="shared" si="2"/>
        <v>0.4090909091</v>
      </c>
      <c r="O57" s="15"/>
      <c r="P57" s="127"/>
      <c r="Q57" s="127"/>
      <c r="T57" s="75"/>
      <c r="U57" s="75"/>
      <c r="V57" s="75"/>
      <c r="W57" s="75"/>
      <c r="X57" s="75"/>
      <c r="Y57" s="75"/>
      <c r="Z57" s="75"/>
      <c r="AA57" s="75"/>
      <c r="AB57" s="75"/>
      <c r="AC57" s="75"/>
      <c r="AD57" s="75"/>
      <c r="AE57" s="75"/>
      <c r="AF57" s="75"/>
      <c r="AG57" s="75"/>
      <c r="AH57" s="75"/>
      <c r="AI57" s="75"/>
      <c r="AJ57" s="75"/>
    </row>
    <row r="58">
      <c r="A58" s="15" t="s">
        <v>221</v>
      </c>
      <c r="B58" s="15" t="s">
        <v>81</v>
      </c>
      <c r="C58" s="15" t="s">
        <v>82</v>
      </c>
      <c r="D58" s="28" t="s">
        <v>415</v>
      </c>
      <c r="E58" s="28" t="s">
        <v>344</v>
      </c>
      <c r="F58" s="15" t="s">
        <v>346</v>
      </c>
      <c r="G58" s="141">
        <v>0.5625</v>
      </c>
      <c r="H58" s="125">
        <v>0.0</v>
      </c>
      <c r="I58" s="15" t="s">
        <v>346</v>
      </c>
      <c r="J58" s="15" t="s">
        <v>346</v>
      </c>
      <c r="K58" s="15" t="s">
        <v>96</v>
      </c>
      <c r="L58" s="76" t="s">
        <v>96</v>
      </c>
      <c r="M58" s="76">
        <f t="shared" si="1"/>
        <v>0</v>
      </c>
      <c r="N58" s="126">
        <f t="shared" si="2"/>
        <v>0</v>
      </c>
      <c r="O58" s="15"/>
      <c r="P58" s="127"/>
      <c r="Q58" s="127"/>
      <c r="T58" s="75"/>
      <c r="U58" s="75"/>
      <c r="V58" s="75"/>
      <c r="W58" s="75"/>
      <c r="X58" s="75"/>
      <c r="Y58" s="75"/>
      <c r="Z58" s="75"/>
      <c r="AA58" s="75"/>
      <c r="AB58" s="75"/>
      <c r="AC58" s="75"/>
      <c r="AD58" s="75"/>
      <c r="AE58" s="75"/>
      <c r="AF58" s="75"/>
      <c r="AG58" s="75"/>
      <c r="AH58" s="75"/>
      <c r="AI58" s="75"/>
      <c r="AJ58" s="75"/>
    </row>
    <row r="59">
      <c r="A59" s="15" t="s">
        <v>221</v>
      </c>
      <c r="B59" s="15" t="s">
        <v>225</v>
      </c>
      <c r="C59" s="15" t="s">
        <v>226</v>
      </c>
      <c r="D59" s="28" t="s">
        <v>416</v>
      </c>
      <c r="E59" s="28" t="s">
        <v>344</v>
      </c>
      <c r="F59" s="15" t="s">
        <v>346</v>
      </c>
      <c r="G59" s="141">
        <v>0.5625</v>
      </c>
      <c r="H59" s="125">
        <v>0.0</v>
      </c>
      <c r="I59" s="15" t="s">
        <v>346</v>
      </c>
      <c r="J59" s="15" t="s">
        <v>346</v>
      </c>
      <c r="K59" s="15">
        <v>8.0</v>
      </c>
      <c r="L59" s="76">
        <v>0.0</v>
      </c>
      <c r="M59" s="76">
        <f t="shared" si="1"/>
        <v>8</v>
      </c>
      <c r="N59" s="126">
        <f t="shared" si="2"/>
        <v>0.3636363636</v>
      </c>
      <c r="O59" s="15"/>
      <c r="P59" s="127"/>
      <c r="Q59" s="127"/>
      <c r="T59" s="75"/>
      <c r="U59" s="75"/>
      <c r="V59" s="75"/>
      <c r="W59" s="75"/>
      <c r="X59" s="75"/>
      <c r="Y59" s="75"/>
      <c r="Z59" s="75"/>
      <c r="AA59" s="75"/>
      <c r="AB59" s="75"/>
      <c r="AC59" s="75"/>
      <c r="AD59" s="75"/>
      <c r="AE59" s="75"/>
      <c r="AF59" s="75"/>
      <c r="AG59" s="75"/>
      <c r="AH59" s="75"/>
      <c r="AI59" s="75"/>
      <c r="AJ59" s="75"/>
    </row>
    <row r="60">
      <c r="A60" s="100" t="s">
        <v>221</v>
      </c>
      <c r="B60" s="15" t="s">
        <v>228</v>
      </c>
      <c r="C60" s="15" t="s">
        <v>229</v>
      </c>
      <c r="D60" s="28" t="s">
        <v>417</v>
      </c>
      <c r="E60" s="28" t="s">
        <v>418</v>
      </c>
      <c r="F60" s="15" t="s">
        <v>346</v>
      </c>
      <c r="G60" s="124">
        <v>0.6055555555555555</v>
      </c>
      <c r="H60" s="125">
        <v>0.0</v>
      </c>
      <c r="I60" s="15" t="s">
        <v>346</v>
      </c>
      <c r="J60" s="15" t="s">
        <v>346</v>
      </c>
      <c r="K60" s="15">
        <v>7.0</v>
      </c>
      <c r="L60" s="76">
        <v>4.0</v>
      </c>
      <c r="M60" s="76">
        <f t="shared" si="1"/>
        <v>11</v>
      </c>
      <c r="N60" s="126">
        <f t="shared" si="2"/>
        <v>0.5</v>
      </c>
      <c r="O60" s="15"/>
      <c r="P60" s="127"/>
      <c r="Q60" s="127"/>
      <c r="T60" s="75"/>
      <c r="U60" s="75"/>
      <c r="V60" s="75"/>
      <c r="W60" s="75"/>
      <c r="X60" s="75"/>
      <c r="Y60" s="75"/>
      <c r="Z60" s="75"/>
      <c r="AA60" s="75"/>
      <c r="AB60" s="75"/>
      <c r="AC60" s="75"/>
      <c r="AD60" s="75"/>
      <c r="AE60" s="75"/>
      <c r="AF60" s="75"/>
      <c r="AG60" s="75"/>
      <c r="AH60" s="75"/>
      <c r="AI60" s="75"/>
      <c r="AJ60" s="75"/>
    </row>
    <row r="61">
      <c r="A61" s="100" t="s">
        <v>221</v>
      </c>
      <c r="B61" s="15" t="s">
        <v>230</v>
      </c>
      <c r="C61" s="15" t="s">
        <v>231</v>
      </c>
      <c r="D61" s="28" t="s">
        <v>419</v>
      </c>
      <c r="E61" s="28" t="s">
        <v>418</v>
      </c>
      <c r="F61" s="15" t="s">
        <v>346</v>
      </c>
      <c r="G61" s="141">
        <v>0.6055555555555555</v>
      </c>
      <c r="H61" s="125">
        <v>0.0</v>
      </c>
      <c r="I61" s="15" t="s">
        <v>346</v>
      </c>
      <c r="J61" s="15" t="s">
        <v>346</v>
      </c>
      <c r="K61" s="15">
        <v>2.0</v>
      </c>
      <c r="L61" s="76">
        <v>4.0</v>
      </c>
      <c r="M61" s="76">
        <f t="shared" si="1"/>
        <v>6</v>
      </c>
      <c r="N61" s="126">
        <f t="shared" si="2"/>
        <v>0.2727272727</v>
      </c>
      <c r="O61" s="15"/>
      <c r="P61" s="127"/>
      <c r="Q61" s="127"/>
      <c r="T61" s="75"/>
      <c r="U61" s="75"/>
      <c r="V61" s="75"/>
      <c r="W61" s="75"/>
      <c r="X61" s="75"/>
      <c r="Y61" s="75"/>
      <c r="Z61" s="75"/>
      <c r="AA61" s="75"/>
      <c r="AB61" s="75"/>
      <c r="AC61" s="75"/>
      <c r="AD61" s="75"/>
      <c r="AE61" s="75"/>
      <c r="AF61" s="75"/>
      <c r="AG61" s="75"/>
      <c r="AH61" s="75"/>
      <c r="AI61" s="75"/>
      <c r="AJ61" s="75"/>
    </row>
    <row r="62">
      <c r="A62" s="100" t="s">
        <v>221</v>
      </c>
      <c r="B62" s="15" t="s">
        <v>234</v>
      </c>
      <c r="C62" s="15" t="s">
        <v>235</v>
      </c>
      <c r="D62" s="28" t="s">
        <v>420</v>
      </c>
      <c r="E62" s="28" t="s">
        <v>418</v>
      </c>
      <c r="F62" s="15" t="s">
        <v>346</v>
      </c>
      <c r="G62" s="141">
        <v>0.6055555555555555</v>
      </c>
      <c r="H62" s="125">
        <v>0.0</v>
      </c>
      <c r="I62" s="15" t="s">
        <v>346</v>
      </c>
      <c r="J62" s="15" t="s">
        <v>346</v>
      </c>
      <c r="K62" s="15">
        <v>6.0</v>
      </c>
      <c r="L62" s="76" t="s">
        <v>96</v>
      </c>
      <c r="M62" s="76">
        <f t="shared" si="1"/>
        <v>6</v>
      </c>
      <c r="N62" s="126">
        <f t="shared" si="2"/>
        <v>0.2727272727</v>
      </c>
      <c r="O62" s="75"/>
      <c r="P62" s="127"/>
      <c r="Q62" s="127"/>
      <c r="T62" s="75"/>
      <c r="U62" s="75"/>
      <c r="V62" s="75"/>
      <c r="W62" s="75"/>
      <c r="X62" s="75"/>
      <c r="Y62" s="75"/>
      <c r="Z62" s="75"/>
      <c r="AA62" s="75"/>
      <c r="AB62" s="75"/>
      <c r="AC62" s="75"/>
      <c r="AD62" s="75"/>
      <c r="AE62" s="75"/>
      <c r="AF62" s="75"/>
      <c r="AG62" s="75"/>
      <c r="AH62" s="75"/>
      <c r="AI62" s="75"/>
      <c r="AJ62" s="75"/>
    </row>
    <row r="63">
      <c r="A63" s="100" t="s">
        <v>221</v>
      </c>
      <c r="B63" s="15" t="s">
        <v>238</v>
      </c>
      <c r="C63" s="15" t="s">
        <v>239</v>
      </c>
      <c r="D63" s="28" t="s">
        <v>421</v>
      </c>
      <c r="E63" s="28" t="s">
        <v>418</v>
      </c>
      <c r="F63" s="15" t="s">
        <v>346</v>
      </c>
      <c r="G63" s="141">
        <v>0.6055555555555555</v>
      </c>
      <c r="H63" s="125">
        <v>0.0</v>
      </c>
      <c r="I63" s="15" t="s">
        <v>346</v>
      </c>
      <c r="J63" s="15" t="s">
        <v>346</v>
      </c>
      <c r="K63" s="15" t="s">
        <v>96</v>
      </c>
      <c r="L63" s="76" t="s">
        <v>96</v>
      </c>
      <c r="M63" s="76">
        <f t="shared" si="1"/>
        <v>0</v>
      </c>
      <c r="N63" s="126">
        <f t="shared" si="2"/>
        <v>0</v>
      </c>
      <c r="O63" s="15"/>
      <c r="P63" s="127"/>
      <c r="Q63" s="127"/>
      <c r="T63" s="75"/>
      <c r="U63" s="75"/>
      <c r="V63" s="75"/>
      <c r="W63" s="75"/>
      <c r="X63" s="75"/>
      <c r="Y63" s="75"/>
      <c r="Z63" s="75"/>
      <c r="AA63" s="75"/>
      <c r="AB63" s="75"/>
      <c r="AC63" s="75"/>
      <c r="AD63" s="75"/>
      <c r="AE63" s="75"/>
      <c r="AF63" s="75"/>
      <c r="AG63" s="75"/>
      <c r="AH63" s="75"/>
      <c r="AI63" s="75"/>
      <c r="AJ63" s="75"/>
    </row>
    <row r="64">
      <c r="A64" s="15" t="s">
        <v>243</v>
      </c>
      <c r="B64" s="15" t="s">
        <v>244</v>
      </c>
      <c r="C64" s="15" t="s">
        <v>245</v>
      </c>
      <c r="D64" s="28" t="s">
        <v>422</v>
      </c>
      <c r="E64" s="28" t="s">
        <v>374</v>
      </c>
      <c r="F64" s="15" t="s">
        <v>346</v>
      </c>
      <c r="G64" s="141">
        <v>0.5625</v>
      </c>
      <c r="H64" s="125">
        <v>0.0</v>
      </c>
      <c r="I64" s="15"/>
      <c r="J64" s="15" t="s">
        <v>346</v>
      </c>
      <c r="K64" s="15" t="s">
        <v>96</v>
      </c>
      <c r="L64" s="76" t="s">
        <v>96</v>
      </c>
      <c r="M64" s="76">
        <f t="shared" si="1"/>
        <v>0</v>
      </c>
      <c r="N64" s="126">
        <f t="shared" si="2"/>
        <v>0</v>
      </c>
      <c r="P64" s="127"/>
      <c r="Q64" s="127"/>
      <c r="T64" s="75"/>
      <c r="U64" s="75"/>
      <c r="V64" s="75"/>
      <c r="W64" s="75"/>
      <c r="X64" s="75"/>
      <c r="Y64" s="75"/>
      <c r="Z64" s="75"/>
      <c r="AA64" s="75"/>
      <c r="AB64" s="75"/>
      <c r="AC64" s="75"/>
      <c r="AD64" s="75"/>
      <c r="AE64" s="75"/>
      <c r="AF64" s="75"/>
      <c r="AG64" s="75"/>
      <c r="AH64" s="75"/>
      <c r="AI64" s="75"/>
      <c r="AJ64" s="75"/>
    </row>
    <row r="65">
      <c r="A65" s="15" t="s">
        <v>243</v>
      </c>
      <c r="B65" s="15" t="s">
        <v>154</v>
      </c>
      <c r="C65" s="15" t="s">
        <v>155</v>
      </c>
      <c r="D65" s="28" t="s">
        <v>423</v>
      </c>
      <c r="E65" s="28" t="s">
        <v>374</v>
      </c>
      <c r="F65" s="15" t="s">
        <v>37</v>
      </c>
      <c r="G65" s="125" t="s">
        <v>96</v>
      </c>
      <c r="H65" s="125" t="s">
        <v>96</v>
      </c>
      <c r="I65" s="15"/>
      <c r="J65" s="15"/>
      <c r="K65" s="15">
        <v>2.0</v>
      </c>
      <c r="L65" s="76" t="s">
        <v>96</v>
      </c>
      <c r="M65" s="76">
        <f t="shared" si="1"/>
        <v>2</v>
      </c>
      <c r="N65" s="126">
        <f t="shared" si="2"/>
        <v>0.09090909091</v>
      </c>
      <c r="P65" s="127"/>
      <c r="Q65" s="127"/>
      <c r="T65" s="75"/>
      <c r="U65" s="75"/>
      <c r="V65" s="75"/>
      <c r="W65" s="75"/>
      <c r="X65" s="75"/>
      <c r="Y65" s="75"/>
      <c r="Z65" s="75"/>
      <c r="AA65" s="75"/>
      <c r="AB65" s="75"/>
      <c r="AC65" s="75"/>
      <c r="AD65" s="75"/>
      <c r="AE65" s="75"/>
      <c r="AF65" s="75"/>
      <c r="AG65" s="75"/>
      <c r="AH65" s="75"/>
      <c r="AI65" s="75"/>
      <c r="AJ65" s="75"/>
    </row>
    <row r="66">
      <c r="A66" s="15" t="s">
        <v>243</v>
      </c>
      <c r="B66" s="15" t="s">
        <v>249</v>
      </c>
      <c r="C66" s="15" t="s">
        <v>250</v>
      </c>
      <c r="D66" s="28" t="s">
        <v>424</v>
      </c>
      <c r="E66" s="28" t="s">
        <v>374</v>
      </c>
      <c r="F66" s="15" t="s">
        <v>37</v>
      </c>
      <c r="G66" s="125" t="s">
        <v>96</v>
      </c>
      <c r="H66" s="125" t="s">
        <v>96</v>
      </c>
      <c r="I66" s="15"/>
      <c r="J66" s="15"/>
      <c r="K66" s="15" t="s">
        <v>96</v>
      </c>
      <c r="L66" s="76" t="s">
        <v>96</v>
      </c>
      <c r="M66" s="76">
        <f t="shared" si="1"/>
        <v>0</v>
      </c>
      <c r="N66" s="126">
        <f t="shared" si="2"/>
        <v>0</v>
      </c>
      <c r="O66" s="75"/>
      <c r="P66" s="127"/>
      <c r="Q66" s="127"/>
      <c r="T66" s="75"/>
      <c r="U66" s="75"/>
      <c r="V66" s="75"/>
      <c r="W66" s="75"/>
      <c r="X66" s="75"/>
      <c r="Y66" s="75"/>
      <c r="Z66" s="75"/>
      <c r="AA66" s="75"/>
      <c r="AB66" s="75"/>
      <c r="AC66" s="75"/>
      <c r="AD66" s="75"/>
      <c r="AE66" s="75"/>
      <c r="AF66" s="75"/>
      <c r="AG66" s="75"/>
      <c r="AH66" s="75"/>
      <c r="AI66" s="75"/>
      <c r="AJ66" s="75"/>
    </row>
    <row r="67">
      <c r="A67" s="15" t="s">
        <v>243</v>
      </c>
      <c r="B67" s="15" t="s">
        <v>251</v>
      </c>
      <c r="C67" s="15" t="s">
        <v>252</v>
      </c>
      <c r="D67" s="28" t="s">
        <v>425</v>
      </c>
      <c r="E67" s="28" t="s">
        <v>374</v>
      </c>
      <c r="F67" s="15" t="s">
        <v>346</v>
      </c>
      <c r="G67" s="138">
        <v>0.5625</v>
      </c>
      <c r="H67" s="125">
        <v>0.0</v>
      </c>
      <c r="I67" s="15"/>
      <c r="J67" s="15" t="s">
        <v>346</v>
      </c>
      <c r="K67" s="15">
        <v>7.0</v>
      </c>
      <c r="L67" s="76">
        <v>3.0</v>
      </c>
      <c r="M67" s="76">
        <f t="shared" si="1"/>
        <v>10</v>
      </c>
      <c r="N67" s="126">
        <f t="shared" si="2"/>
        <v>0.4545454545</v>
      </c>
      <c r="O67" s="75"/>
      <c r="P67" s="127"/>
      <c r="Q67" s="127"/>
      <c r="T67" s="75"/>
      <c r="U67" s="75"/>
      <c r="V67" s="75"/>
      <c r="W67" s="75"/>
      <c r="X67" s="75"/>
      <c r="Y67" s="75"/>
      <c r="Z67" s="75"/>
      <c r="AA67" s="75"/>
      <c r="AB67" s="75"/>
      <c r="AC67" s="75"/>
      <c r="AD67" s="75"/>
      <c r="AE67" s="75"/>
      <c r="AF67" s="75"/>
      <c r="AG67" s="75"/>
      <c r="AH67" s="75"/>
      <c r="AI67" s="75"/>
      <c r="AJ67" s="75"/>
    </row>
    <row r="68">
      <c r="A68" s="15" t="s">
        <v>243</v>
      </c>
      <c r="B68" s="15" t="s">
        <v>253</v>
      </c>
      <c r="C68" s="15" t="s">
        <v>254</v>
      </c>
      <c r="D68" s="28" t="s">
        <v>426</v>
      </c>
      <c r="E68" s="28" t="s">
        <v>350</v>
      </c>
      <c r="F68" s="15" t="s">
        <v>346</v>
      </c>
      <c r="G68" s="124">
        <v>0.6076388888888888</v>
      </c>
      <c r="H68" s="125">
        <v>0.0</v>
      </c>
      <c r="I68" s="15"/>
      <c r="J68" s="15"/>
      <c r="K68" s="15">
        <v>7.0</v>
      </c>
      <c r="L68" s="76">
        <v>0.0</v>
      </c>
      <c r="M68" s="76">
        <f t="shared" si="1"/>
        <v>7</v>
      </c>
      <c r="N68" s="126">
        <f t="shared" si="2"/>
        <v>0.3181818182</v>
      </c>
      <c r="O68" s="75"/>
      <c r="P68" s="127"/>
      <c r="Q68" s="127"/>
      <c r="T68" s="75"/>
      <c r="U68" s="75"/>
      <c r="V68" s="75"/>
      <c r="W68" s="75"/>
      <c r="X68" s="75"/>
      <c r="Y68" s="75"/>
      <c r="Z68" s="75"/>
      <c r="AA68" s="75"/>
      <c r="AB68" s="75"/>
      <c r="AC68" s="75"/>
      <c r="AD68" s="75"/>
      <c r="AE68" s="75"/>
      <c r="AF68" s="75"/>
      <c r="AG68" s="75"/>
      <c r="AH68" s="75"/>
      <c r="AI68" s="75"/>
      <c r="AJ68" s="75"/>
    </row>
    <row r="69">
      <c r="A69" s="15" t="s">
        <v>243</v>
      </c>
      <c r="B69" s="15" t="s">
        <v>255</v>
      </c>
      <c r="C69" s="15" t="s">
        <v>256</v>
      </c>
      <c r="D69" s="28" t="s">
        <v>427</v>
      </c>
      <c r="E69" s="28" t="s">
        <v>350</v>
      </c>
      <c r="F69" s="15" t="s">
        <v>346</v>
      </c>
      <c r="G69" s="124">
        <v>0.6076388888888888</v>
      </c>
      <c r="H69" s="125">
        <v>0.0</v>
      </c>
      <c r="I69" s="15"/>
      <c r="J69" s="15"/>
      <c r="K69" s="15">
        <v>10.0</v>
      </c>
      <c r="L69" s="76">
        <v>1.0</v>
      </c>
      <c r="M69" s="76">
        <f t="shared" si="1"/>
        <v>11</v>
      </c>
      <c r="N69" s="126">
        <f t="shared" si="2"/>
        <v>0.5</v>
      </c>
      <c r="O69" s="75"/>
      <c r="P69" s="127"/>
      <c r="Q69" s="127"/>
      <c r="T69" s="75"/>
      <c r="U69" s="75"/>
      <c r="V69" s="75"/>
      <c r="W69" s="75"/>
      <c r="X69" s="75"/>
      <c r="Y69" s="75"/>
      <c r="Z69" s="75"/>
      <c r="AA69" s="75"/>
      <c r="AB69" s="75"/>
      <c r="AC69" s="75"/>
      <c r="AD69" s="75"/>
      <c r="AE69" s="75"/>
      <c r="AF69" s="75"/>
      <c r="AG69" s="75"/>
      <c r="AH69" s="75"/>
      <c r="AI69" s="75"/>
      <c r="AJ69" s="75"/>
    </row>
    <row r="70">
      <c r="A70" s="15" t="s">
        <v>243</v>
      </c>
      <c r="B70" s="15" t="s">
        <v>257</v>
      </c>
      <c r="C70" s="15" t="s">
        <v>258</v>
      </c>
      <c r="D70" s="28" t="s">
        <v>428</v>
      </c>
      <c r="E70" s="28" t="s">
        <v>350</v>
      </c>
      <c r="F70" s="15" t="s">
        <v>346</v>
      </c>
      <c r="G70" s="124">
        <v>0.6076388888888888</v>
      </c>
      <c r="H70" s="125">
        <v>0.0</v>
      </c>
      <c r="I70" s="15"/>
      <c r="J70" s="15"/>
      <c r="K70" s="15">
        <v>2.0</v>
      </c>
      <c r="L70" s="76">
        <v>1.0</v>
      </c>
      <c r="M70" s="76">
        <f t="shared" si="1"/>
        <v>3</v>
      </c>
      <c r="N70" s="126">
        <f t="shared" si="2"/>
        <v>0.1363636364</v>
      </c>
      <c r="O70" s="75"/>
      <c r="P70" s="127"/>
      <c r="Q70" s="127"/>
      <c r="T70" s="75"/>
      <c r="U70" s="75"/>
      <c r="V70" s="75"/>
      <c r="W70" s="75"/>
      <c r="X70" s="75"/>
      <c r="Y70" s="75"/>
      <c r="Z70" s="75"/>
      <c r="AA70" s="75"/>
      <c r="AB70" s="75"/>
      <c r="AC70" s="75"/>
      <c r="AD70" s="75"/>
      <c r="AE70" s="75"/>
      <c r="AF70" s="75"/>
      <c r="AG70" s="75"/>
      <c r="AH70" s="75"/>
      <c r="AI70" s="75"/>
      <c r="AJ70" s="75"/>
    </row>
    <row r="71">
      <c r="A71" s="15" t="s">
        <v>243</v>
      </c>
      <c r="B71" s="15" t="s">
        <v>259</v>
      </c>
      <c r="C71" s="15" t="s">
        <v>260</v>
      </c>
      <c r="D71" s="28" t="s">
        <v>429</v>
      </c>
      <c r="E71" s="28" t="s">
        <v>350</v>
      </c>
      <c r="F71" s="15" t="s">
        <v>346</v>
      </c>
      <c r="G71" s="124">
        <v>0.6076388888888888</v>
      </c>
      <c r="H71" s="125">
        <v>0.0</v>
      </c>
      <c r="I71" s="15"/>
      <c r="J71" s="15"/>
      <c r="K71" s="15">
        <v>6.0</v>
      </c>
      <c r="L71" s="76">
        <v>1.0</v>
      </c>
      <c r="M71" s="76">
        <f t="shared" si="1"/>
        <v>7</v>
      </c>
      <c r="N71" s="126">
        <f t="shared" si="2"/>
        <v>0.3181818182</v>
      </c>
      <c r="O71" s="75"/>
      <c r="P71" s="127"/>
      <c r="Q71" s="127"/>
      <c r="T71" s="75"/>
      <c r="U71" s="75"/>
      <c r="V71" s="75"/>
      <c r="W71" s="75"/>
      <c r="X71" s="75"/>
      <c r="Y71" s="75"/>
      <c r="Z71" s="75"/>
      <c r="AA71" s="75"/>
      <c r="AB71" s="75"/>
      <c r="AC71" s="75"/>
      <c r="AD71" s="75"/>
      <c r="AE71" s="75"/>
      <c r="AF71" s="75"/>
      <c r="AG71" s="75"/>
      <c r="AH71" s="75"/>
      <c r="AI71" s="75"/>
      <c r="AJ71" s="75"/>
    </row>
    <row r="72">
      <c r="A72" s="15" t="s">
        <v>261</v>
      </c>
      <c r="B72" s="15" t="s">
        <v>262</v>
      </c>
      <c r="C72" s="15" t="s">
        <v>263</v>
      </c>
      <c r="D72" s="28" t="s">
        <v>430</v>
      </c>
      <c r="E72" s="28" t="s">
        <v>365</v>
      </c>
      <c r="F72" s="15" t="s">
        <v>346</v>
      </c>
      <c r="G72" s="136">
        <v>0.6527777777777778</v>
      </c>
      <c r="H72" s="125">
        <v>0.0</v>
      </c>
      <c r="I72" s="15" t="s">
        <v>346</v>
      </c>
      <c r="J72" s="15" t="s">
        <v>37</v>
      </c>
      <c r="K72" s="15">
        <v>8.0</v>
      </c>
      <c r="L72" s="76"/>
      <c r="M72" s="76">
        <f t="shared" si="1"/>
        <v>8</v>
      </c>
      <c r="N72" s="126">
        <f t="shared" si="2"/>
        <v>0.3636363636</v>
      </c>
      <c r="O72" s="75"/>
      <c r="P72" s="127"/>
      <c r="Q72" s="127"/>
      <c r="T72" s="75"/>
      <c r="U72" s="75"/>
      <c r="V72" s="75"/>
      <c r="W72" s="75"/>
      <c r="X72" s="75"/>
      <c r="Y72" s="75"/>
      <c r="Z72" s="75"/>
      <c r="AA72" s="75"/>
      <c r="AB72" s="75"/>
      <c r="AC72" s="75"/>
      <c r="AD72" s="75"/>
      <c r="AE72" s="75"/>
      <c r="AF72" s="75"/>
      <c r="AG72" s="75"/>
      <c r="AH72" s="75"/>
      <c r="AI72" s="75"/>
      <c r="AJ72" s="75"/>
    </row>
    <row r="73">
      <c r="A73" s="15" t="s">
        <v>261</v>
      </c>
      <c r="B73" s="15" t="s">
        <v>47</v>
      </c>
      <c r="C73" s="15" t="s">
        <v>48</v>
      </c>
      <c r="D73" s="28" t="s">
        <v>431</v>
      </c>
      <c r="E73" s="28" t="s">
        <v>365</v>
      </c>
      <c r="F73" s="15" t="s">
        <v>346</v>
      </c>
      <c r="G73" s="136">
        <v>0.6527777777777778</v>
      </c>
      <c r="H73" s="125">
        <v>0.0</v>
      </c>
      <c r="I73" s="15" t="s">
        <v>346</v>
      </c>
      <c r="J73" s="15" t="s">
        <v>37</v>
      </c>
      <c r="K73" s="15">
        <v>6.0</v>
      </c>
      <c r="L73" s="76"/>
      <c r="M73" s="76">
        <f t="shared" si="1"/>
        <v>6</v>
      </c>
      <c r="N73" s="126">
        <f t="shared" si="2"/>
        <v>0.2727272727</v>
      </c>
      <c r="O73" s="75"/>
      <c r="P73" s="127"/>
      <c r="Q73" s="127"/>
      <c r="T73" s="75"/>
      <c r="U73" s="75"/>
      <c r="V73" s="75"/>
      <c r="W73" s="75"/>
      <c r="X73" s="75"/>
      <c r="Y73" s="75"/>
      <c r="Z73" s="75"/>
      <c r="AA73" s="75"/>
      <c r="AB73" s="75"/>
      <c r="AC73" s="75"/>
      <c r="AD73" s="75"/>
      <c r="AE73" s="75"/>
      <c r="AF73" s="75"/>
      <c r="AG73" s="75"/>
      <c r="AH73" s="75"/>
      <c r="AI73" s="75"/>
      <c r="AJ73" s="75"/>
    </row>
    <row r="74">
      <c r="A74" s="15" t="s">
        <v>261</v>
      </c>
      <c r="B74" s="15" t="s">
        <v>57</v>
      </c>
      <c r="C74" s="15" t="s">
        <v>58</v>
      </c>
      <c r="D74" s="28" t="s">
        <v>432</v>
      </c>
      <c r="E74" s="28" t="s">
        <v>365</v>
      </c>
      <c r="F74" s="15" t="s">
        <v>346</v>
      </c>
      <c r="G74" s="142">
        <v>0.6527777777777778</v>
      </c>
      <c r="H74" s="125">
        <v>0.0</v>
      </c>
      <c r="I74" s="15" t="s">
        <v>346</v>
      </c>
      <c r="J74" s="125" t="s">
        <v>37</v>
      </c>
      <c r="K74" s="15">
        <v>7.0</v>
      </c>
      <c r="L74" s="76"/>
      <c r="M74" s="76">
        <f t="shared" si="1"/>
        <v>7</v>
      </c>
      <c r="N74" s="126">
        <f t="shared" si="2"/>
        <v>0.3181818182</v>
      </c>
      <c r="O74" s="75"/>
      <c r="P74" s="127"/>
      <c r="Q74" s="127"/>
      <c r="T74" s="75"/>
      <c r="U74" s="75"/>
      <c r="V74" s="75"/>
      <c r="W74" s="75"/>
      <c r="X74" s="75"/>
      <c r="Y74" s="75"/>
      <c r="Z74" s="75"/>
      <c r="AA74" s="75"/>
      <c r="AB74" s="75"/>
      <c r="AC74" s="75"/>
      <c r="AD74" s="75"/>
      <c r="AE74" s="75"/>
      <c r="AF74" s="75"/>
      <c r="AG74" s="75"/>
      <c r="AH74" s="75"/>
      <c r="AI74" s="75"/>
      <c r="AJ74" s="75"/>
    </row>
    <row r="75">
      <c r="A75" s="15" t="s">
        <v>261</v>
      </c>
      <c r="B75" s="15" t="s">
        <v>267</v>
      </c>
      <c r="C75" s="15" t="s">
        <v>269</v>
      </c>
      <c r="D75" s="28" t="s">
        <v>433</v>
      </c>
      <c r="E75" s="28" t="s">
        <v>365</v>
      </c>
      <c r="F75" s="15" t="s">
        <v>346</v>
      </c>
      <c r="G75" s="142">
        <v>0.6527777777777778</v>
      </c>
      <c r="H75" s="125">
        <v>0.0</v>
      </c>
      <c r="I75" s="15" t="s">
        <v>346</v>
      </c>
      <c r="J75" s="15" t="s">
        <v>37</v>
      </c>
      <c r="K75" s="15">
        <v>7.0</v>
      </c>
      <c r="L75" s="76"/>
      <c r="M75" s="76">
        <f t="shared" si="1"/>
        <v>7</v>
      </c>
      <c r="N75" s="126">
        <f t="shared" si="2"/>
        <v>0.3181818182</v>
      </c>
      <c r="O75" s="15"/>
      <c r="P75" s="127"/>
      <c r="Q75" s="127"/>
      <c r="T75" s="75"/>
      <c r="U75" s="75"/>
      <c r="V75" s="75"/>
      <c r="W75" s="75"/>
      <c r="X75" s="75"/>
      <c r="Y75" s="75"/>
      <c r="Z75" s="75"/>
      <c r="AA75" s="75"/>
      <c r="AB75" s="75"/>
      <c r="AC75" s="75"/>
      <c r="AD75" s="75"/>
      <c r="AE75" s="75"/>
      <c r="AF75" s="75"/>
      <c r="AG75" s="75"/>
      <c r="AH75" s="75"/>
      <c r="AI75" s="75"/>
      <c r="AJ75" s="75"/>
    </row>
    <row r="76">
      <c r="A76" s="15" t="s">
        <v>261</v>
      </c>
      <c r="B76" s="15" t="s">
        <v>236</v>
      </c>
      <c r="C76" s="15" t="s">
        <v>237</v>
      </c>
      <c r="D76" s="28" t="s">
        <v>434</v>
      </c>
      <c r="E76" s="28" t="s">
        <v>361</v>
      </c>
      <c r="F76" s="15" t="s">
        <v>346</v>
      </c>
      <c r="G76" s="141">
        <v>0.6979166666666666</v>
      </c>
      <c r="H76" s="125">
        <v>0.0</v>
      </c>
      <c r="I76" s="15" t="s">
        <v>346</v>
      </c>
      <c r="J76" s="15" t="s">
        <v>37</v>
      </c>
      <c r="K76" s="15">
        <v>7.0</v>
      </c>
      <c r="L76" s="76"/>
      <c r="M76" s="76">
        <f t="shared" si="1"/>
        <v>7</v>
      </c>
      <c r="N76" s="126">
        <f t="shared" si="2"/>
        <v>0.3181818182</v>
      </c>
      <c r="O76" s="75"/>
      <c r="P76" s="127"/>
      <c r="Q76" s="127"/>
      <c r="T76" s="75"/>
      <c r="U76" s="75"/>
      <c r="V76" s="75"/>
      <c r="W76" s="75"/>
      <c r="X76" s="75"/>
      <c r="Y76" s="75"/>
      <c r="Z76" s="75"/>
      <c r="AA76" s="75"/>
      <c r="AB76" s="75"/>
      <c r="AC76" s="75"/>
      <c r="AD76" s="75"/>
      <c r="AE76" s="75"/>
      <c r="AF76" s="75"/>
      <c r="AG76" s="75"/>
      <c r="AH76" s="75"/>
      <c r="AI76" s="75"/>
      <c r="AJ76" s="75"/>
    </row>
    <row r="77">
      <c r="A77" s="15" t="s">
        <v>261</v>
      </c>
      <c r="B77" s="15" t="s">
        <v>35</v>
      </c>
      <c r="C77" s="15" t="s">
        <v>36</v>
      </c>
      <c r="D77" s="28" t="s">
        <v>435</v>
      </c>
      <c r="E77" s="28" t="s">
        <v>361</v>
      </c>
      <c r="F77" s="15" t="s">
        <v>346</v>
      </c>
      <c r="G77" s="141">
        <v>0.7083333333333334</v>
      </c>
      <c r="H77" s="125">
        <v>15.0</v>
      </c>
      <c r="I77" s="15" t="s">
        <v>346</v>
      </c>
      <c r="J77" s="15" t="s">
        <v>482</v>
      </c>
      <c r="K77" s="15">
        <v>2.0</v>
      </c>
      <c r="L77" s="76"/>
      <c r="M77" s="76">
        <f t="shared" si="1"/>
        <v>2</v>
      </c>
      <c r="N77" s="126">
        <f t="shared" si="2"/>
        <v>0.09090909091</v>
      </c>
      <c r="O77" s="75"/>
      <c r="P77" s="127"/>
      <c r="Q77" s="127"/>
      <c r="T77" s="75"/>
      <c r="U77" s="75"/>
      <c r="V77" s="75"/>
      <c r="W77" s="75"/>
      <c r="X77" s="75"/>
      <c r="Y77" s="75"/>
      <c r="Z77" s="75"/>
      <c r="AA77" s="75"/>
      <c r="AB77" s="75"/>
      <c r="AC77" s="75"/>
      <c r="AD77" s="75"/>
      <c r="AE77" s="75"/>
      <c r="AF77" s="75"/>
      <c r="AG77" s="75"/>
      <c r="AH77" s="75"/>
      <c r="AI77" s="75"/>
      <c r="AJ77" s="75"/>
    </row>
    <row r="78">
      <c r="A78" s="15" t="s">
        <v>261</v>
      </c>
      <c r="B78" s="15" t="s">
        <v>276</v>
      </c>
      <c r="C78" s="15" t="s">
        <v>277</v>
      </c>
      <c r="D78" s="28" t="s">
        <v>436</v>
      </c>
      <c r="E78" s="28" t="s">
        <v>361</v>
      </c>
      <c r="F78" s="15" t="s">
        <v>37</v>
      </c>
      <c r="G78" s="142"/>
      <c r="H78" s="125"/>
      <c r="I78" s="15"/>
      <c r="J78" s="15" t="s">
        <v>37</v>
      </c>
      <c r="K78" s="15" t="s">
        <v>96</v>
      </c>
      <c r="L78" s="76" t="s">
        <v>96</v>
      </c>
      <c r="M78" s="76">
        <f t="shared" si="1"/>
        <v>0</v>
      </c>
      <c r="N78" s="126">
        <f t="shared" si="2"/>
        <v>0</v>
      </c>
      <c r="O78" s="75"/>
      <c r="P78" s="127"/>
      <c r="Q78" s="127"/>
      <c r="T78" s="75"/>
      <c r="U78" s="75"/>
      <c r="V78" s="75"/>
      <c r="W78" s="75"/>
      <c r="X78" s="75"/>
      <c r="Y78" s="75"/>
      <c r="Z78" s="75"/>
      <c r="AA78" s="75"/>
      <c r="AB78" s="75"/>
      <c r="AC78" s="75"/>
      <c r="AD78" s="75"/>
      <c r="AE78" s="75"/>
      <c r="AF78" s="75"/>
      <c r="AG78" s="75"/>
      <c r="AH78" s="75"/>
      <c r="AI78" s="75"/>
      <c r="AJ78" s="75"/>
    </row>
    <row r="79">
      <c r="A79" s="15" t="s">
        <v>261</v>
      </c>
      <c r="B79" s="15" t="s">
        <v>273</v>
      </c>
      <c r="C79" s="15" t="s">
        <v>274</v>
      </c>
      <c r="D79" s="28" t="s">
        <v>438</v>
      </c>
      <c r="E79" s="28" t="s">
        <v>361</v>
      </c>
      <c r="F79" s="15" t="s">
        <v>346</v>
      </c>
      <c r="G79" s="141">
        <v>0.6979166666666666</v>
      </c>
      <c r="H79" s="125">
        <v>0.0</v>
      </c>
      <c r="I79" s="15" t="s">
        <v>346</v>
      </c>
      <c r="J79" s="15" t="s">
        <v>37</v>
      </c>
      <c r="K79" s="15">
        <v>11.0</v>
      </c>
      <c r="L79" s="76">
        <v>6.0</v>
      </c>
      <c r="M79" s="76">
        <f t="shared" si="1"/>
        <v>17</v>
      </c>
      <c r="N79" s="126">
        <f t="shared" si="2"/>
        <v>0.7727272727</v>
      </c>
      <c r="O79" s="15"/>
      <c r="P79" s="127"/>
      <c r="Q79" s="127"/>
      <c r="T79" s="75"/>
      <c r="U79" s="75"/>
      <c r="V79" s="75"/>
      <c r="W79" s="75"/>
      <c r="X79" s="75"/>
      <c r="Y79" s="75"/>
      <c r="Z79" s="75"/>
      <c r="AA79" s="75"/>
      <c r="AB79" s="75"/>
      <c r="AC79" s="75"/>
      <c r="AD79" s="75"/>
      <c r="AE79" s="75"/>
      <c r="AF79" s="75"/>
      <c r="AG79" s="75"/>
      <c r="AH79" s="75"/>
      <c r="AI79" s="75"/>
      <c r="AJ79" s="75"/>
    </row>
    <row r="80">
      <c r="A80" s="15" t="s">
        <v>278</v>
      </c>
      <c r="B80" s="15" t="s">
        <v>279</v>
      </c>
      <c r="C80" s="15" t="s">
        <v>280</v>
      </c>
      <c r="D80" s="28" t="s">
        <v>439</v>
      </c>
      <c r="E80" s="28" t="s">
        <v>440</v>
      </c>
      <c r="F80" s="15" t="s">
        <v>346</v>
      </c>
      <c r="G80" s="124">
        <v>0.5625</v>
      </c>
      <c r="H80" s="125"/>
      <c r="I80" s="15" t="s">
        <v>346</v>
      </c>
      <c r="J80" s="15" t="s">
        <v>346</v>
      </c>
      <c r="K80" s="15">
        <v>7.0</v>
      </c>
      <c r="L80" s="76">
        <v>6.0</v>
      </c>
      <c r="M80" s="76">
        <f t="shared" si="1"/>
        <v>13</v>
      </c>
      <c r="N80" s="126">
        <f t="shared" si="2"/>
        <v>0.5909090909</v>
      </c>
      <c r="O80" s="15"/>
      <c r="P80" s="127"/>
      <c r="Q80" s="127"/>
      <c r="T80" s="75"/>
      <c r="U80" s="75"/>
      <c r="V80" s="75"/>
      <c r="W80" s="75"/>
      <c r="X80" s="75"/>
      <c r="Y80" s="75"/>
      <c r="Z80" s="75"/>
      <c r="AA80" s="75"/>
      <c r="AB80" s="75"/>
      <c r="AC80" s="75"/>
      <c r="AD80" s="75"/>
      <c r="AE80" s="75"/>
      <c r="AF80" s="75"/>
      <c r="AG80" s="75"/>
      <c r="AH80" s="75"/>
      <c r="AI80" s="75"/>
      <c r="AJ80" s="75"/>
    </row>
    <row r="81">
      <c r="A81" s="15" t="s">
        <v>282</v>
      </c>
      <c r="B81" s="15" t="s">
        <v>216</v>
      </c>
      <c r="C81" s="15" t="s">
        <v>217</v>
      </c>
      <c r="D81" s="28" t="s">
        <v>441</v>
      </c>
      <c r="E81" s="28" t="s">
        <v>440</v>
      </c>
      <c r="F81" s="15" t="s">
        <v>346</v>
      </c>
      <c r="G81" s="138">
        <v>0.5625</v>
      </c>
      <c r="H81" s="125"/>
      <c r="I81" s="15" t="s">
        <v>346</v>
      </c>
      <c r="J81" s="15" t="s">
        <v>346</v>
      </c>
      <c r="K81" s="15">
        <v>5.0</v>
      </c>
      <c r="L81" s="76">
        <v>3.0</v>
      </c>
      <c r="M81" s="76">
        <f t="shared" si="1"/>
        <v>8</v>
      </c>
      <c r="N81" s="126">
        <f t="shared" si="2"/>
        <v>0.3636363636</v>
      </c>
      <c r="O81" s="15"/>
      <c r="P81" s="127"/>
      <c r="Q81" s="127"/>
      <c r="T81" s="75"/>
      <c r="U81" s="75"/>
      <c r="V81" s="75"/>
      <c r="W81" s="75"/>
      <c r="X81" s="75"/>
      <c r="Y81" s="75"/>
      <c r="Z81" s="75"/>
      <c r="AA81" s="75"/>
      <c r="AB81" s="75"/>
      <c r="AC81" s="75"/>
      <c r="AD81" s="75"/>
      <c r="AE81" s="75"/>
      <c r="AF81" s="75"/>
      <c r="AG81" s="75"/>
      <c r="AH81" s="75"/>
      <c r="AI81" s="75"/>
      <c r="AJ81" s="75"/>
    </row>
    <row r="82">
      <c r="A82" s="15" t="s">
        <v>282</v>
      </c>
      <c r="B82" s="15" t="s">
        <v>265</v>
      </c>
      <c r="C82" s="15" t="s">
        <v>266</v>
      </c>
      <c r="D82" s="28" t="s">
        <v>442</v>
      </c>
      <c r="E82" s="28" t="s">
        <v>440</v>
      </c>
      <c r="F82" s="15" t="s">
        <v>346</v>
      </c>
      <c r="G82" s="138">
        <v>0.5625</v>
      </c>
      <c r="H82" s="125"/>
      <c r="I82" s="15" t="s">
        <v>346</v>
      </c>
      <c r="J82" s="15" t="s">
        <v>37</v>
      </c>
      <c r="K82" s="15">
        <v>5.0</v>
      </c>
      <c r="L82" s="76">
        <v>3.0</v>
      </c>
      <c r="M82" s="76">
        <f t="shared" si="1"/>
        <v>8</v>
      </c>
      <c r="N82" s="126">
        <f t="shared" si="2"/>
        <v>0.3636363636</v>
      </c>
      <c r="O82" s="15"/>
      <c r="P82" s="127"/>
      <c r="Q82" s="127"/>
      <c r="T82" s="75"/>
      <c r="U82" s="75"/>
      <c r="V82" s="75"/>
      <c r="W82" s="75"/>
      <c r="X82" s="75"/>
      <c r="Y82" s="75"/>
      <c r="Z82" s="75"/>
      <c r="AA82" s="75"/>
      <c r="AB82" s="75"/>
      <c r="AC82" s="75"/>
      <c r="AD82" s="75"/>
      <c r="AE82" s="75"/>
      <c r="AF82" s="75"/>
      <c r="AG82" s="75"/>
      <c r="AH82" s="75"/>
      <c r="AI82" s="75"/>
      <c r="AJ82" s="75"/>
    </row>
    <row r="83">
      <c r="A83" s="15" t="s">
        <v>282</v>
      </c>
      <c r="B83" s="15" t="s">
        <v>246</v>
      </c>
      <c r="C83" s="15" t="s">
        <v>247</v>
      </c>
      <c r="D83" s="28" t="s">
        <v>443</v>
      </c>
      <c r="E83" s="28" t="s">
        <v>440</v>
      </c>
      <c r="F83" s="15" t="s">
        <v>346</v>
      </c>
      <c r="G83" s="124">
        <v>0.5625</v>
      </c>
      <c r="H83" s="125"/>
      <c r="I83" s="15" t="s">
        <v>346</v>
      </c>
      <c r="J83" s="15" t="s">
        <v>37</v>
      </c>
      <c r="K83" s="15">
        <v>5.0</v>
      </c>
      <c r="L83" s="76">
        <v>3.0</v>
      </c>
      <c r="M83" s="76">
        <f t="shared" si="1"/>
        <v>8</v>
      </c>
      <c r="N83" s="126">
        <f t="shared" si="2"/>
        <v>0.3636363636</v>
      </c>
      <c r="O83" s="15"/>
      <c r="P83" s="127"/>
      <c r="Q83" s="127"/>
      <c r="T83" s="75"/>
      <c r="U83" s="75"/>
      <c r="V83" s="75"/>
      <c r="W83" s="75"/>
      <c r="X83" s="75"/>
      <c r="Y83" s="75"/>
      <c r="Z83" s="75"/>
      <c r="AA83" s="75"/>
      <c r="AB83" s="75"/>
      <c r="AC83" s="75"/>
      <c r="AD83" s="75"/>
      <c r="AE83" s="75"/>
      <c r="AF83" s="75"/>
      <c r="AG83" s="75"/>
      <c r="AH83" s="75"/>
      <c r="AI83" s="75"/>
      <c r="AJ83" s="75"/>
    </row>
    <row r="84">
      <c r="A84" s="100" t="s">
        <v>282</v>
      </c>
      <c r="B84" s="15" t="s">
        <v>285</v>
      </c>
      <c r="C84" s="15" t="s">
        <v>286</v>
      </c>
      <c r="D84" s="28" t="s">
        <v>445</v>
      </c>
      <c r="E84" s="28" t="s">
        <v>418</v>
      </c>
      <c r="F84" s="15" t="s">
        <v>346</v>
      </c>
      <c r="G84" s="124">
        <v>0.6041666666666666</v>
      </c>
      <c r="H84" s="131"/>
      <c r="I84" s="15" t="s">
        <v>346</v>
      </c>
      <c r="J84" s="15" t="s">
        <v>37</v>
      </c>
      <c r="K84" s="15">
        <v>8.0</v>
      </c>
      <c r="L84" s="76">
        <v>3.0</v>
      </c>
      <c r="M84" s="76">
        <f t="shared" si="1"/>
        <v>11</v>
      </c>
      <c r="N84" s="126">
        <f t="shared" si="2"/>
        <v>0.5</v>
      </c>
      <c r="O84" s="15"/>
      <c r="P84" s="127"/>
      <c r="Q84" s="127"/>
      <c r="T84" s="75"/>
      <c r="U84" s="75"/>
      <c r="V84" s="75"/>
      <c r="W84" s="75"/>
      <c r="X84" s="75"/>
      <c r="Y84" s="75"/>
      <c r="Z84" s="75"/>
      <c r="AA84" s="75"/>
      <c r="AB84" s="75"/>
      <c r="AC84" s="75"/>
      <c r="AD84" s="75"/>
      <c r="AE84" s="75"/>
      <c r="AF84" s="75"/>
      <c r="AG84" s="75"/>
      <c r="AH84" s="75"/>
      <c r="AI84" s="75"/>
      <c r="AJ84" s="75"/>
    </row>
    <row r="85">
      <c r="A85" s="100" t="s">
        <v>282</v>
      </c>
      <c r="B85" s="15" t="s">
        <v>270</v>
      </c>
      <c r="C85" s="15" t="s">
        <v>271</v>
      </c>
      <c r="D85" s="28" t="s">
        <v>446</v>
      </c>
      <c r="E85" s="28" t="s">
        <v>418</v>
      </c>
      <c r="F85" s="15" t="s">
        <v>346</v>
      </c>
      <c r="G85" s="124">
        <v>0.6041666666666666</v>
      </c>
      <c r="H85" s="131"/>
      <c r="I85" s="15" t="s">
        <v>346</v>
      </c>
      <c r="J85" s="15" t="s">
        <v>37</v>
      </c>
      <c r="K85" s="15">
        <v>6.0</v>
      </c>
      <c r="L85" s="76">
        <v>4.0</v>
      </c>
      <c r="M85" s="76">
        <f t="shared" si="1"/>
        <v>10</v>
      </c>
      <c r="N85" s="126">
        <f t="shared" si="2"/>
        <v>0.4545454545</v>
      </c>
      <c r="O85" s="15"/>
      <c r="P85" s="127"/>
      <c r="Q85" s="127"/>
      <c r="T85" s="75"/>
      <c r="U85" s="75"/>
      <c r="V85" s="75"/>
      <c r="W85" s="75"/>
      <c r="X85" s="75"/>
      <c r="Y85" s="75"/>
      <c r="Z85" s="75"/>
      <c r="AA85" s="75"/>
      <c r="AB85" s="75"/>
      <c r="AC85" s="75"/>
      <c r="AD85" s="75"/>
      <c r="AE85" s="75"/>
      <c r="AF85" s="75"/>
      <c r="AG85" s="75"/>
      <c r="AH85" s="75"/>
      <c r="AI85" s="75"/>
      <c r="AJ85" s="75"/>
    </row>
    <row r="86">
      <c r="A86" s="100" t="s">
        <v>282</v>
      </c>
      <c r="B86" s="15" t="s">
        <v>287</v>
      </c>
      <c r="C86" s="15" t="s">
        <v>288</v>
      </c>
      <c r="D86" s="28" t="s">
        <v>447</v>
      </c>
      <c r="E86" s="28" t="s">
        <v>418</v>
      </c>
      <c r="F86" s="15" t="s">
        <v>346</v>
      </c>
      <c r="G86" s="138">
        <v>0.6076388888888888</v>
      </c>
      <c r="H86" s="131"/>
      <c r="I86" s="15" t="s">
        <v>346</v>
      </c>
      <c r="J86" s="15" t="s">
        <v>37</v>
      </c>
      <c r="K86" s="15">
        <v>4.0</v>
      </c>
      <c r="L86" s="76">
        <v>3.0</v>
      </c>
      <c r="M86" s="76">
        <f t="shared" si="1"/>
        <v>7</v>
      </c>
      <c r="N86" s="126">
        <f t="shared" si="2"/>
        <v>0.3181818182</v>
      </c>
      <c r="O86" s="15"/>
      <c r="P86" s="127"/>
      <c r="Q86" s="127"/>
      <c r="T86" s="75"/>
      <c r="U86" s="75"/>
      <c r="V86" s="75"/>
      <c r="W86" s="75"/>
      <c r="X86" s="75"/>
      <c r="Y86" s="75"/>
      <c r="Z86" s="75"/>
      <c r="AA86" s="75"/>
      <c r="AB86" s="75"/>
      <c r="AC86" s="75"/>
      <c r="AD86" s="75"/>
      <c r="AE86" s="75"/>
      <c r="AF86" s="75"/>
      <c r="AG86" s="75"/>
      <c r="AH86" s="75"/>
      <c r="AI86" s="75"/>
      <c r="AJ86" s="75"/>
    </row>
    <row r="87">
      <c r="A87" s="100" t="s">
        <v>282</v>
      </c>
      <c r="B87" s="15" t="s">
        <v>232</v>
      </c>
      <c r="C87" s="15" t="s">
        <v>233</v>
      </c>
      <c r="D87" s="28" t="s">
        <v>448</v>
      </c>
      <c r="E87" s="28" t="s">
        <v>418</v>
      </c>
      <c r="F87" s="15" t="s">
        <v>346</v>
      </c>
      <c r="G87" s="124">
        <v>0.6076388888888888</v>
      </c>
      <c r="H87" s="131"/>
      <c r="I87" s="15" t="s">
        <v>346</v>
      </c>
      <c r="J87" s="15" t="s">
        <v>37</v>
      </c>
      <c r="K87" s="15">
        <v>6.0</v>
      </c>
      <c r="L87" s="76" t="s">
        <v>281</v>
      </c>
      <c r="M87" s="76">
        <f t="shared" si="1"/>
        <v>6</v>
      </c>
      <c r="N87" s="126">
        <f t="shared" si="2"/>
        <v>0.2727272727</v>
      </c>
      <c r="O87" s="15"/>
      <c r="P87" s="127"/>
      <c r="Q87" s="127"/>
      <c r="T87" s="75"/>
      <c r="U87" s="75"/>
      <c r="V87" s="75"/>
      <c r="W87" s="75"/>
      <c r="X87" s="75"/>
      <c r="Y87" s="75"/>
      <c r="Z87" s="75"/>
      <c r="AA87" s="75"/>
      <c r="AB87" s="75"/>
      <c r="AC87" s="75"/>
      <c r="AD87" s="75"/>
      <c r="AE87" s="75"/>
      <c r="AF87" s="75"/>
      <c r="AG87" s="75"/>
      <c r="AH87" s="75"/>
      <c r="AI87" s="75"/>
      <c r="AJ87" s="75"/>
    </row>
    <row r="88">
      <c r="A88" s="15" t="s">
        <v>293</v>
      </c>
      <c r="B88" s="15" t="s">
        <v>294</v>
      </c>
      <c r="C88" s="15" t="s">
        <v>295</v>
      </c>
      <c r="D88" s="28" t="s">
        <v>449</v>
      </c>
      <c r="E88" s="28" t="s">
        <v>440</v>
      </c>
      <c r="F88" s="15" t="s">
        <v>346</v>
      </c>
      <c r="G88" s="124">
        <v>0.5625</v>
      </c>
      <c r="H88" s="125"/>
      <c r="I88" s="15" t="s">
        <v>346</v>
      </c>
      <c r="J88" s="15" t="s">
        <v>346</v>
      </c>
      <c r="K88" s="15">
        <v>11.0</v>
      </c>
      <c r="L88" s="76">
        <v>6.5</v>
      </c>
      <c r="M88" s="76">
        <f t="shared" si="1"/>
        <v>17.5</v>
      </c>
      <c r="N88" s="126">
        <f t="shared" si="2"/>
        <v>0.7954545455</v>
      </c>
      <c r="O88" s="15"/>
      <c r="P88" s="127"/>
      <c r="Q88" s="127"/>
      <c r="T88" s="75"/>
      <c r="U88" s="75"/>
      <c r="V88" s="75"/>
      <c r="W88" s="75"/>
      <c r="X88" s="75"/>
      <c r="Y88" s="75"/>
      <c r="Z88" s="75"/>
      <c r="AA88" s="75"/>
      <c r="AB88" s="75"/>
      <c r="AC88" s="75"/>
      <c r="AD88" s="75"/>
      <c r="AE88" s="75"/>
      <c r="AF88" s="75"/>
      <c r="AG88" s="75"/>
      <c r="AH88" s="75"/>
      <c r="AI88" s="75"/>
      <c r="AJ88" s="75"/>
    </row>
    <row r="89">
      <c r="A89" s="15" t="s">
        <v>293</v>
      </c>
      <c r="B89" s="15" t="s">
        <v>241</v>
      </c>
      <c r="C89" s="15" t="s">
        <v>242</v>
      </c>
      <c r="D89" s="28" t="s">
        <v>450</v>
      </c>
      <c r="E89" s="28" t="s">
        <v>440</v>
      </c>
      <c r="F89" s="15" t="s">
        <v>346</v>
      </c>
      <c r="G89" s="124">
        <v>0.5625</v>
      </c>
      <c r="H89" s="125"/>
      <c r="I89" s="15" t="s">
        <v>346</v>
      </c>
      <c r="J89" s="15" t="s">
        <v>37</v>
      </c>
      <c r="K89" s="15">
        <v>11.0</v>
      </c>
      <c r="L89" s="76" t="s">
        <v>96</v>
      </c>
      <c r="M89" s="76">
        <f t="shared" si="1"/>
        <v>11</v>
      </c>
      <c r="N89" s="126">
        <f t="shared" si="2"/>
        <v>0.5</v>
      </c>
      <c r="O89" s="15"/>
      <c r="P89" s="127"/>
      <c r="Q89" s="127"/>
      <c r="T89" s="75"/>
      <c r="U89" s="75"/>
      <c r="V89" s="75"/>
      <c r="W89" s="75"/>
      <c r="X89" s="75"/>
      <c r="Y89" s="75"/>
      <c r="Z89" s="75"/>
      <c r="AA89" s="75"/>
      <c r="AB89" s="75"/>
      <c r="AC89" s="75"/>
      <c r="AD89" s="75"/>
      <c r="AE89" s="75"/>
      <c r="AF89" s="75"/>
      <c r="AG89" s="75"/>
      <c r="AH89" s="75"/>
      <c r="AI89" s="75"/>
      <c r="AJ89" s="75"/>
    </row>
    <row r="90">
      <c r="A90" s="15" t="s">
        <v>293</v>
      </c>
      <c r="B90" s="15" t="s">
        <v>297</v>
      </c>
      <c r="C90" s="15" t="s">
        <v>298</v>
      </c>
      <c r="D90" s="28" t="s">
        <v>452</v>
      </c>
      <c r="E90" s="28" t="s">
        <v>440</v>
      </c>
      <c r="F90" s="15" t="s">
        <v>346</v>
      </c>
      <c r="G90" s="124">
        <v>0.5625</v>
      </c>
      <c r="H90" s="125"/>
      <c r="I90" s="15" t="s">
        <v>346</v>
      </c>
      <c r="J90" s="15" t="s">
        <v>37</v>
      </c>
      <c r="K90" s="15">
        <v>3.0</v>
      </c>
      <c r="L90" s="76">
        <v>1.0</v>
      </c>
      <c r="M90" s="76">
        <f t="shared" si="1"/>
        <v>4</v>
      </c>
      <c r="N90" s="126">
        <f t="shared" si="2"/>
        <v>0.1818181818</v>
      </c>
      <c r="O90" s="15"/>
      <c r="P90" s="127"/>
      <c r="Q90" s="127"/>
      <c r="T90" s="75"/>
      <c r="U90" s="75"/>
      <c r="V90" s="75"/>
      <c r="W90" s="75"/>
      <c r="X90" s="75"/>
      <c r="Y90" s="75"/>
      <c r="Z90" s="75"/>
      <c r="AA90" s="75"/>
      <c r="AB90" s="75"/>
      <c r="AC90" s="75"/>
      <c r="AD90" s="75"/>
      <c r="AE90" s="75"/>
      <c r="AF90" s="75"/>
      <c r="AG90" s="75"/>
      <c r="AH90" s="75"/>
      <c r="AI90" s="75"/>
      <c r="AJ90" s="75"/>
    </row>
    <row r="91">
      <c r="A91" s="15" t="s">
        <v>293</v>
      </c>
      <c r="B91" s="15" t="s">
        <v>290</v>
      </c>
      <c r="C91" s="15" t="s">
        <v>291</v>
      </c>
      <c r="D91" s="28" t="s">
        <v>453</v>
      </c>
      <c r="E91" s="28" t="s">
        <v>440</v>
      </c>
      <c r="F91" s="15" t="s">
        <v>346</v>
      </c>
      <c r="G91" s="138">
        <v>0.6875</v>
      </c>
      <c r="H91" s="125"/>
      <c r="I91" s="15" t="s">
        <v>346</v>
      </c>
      <c r="J91" s="15" t="s">
        <v>37</v>
      </c>
      <c r="K91" s="15">
        <v>3.0</v>
      </c>
      <c r="L91" s="76">
        <v>6.0</v>
      </c>
      <c r="M91" s="76">
        <f t="shared" si="1"/>
        <v>9</v>
      </c>
      <c r="N91" s="126">
        <f t="shared" si="2"/>
        <v>0.4090909091</v>
      </c>
      <c r="O91" s="15"/>
      <c r="P91" s="127"/>
      <c r="Q91" s="127"/>
      <c r="T91" s="75"/>
      <c r="U91" s="75"/>
      <c r="V91" s="75"/>
      <c r="W91" s="75"/>
      <c r="X91" s="75"/>
      <c r="Y91" s="75"/>
      <c r="Z91" s="75"/>
      <c r="AA91" s="75"/>
      <c r="AB91" s="75"/>
      <c r="AC91" s="75"/>
      <c r="AD91" s="75"/>
      <c r="AE91" s="75"/>
      <c r="AF91" s="75"/>
      <c r="AG91" s="75"/>
      <c r="AH91" s="75"/>
      <c r="AI91" s="75"/>
      <c r="AJ91" s="75"/>
    </row>
    <row r="92">
      <c r="A92" s="15" t="s">
        <v>293</v>
      </c>
      <c r="B92" s="15" t="s">
        <v>209</v>
      </c>
      <c r="C92" s="15" t="s">
        <v>210</v>
      </c>
      <c r="D92" s="28" t="s">
        <v>454</v>
      </c>
      <c r="E92" s="28" t="s">
        <v>380</v>
      </c>
      <c r="F92" s="15" t="s">
        <v>346</v>
      </c>
      <c r="G92" s="138">
        <v>0.6076388888888888</v>
      </c>
      <c r="H92" s="131"/>
      <c r="I92" s="15" t="s">
        <v>346</v>
      </c>
      <c r="J92" s="15" t="s">
        <v>37</v>
      </c>
      <c r="K92" s="15">
        <v>6.0</v>
      </c>
      <c r="L92" s="76">
        <v>1.0</v>
      </c>
      <c r="M92" s="76">
        <f t="shared" si="1"/>
        <v>7</v>
      </c>
      <c r="N92" s="126">
        <f t="shared" si="2"/>
        <v>0.3181818182</v>
      </c>
      <c r="O92" s="15"/>
      <c r="P92" s="127"/>
      <c r="Q92" s="127"/>
      <c r="T92" s="75"/>
      <c r="U92" s="75"/>
      <c r="V92" s="75"/>
      <c r="W92" s="75"/>
      <c r="X92" s="75"/>
      <c r="Y92" s="75"/>
      <c r="Z92" s="75"/>
      <c r="AA92" s="75"/>
      <c r="AB92" s="75"/>
      <c r="AC92" s="75"/>
      <c r="AD92" s="75"/>
      <c r="AE92" s="75"/>
      <c r="AF92" s="75"/>
      <c r="AG92" s="75"/>
      <c r="AH92" s="75"/>
      <c r="AI92" s="75"/>
      <c r="AJ92" s="75"/>
    </row>
    <row r="93">
      <c r="A93" s="15" t="s">
        <v>293</v>
      </c>
      <c r="B93" s="15" t="s">
        <v>302</v>
      </c>
      <c r="C93" s="15" t="s">
        <v>303</v>
      </c>
      <c r="D93" s="28" t="s">
        <v>455</v>
      </c>
      <c r="E93" s="28" t="s">
        <v>380</v>
      </c>
      <c r="F93" s="15" t="s">
        <v>346</v>
      </c>
      <c r="G93" s="124">
        <v>0.6076388888888888</v>
      </c>
      <c r="H93" s="125"/>
      <c r="I93" s="15" t="s">
        <v>346</v>
      </c>
      <c r="J93" s="15" t="s">
        <v>37</v>
      </c>
      <c r="K93" s="15">
        <v>3.5</v>
      </c>
      <c r="L93" s="76" t="s">
        <v>96</v>
      </c>
      <c r="M93" s="76">
        <f t="shared" si="1"/>
        <v>3.5</v>
      </c>
      <c r="N93" s="126">
        <f t="shared" si="2"/>
        <v>0.1590909091</v>
      </c>
      <c r="O93" s="15"/>
      <c r="P93" s="127"/>
      <c r="Q93" s="127"/>
      <c r="T93" s="75"/>
      <c r="U93" s="75"/>
      <c r="V93" s="75"/>
      <c r="W93" s="75"/>
      <c r="X93" s="75"/>
      <c r="Y93" s="75"/>
      <c r="Z93" s="75"/>
      <c r="AA93" s="75"/>
      <c r="AB93" s="75"/>
      <c r="AC93" s="75"/>
      <c r="AD93" s="75"/>
      <c r="AE93" s="75"/>
      <c r="AF93" s="75"/>
      <c r="AG93" s="75"/>
      <c r="AH93" s="75"/>
      <c r="AI93" s="75"/>
      <c r="AJ93" s="75"/>
    </row>
    <row r="94">
      <c r="A94" s="15" t="s">
        <v>293</v>
      </c>
      <c r="B94" s="15" t="s">
        <v>212</v>
      </c>
      <c r="C94" s="15" t="s">
        <v>213</v>
      </c>
      <c r="D94" s="28" t="s">
        <v>457</v>
      </c>
      <c r="E94" s="28" t="s">
        <v>380</v>
      </c>
      <c r="F94" s="15" t="s">
        <v>37</v>
      </c>
      <c r="G94" s="124"/>
      <c r="H94" s="125"/>
      <c r="I94" s="15"/>
      <c r="J94" s="15"/>
      <c r="K94" s="15" t="s">
        <v>96</v>
      </c>
      <c r="L94" s="76" t="s">
        <v>96</v>
      </c>
      <c r="M94" s="76">
        <f t="shared" si="1"/>
        <v>0</v>
      </c>
      <c r="N94" s="126">
        <f t="shared" si="2"/>
        <v>0</v>
      </c>
      <c r="O94" s="15"/>
      <c r="P94" s="127"/>
      <c r="Q94" s="127"/>
      <c r="T94" s="75"/>
      <c r="U94" s="75"/>
      <c r="V94" s="75"/>
      <c r="W94" s="75"/>
      <c r="X94" s="75"/>
      <c r="Y94" s="75"/>
      <c r="Z94" s="75"/>
      <c r="AA94" s="75"/>
      <c r="AB94" s="75"/>
      <c r="AC94" s="75"/>
      <c r="AD94" s="75"/>
      <c r="AE94" s="75"/>
      <c r="AF94" s="75"/>
      <c r="AG94" s="75"/>
      <c r="AH94" s="75"/>
      <c r="AI94" s="75"/>
      <c r="AJ94" s="75"/>
    </row>
    <row r="95">
      <c r="A95" s="15" t="s">
        <v>293</v>
      </c>
      <c r="B95" s="15" t="s">
        <v>305</v>
      </c>
      <c r="C95" s="15" t="s">
        <v>306</v>
      </c>
      <c r="D95" s="28" t="s">
        <v>458</v>
      </c>
      <c r="E95" s="28" t="s">
        <v>380</v>
      </c>
      <c r="F95" s="15" t="s">
        <v>346</v>
      </c>
      <c r="G95" s="138">
        <v>0.6076388888888888</v>
      </c>
      <c r="H95" s="125"/>
      <c r="I95" s="15" t="s">
        <v>346</v>
      </c>
      <c r="J95" s="15" t="s">
        <v>37</v>
      </c>
      <c r="K95" s="15">
        <v>9.0</v>
      </c>
      <c r="L95" s="76">
        <v>2.5</v>
      </c>
      <c r="M95" s="76">
        <f t="shared" si="1"/>
        <v>11.5</v>
      </c>
      <c r="N95" s="126">
        <f t="shared" si="2"/>
        <v>0.5227272727</v>
      </c>
      <c r="O95" s="15"/>
      <c r="P95" s="127"/>
      <c r="Q95" s="127"/>
      <c r="T95" s="75"/>
      <c r="U95" s="75"/>
      <c r="V95" s="75"/>
      <c r="W95" s="75"/>
      <c r="X95" s="75"/>
      <c r="Y95" s="75"/>
      <c r="Z95" s="75"/>
      <c r="AA95" s="75"/>
      <c r="AB95" s="75"/>
      <c r="AC95" s="75"/>
      <c r="AD95" s="75"/>
      <c r="AE95" s="75"/>
      <c r="AF95" s="75"/>
      <c r="AG95" s="75"/>
      <c r="AH95" s="75"/>
      <c r="AI95" s="75"/>
      <c r="AJ95" s="75"/>
    </row>
    <row r="96">
      <c r="A96" s="52" t="s">
        <v>308</v>
      </c>
      <c r="B96" s="15" t="s">
        <v>309</v>
      </c>
      <c r="C96" s="15" t="s">
        <v>310</v>
      </c>
      <c r="D96" s="28" t="s">
        <v>459</v>
      </c>
      <c r="E96" s="28" t="s">
        <v>395</v>
      </c>
      <c r="F96" s="15" t="s">
        <v>346</v>
      </c>
      <c r="G96" s="138">
        <v>0.6458333333333334</v>
      </c>
      <c r="H96" s="125">
        <v>0.0</v>
      </c>
      <c r="I96" s="15" t="s">
        <v>346</v>
      </c>
      <c r="J96" s="15" t="s">
        <v>37</v>
      </c>
      <c r="K96" s="15">
        <v>8.0</v>
      </c>
      <c r="L96" s="76" t="s">
        <v>96</v>
      </c>
      <c r="M96" s="76">
        <f t="shared" si="1"/>
        <v>8</v>
      </c>
      <c r="N96" s="126">
        <f t="shared" si="2"/>
        <v>0.3636363636</v>
      </c>
      <c r="O96" s="15"/>
      <c r="P96" s="127"/>
      <c r="Q96" s="127"/>
      <c r="T96" s="75"/>
      <c r="U96" s="75"/>
      <c r="V96" s="75"/>
      <c r="W96" s="75"/>
      <c r="X96" s="75"/>
      <c r="Y96" s="75"/>
      <c r="Z96" s="75"/>
      <c r="AA96" s="75"/>
      <c r="AB96" s="75"/>
      <c r="AC96" s="75"/>
      <c r="AD96" s="75"/>
      <c r="AE96" s="75"/>
      <c r="AF96" s="75"/>
      <c r="AG96" s="75"/>
      <c r="AH96" s="75"/>
      <c r="AI96" s="75"/>
      <c r="AJ96" s="75"/>
    </row>
    <row r="97">
      <c r="A97" s="52" t="s">
        <v>308</v>
      </c>
      <c r="B97" s="15" t="s">
        <v>222</v>
      </c>
      <c r="C97" s="15" t="s">
        <v>223</v>
      </c>
      <c r="D97" s="28" t="s">
        <v>460</v>
      </c>
      <c r="E97" s="28" t="s">
        <v>395</v>
      </c>
      <c r="F97" s="15" t="s">
        <v>346</v>
      </c>
      <c r="G97" s="141">
        <v>0.6979166666666666</v>
      </c>
      <c r="H97" s="125">
        <v>0.0</v>
      </c>
      <c r="I97" s="15" t="s">
        <v>346</v>
      </c>
      <c r="J97" s="15" t="s">
        <v>37</v>
      </c>
      <c r="K97" s="15">
        <v>8.0</v>
      </c>
      <c r="L97" s="76" t="s">
        <v>96</v>
      </c>
      <c r="M97" s="76">
        <f t="shared" si="1"/>
        <v>8</v>
      </c>
      <c r="N97" s="126">
        <f t="shared" si="2"/>
        <v>0.3636363636</v>
      </c>
      <c r="O97" s="75"/>
      <c r="P97" s="127"/>
      <c r="Q97" s="127"/>
      <c r="T97" s="75"/>
      <c r="U97" s="75"/>
      <c r="V97" s="75"/>
      <c r="W97" s="75"/>
      <c r="X97" s="75"/>
      <c r="Y97" s="75"/>
      <c r="Z97" s="75"/>
      <c r="AA97" s="75"/>
      <c r="AB97" s="75"/>
      <c r="AC97" s="75"/>
      <c r="AD97" s="75"/>
      <c r="AE97" s="75"/>
      <c r="AF97" s="75"/>
      <c r="AG97" s="75"/>
      <c r="AH97" s="75"/>
      <c r="AI97" s="75"/>
      <c r="AJ97" s="75"/>
    </row>
    <row r="98">
      <c r="A98" s="52" t="s">
        <v>308</v>
      </c>
      <c r="B98" s="15" t="s">
        <v>311</v>
      </c>
      <c r="C98" s="15" t="s">
        <v>44</v>
      </c>
      <c r="D98" s="28" t="s">
        <v>461</v>
      </c>
      <c r="E98" s="28" t="s">
        <v>395</v>
      </c>
      <c r="F98" s="15" t="s">
        <v>37</v>
      </c>
      <c r="G98" s="141"/>
      <c r="H98" s="125">
        <v>0.0</v>
      </c>
      <c r="I98" s="15" t="s">
        <v>37</v>
      </c>
      <c r="J98" s="15" t="s">
        <v>37</v>
      </c>
      <c r="K98" s="15">
        <v>4.0</v>
      </c>
      <c r="L98" s="76" t="s">
        <v>96</v>
      </c>
      <c r="M98" s="76">
        <f t="shared" si="1"/>
        <v>4</v>
      </c>
      <c r="N98" s="126">
        <f t="shared" si="2"/>
        <v>0.1818181818</v>
      </c>
      <c r="O98" s="15"/>
      <c r="P98" s="127"/>
      <c r="Q98" s="127"/>
      <c r="T98" s="75"/>
      <c r="U98" s="75"/>
      <c r="V98" s="75"/>
      <c r="W98" s="75"/>
      <c r="X98" s="75"/>
      <c r="Y98" s="75"/>
      <c r="Z98" s="75"/>
      <c r="AA98" s="75"/>
      <c r="AB98" s="75"/>
      <c r="AC98" s="75"/>
      <c r="AD98" s="75"/>
      <c r="AE98" s="75"/>
      <c r="AF98" s="75"/>
      <c r="AG98" s="75"/>
      <c r="AH98" s="75"/>
      <c r="AI98" s="75"/>
      <c r="AJ98" s="75"/>
    </row>
    <row r="99">
      <c r="A99" s="52" t="s">
        <v>308</v>
      </c>
      <c r="B99" s="15" t="s">
        <v>63</v>
      </c>
      <c r="C99" s="15" t="s">
        <v>64</v>
      </c>
      <c r="D99" s="28" t="s">
        <v>464</v>
      </c>
      <c r="E99" s="28" t="s">
        <v>395</v>
      </c>
      <c r="F99" s="15" t="s">
        <v>346</v>
      </c>
      <c r="G99" s="141">
        <v>0.6944444444444444</v>
      </c>
      <c r="H99" s="125">
        <v>0.0</v>
      </c>
      <c r="I99" s="15" t="s">
        <v>346</v>
      </c>
      <c r="J99" s="15" t="s">
        <v>37</v>
      </c>
      <c r="K99" s="15">
        <v>6.0</v>
      </c>
      <c r="L99" s="76" t="s">
        <v>96</v>
      </c>
      <c r="M99" s="76">
        <f t="shared" si="1"/>
        <v>6</v>
      </c>
      <c r="N99" s="126">
        <f t="shared" si="2"/>
        <v>0.2727272727</v>
      </c>
      <c r="O99" s="75"/>
      <c r="P99" s="127"/>
      <c r="Q99" s="127"/>
      <c r="T99" s="75"/>
      <c r="U99" s="75"/>
      <c r="V99" s="75"/>
      <c r="W99" s="75"/>
      <c r="X99" s="75"/>
      <c r="Y99" s="75"/>
      <c r="Z99" s="75"/>
      <c r="AA99" s="75"/>
      <c r="AB99" s="75"/>
      <c r="AC99" s="75"/>
      <c r="AD99" s="75"/>
      <c r="AE99" s="75"/>
      <c r="AF99" s="75"/>
      <c r="AG99" s="75"/>
      <c r="AH99" s="75"/>
      <c r="AI99" s="75"/>
      <c r="AJ99" s="75"/>
    </row>
    <row r="100">
      <c r="A100" s="52" t="s">
        <v>308</v>
      </c>
      <c r="B100" s="15" t="s">
        <v>158</v>
      </c>
      <c r="C100" s="15" t="s">
        <v>159</v>
      </c>
      <c r="D100" s="28" t="s">
        <v>465</v>
      </c>
      <c r="E100" s="28" t="s">
        <v>370</v>
      </c>
      <c r="F100" s="15" t="s">
        <v>346</v>
      </c>
      <c r="G100" s="138">
        <v>0.6979166666666666</v>
      </c>
      <c r="H100" s="125">
        <v>0.0</v>
      </c>
      <c r="I100" s="15" t="s">
        <v>346</v>
      </c>
      <c r="J100" s="15" t="s">
        <v>37</v>
      </c>
      <c r="K100" s="15">
        <v>6.0</v>
      </c>
      <c r="L100" s="76" t="s">
        <v>96</v>
      </c>
      <c r="M100" s="76">
        <f t="shared" si="1"/>
        <v>6</v>
      </c>
      <c r="N100" s="126">
        <f t="shared" si="2"/>
        <v>0.2727272727</v>
      </c>
      <c r="O100" s="15"/>
      <c r="P100" s="127"/>
      <c r="Q100" s="127"/>
      <c r="T100" s="75"/>
      <c r="U100" s="75"/>
      <c r="V100" s="75"/>
      <c r="W100" s="75"/>
      <c r="X100" s="75"/>
      <c r="Y100" s="75"/>
      <c r="Z100" s="75"/>
      <c r="AA100" s="75"/>
      <c r="AB100" s="75"/>
      <c r="AC100" s="75"/>
      <c r="AD100" s="75"/>
      <c r="AE100" s="75"/>
      <c r="AF100" s="75"/>
      <c r="AG100" s="75"/>
      <c r="AH100" s="75"/>
      <c r="AI100" s="75"/>
      <c r="AJ100" s="75"/>
    </row>
    <row r="101">
      <c r="A101" s="52" t="s">
        <v>308</v>
      </c>
      <c r="B101" s="15" t="s">
        <v>312</v>
      </c>
      <c r="C101" s="15" t="s">
        <v>313</v>
      </c>
      <c r="D101" s="28" t="s">
        <v>466</v>
      </c>
      <c r="E101" s="28" t="s">
        <v>370</v>
      </c>
      <c r="F101" s="15" t="s">
        <v>346</v>
      </c>
      <c r="G101" s="138">
        <v>0.6979166666666666</v>
      </c>
      <c r="H101" s="125">
        <v>0.0</v>
      </c>
      <c r="I101" s="15" t="s">
        <v>346</v>
      </c>
      <c r="J101" s="15" t="s">
        <v>37</v>
      </c>
      <c r="K101" s="15">
        <v>9.0</v>
      </c>
      <c r="L101" s="76">
        <v>1.0</v>
      </c>
      <c r="M101" s="76">
        <f t="shared" si="1"/>
        <v>10</v>
      </c>
      <c r="N101" s="126">
        <f t="shared" si="2"/>
        <v>0.4545454545</v>
      </c>
      <c r="O101" s="15"/>
      <c r="P101" s="127"/>
      <c r="Q101" s="127"/>
      <c r="T101" s="75"/>
      <c r="U101" s="75"/>
      <c r="V101" s="75"/>
      <c r="W101" s="75"/>
      <c r="X101" s="75"/>
      <c r="Y101" s="75"/>
      <c r="Z101" s="75"/>
      <c r="AA101" s="75"/>
      <c r="AB101" s="75"/>
      <c r="AC101" s="75"/>
      <c r="AD101" s="75"/>
      <c r="AE101" s="75"/>
      <c r="AF101" s="75"/>
      <c r="AG101" s="75"/>
      <c r="AH101" s="75"/>
      <c r="AI101" s="75"/>
      <c r="AJ101" s="75"/>
    </row>
    <row r="102">
      <c r="A102" s="52" t="s">
        <v>308</v>
      </c>
      <c r="B102" s="4" t="s">
        <v>314</v>
      </c>
      <c r="C102" s="15" t="s">
        <v>315</v>
      </c>
      <c r="D102" s="28" t="s">
        <v>467</v>
      </c>
      <c r="E102" s="28" t="s">
        <v>370</v>
      </c>
      <c r="F102" s="15" t="s">
        <v>346</v>
      </c>
      <c r="G102" s="138">
        <v>0.6979166666666666</v>
      </c>
      <c r="H102" s="125">
        <v>0.0</v>
      </c>
      <c r="I102" s="15" t="s">
        <v>346</v>
      </c>
      <c r="J102" s="15" t="s">
        <v>37</v>
      </c>
      <c r="K102" s="15">
        <v>9.0</v>
      </c>
      <c r="L102" s="76" t="s">
        <v>96</v>
      </c>
      <c r="M102" s="76">
        <f t="shared" si="1"/>
        <v>9</v>
      </c>
      <c r="N102" s="126">
        <f t="shared" si="2"/>
        <v>0.4090909091</v>
      </c>
      <c r="O102" s="15"/>
      <c r="P102" s="127"/>
      <c r="Q102" s="127"/>
      <c r="T102" s="75"/>
      <c r="U102" s="75"/>
      <c r="V102" s="75"/>
      <c r="W102" s="75"/>
      <c r="X102" s="75"/>
      <c r="Y102" s="75"/>
      <c r="Z102" s="75"/>
      <c r="AA102" s="75"/>
      <c r="AB102" s="75"/>
      <c r="AC102" s="75"/>
      <c r="AD102" s="75"/>
      <c r="AE102" s="75"/>
      <c r="AF102" s="75"/>
      <c r="AG102" s="75"/>
      <c r="AH102" s="75"/>
      <c r="AI102" s="75"/>
      <c r="AJ102" s="75"/>
    </row>
    <row r="103">
      <c r="A103" s="52" t="s">
        <v>308</v>
      </c>
      <c r="B103" s="15" t="s">
        <v>26</v>
      </c>
      <c r="C103" s="15" t="s">
        <v>27</v>
      </c>
      <c r="D103" s="28" t="s">
        <v>468</v>
      </c>
      <c r="E103" s="28" t="s">
        <v>370</v>
      </c>
      <c r="F103" s="15" t="s">
        <v>346</v>
      </c>
      <c r="G103" s="138">
        <v>0.6944444444444444</v>
      </c>
      <c r="H103" s="125">
        <v>0.0</v>
      </c>
      <c r="I103" s="15" t="s">
        <v>346</v>
      </c>
      <c r="J103" s="15" t="s">
        <v>37</v>
      </c>
      <c r="K103" s="15">
        <v>9.0</v>
      </c>
      <c r="L103" s="76">
        <v>1.0</v>
      </c>
      <c r="M103" s="76">
        <f t="shared" si="1"/>
        <v>10</v>
      </c>
      <c r="N103" s="126">
        <f t="shared" si="2"/>
        <v>0.4545454545</v>
      </c>
      <c r="O103" s="15"/>
      <c r="P103" s="127"/>
      <c r="Q103" s="127"/>
      <c r="T103" s="75"/>
      <c r="U103" s="75"/>
      <c r="V103" s="75"/>
      <c r="W103" s="75"/>
      <c r="X103" s="75"/>
      <c r="Y103" s="75"/>
      <c r="Z103" s="75"/>
      <c r="AA103" s="75"/>
      <c r="AB103" s="75"/>
      <c r="AC103" s="75"/>
      <c r="AD103" s="75"/>
      <c r="AE103" s="75"/>
      <c r="AF103" s="75"/>
      <c r="AG103" s="75"/>
      <c r="AH103" s="75"/>
      <c r="AI103" s="75"/>
      <c r="AJ103" s="75"/>
    </row>
  </sheetData>
  <customSheetViews>
    <customSheetView guid="{D88E65ED-FBFE-41BE-8BBC-AB320CB24FC6}" filter="1" showAutoFilter="1">
      <autoFilter ref="$A$4:$P$103">
        <sortState ref="A4:P103">
          <sortCondition ref="A4:A103"/>
          <sortCondition ref="B4:B103"/>
          <sortCondition ref="E4:E103"/>
        </sortState>
      </autoFilter>
    </customSheetView>
    <customSheetView guid="{D88E65ED-FBFE-41BE-8BBC-AB320CB24FC6}" filter="1" showAutoFilter="1">
      <autoFilter ref="$A$4:$O$103"/>
    </customSheetView>
  </customSheetViews>
  <mergeCells count="1">
    <mergeCell ref="A1:B3"/>
  </mergeCells>
  <conditionalFormatting sqref="F5:F103 I5:J103">
    <cfRule type="containsBlanks" dxfId="5" priority="1">
      <formula>LEN(TRIM(F5))=0</formula>
    </cfRule>
  </conditionalFormatting>
  <conditionalFormatting sqref="F5:F103 I5:J103">
    <cfRule type="containsText" dxfId="0" priority="2" operator="containsText" text="Yes">
      <formula>NOT(ISERROR(SEARCH(("Yes"),(F5))))</formula>
    </cfRule>
  </conditionalFormatting>
  <conditionalFormatting sqref="F5:F103 I5:J103">
    <cfRule type="containsText" dxfId="2" priority="3" operator="containsText" text="No">
      <formula>NOT(ISERROR(SEARCH(("No"),(F5))))</formula>
    </cfRule>
  </conditionalFormatting>
  <conditionalFormatting sqref="H5:H103">
    <cfRule type="containsBlanks" dxfId="5" priority="4">
      <formula>LEN(TRIM(H5))=0</formula>
    </cfRule>
  </conditionalFormatting>
  <conditionalFormatting sqref="H5:H103">
    <cfRule type="cellIs" dxfId="11" priority="5" operator="between">
      <formula>5</formula>
      <formula>15</formula>
    </cfRule>
  </conditionalFormatting>
  <conditionalFormatting sqref="H5:H103">
    <cfRule type="cellIs" dxfId="2" priority="6" operator="greaterThan">
      <formula>15</formula>
    </cfRule>
  </conditionalFormatting>
  <conditionalFormatting sqref="H5:H103">
    <cfRule type="cellIs" dxfId="0" priority="7" operator="between">
      <formula>0</formula>
      <formula>4</formula>
    </cfRule>
  </conditionalFormatting>
  <conditionalFormatting sqref="G5:G103">
    <cfRule type="notContainsBlanks" dxfId="12" priority="8">
      <formula>LEN(TRIM(G5))&gt;0</formula>
    </cfRule>
  </conditionalFormatting>
  <conditionalFormatting sqref="J5:J103 K5:K9 L5:L7 N5:N103 K11:K13 L12 K15:K103 L16:L18 I43">
    <cfRule type="cellIs" dxfId="12" priority="9" operator="greaterThan">
      <formula>0</formula>
    </cfRule>
  </conditionalFormatting>
  <dataValidations>
    <dataValidation type="list" allowBlank="1" sqref="F5:F103 I5:J103">
      <formula1>"Yes,No"</formula1>
    </dataValidation>
  </dataValidations>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24.43"/>
    <col customWidth="1" min="2" max="2" width="26.71"/>
    <col customWidth="1" min="3" max="3" width="29.29"/>
    <col customWidth="1" min="4" max="4" width="15.86"/>
    <col customWidth="1" min="5" max="5" width="10.71"/>
    <col customWidth="1" min="6" max="6" width="11.43"/>
    <col customWidth="1" min="7" max="8" width="10.43"/>
    <col customWidth="1" min="9" max="9" width="11.57"/>
    <col customWidth="1" min="10" max="13" width="10.0"/>
    <col customWidth="1" min="14" max="14" width="11.14"/>
    <col customWidth="1" min="15" max="15" width="77.0"/>
    <col customWidth="1" min="16" max="17" width="35.86"/>
    <col customWidth="1" min="18" max="18" width="15.29"/>
  </cols>
  <sheetData>
    <row r="1" ht="27.0" customHeight="1">
      <c r="A1" s="70" t="s">
        <v>470</v>
      </c>
      <c r="C1" s="74" t="str">
        <f>HYPERLINK("https://docs.google.com/spreadsheets/d/1udmJ76oYXqStYYknCuzyDOcGVljyfB_XPIL54tdN3wc/edit?usp=sharing","Group Assignments, for reference")</f>
        <v>Group Assignments, for reference</v>
      </c>
      <c r="D1" s="76"/>
      <c r="E1" s="76"/>
      <c r="F1" s="78"/>
      <c r="G1" s="78"/>
      <c r="H1" s="76"/>
      <c r="I1" s="76"/>
      <c r="J1" s="76"/>
      <c r="K1" s="76"/>
      <c r="L1" s="76"/>
      <c r="M1" s="76"/>
      <c r="N1" s="76"/>
      <c r="O1" s="76"/>
      <c r="P1" s="79"/>
      <c r="Q1" s="80"/>
      <c r="R1" s="60"/>
      <c r="T1" s="15"/>
      <c r="U1" s="15"/>
      <c r="V1" s="75"/>
      <c r="W1" s="75"/>
      <c r="X1" s="75"/>
      <c r="Y1" s="75"/>
      <c r="Z1" s="75"/>
      <c r="AA1" s="75"/>
      <c r="AB1" s="75"/>
      <c r="AC1" s="75"/>
      <c r="AD1" s="75"/>
      <c r="AE1" s="75"/>
      <c r="AF1" s="75"/>
      <c r="AG1" s="75"/>
      <c r="AH1" s="75"/>
      <c r="AI1" s="75"/>
      <c r="AJ1" s="75"/>
    </row>
    <row r="2" ht="25.5" customHeight="1">
      <c r="C2" s="74" t="str">
        <f>HYPERLINK("http://sss-data.minerva.community/Webview/","Submissions")</f>
        <v>Submissions</v>
      </c>
      <c r="D2" s="76"/>
      <c r="E2" s="76"/>
      <c r="F2" s="78"/>
      <c r="G2" s="78"/>
      <c r="H2" s="76"/>
      <c r="I2" s="76"/>
      <c r="J2" s="76"/>
      <c r="K2" s="76"/>
      <c r="L2" s="76"/>
      <c r="M2" s="76" t="s">
        <v>108</v>
      </c>
      <c r="N2" s="83">
        <f>AVERAGE(N5:N105)</f>
        <v>0.3338603426</v>
      </c>
      <c r="O2" s="76"/>
      <c r="P2" s="76"/>
      <c r="Q2" s="76"/>
      <c r="R2" s="60"/>
      <c r="T2" s="15"/>
      <c r="U2" s="15"/>
      <c r="V2" s="75"/>
      <c r="W2" s="75"/>
      <c r="X2" s="75"/>
      <c r="Y2" s="75"/>
      <c r="Z2" s="75"/>
      <c r="AA2" s="75"/>
      <c r="AB2" s="75"/>
      <c r="AC2" s="75"/>
      <c r="AD2" s="75"/>
      <c r="AE2" s="75"/>
      <c r="AF2" s="75"/>
      <c r="AG2" s="75"/>
      <c r="AH2" s="75"/>
      <c r="AI2" s="75"/>
      <c r="AJ2" s="75"/>
    </row>
    <row r="3" ht="27.0" customHeight="1">
      <c r="A3" s="36"/>
      <c r="B3" s="36"/>
      <c r="C3" s="84" t="str">
        <f>HYPERLINK("https://docs.google.com/document/d/1x1R1A0fkEQm53KxnBqPHTKKhHJp7W0ZG_87UvccdFEw/edit?usp=sharing","PT Guide")</f>
        <v>PT Guide</v>
      </c>
      <c r="D3" s="85"/>
      <c r="E3" s="85"/>
      <c r="F3" s="86">
        <f>COUNTIF(F5:F103,"No")</f>
        <v>15</v>
      </c>
      <c r="G3" s="85"/>
      <c r="H3" s="85"/>
      <c r="I3" s="85"/>
      <c r="J3" s="86">
        <f>COUNTIF(J5:J103,"Yes")</f>
        <v>24</v>
      </c>
      <c r="K3" s="76">
        <v>12.0</v>
      </c>
      <c r="L3" s="76">
        <v>11.0</v>
      </c>
      <c r="M3" s="76">
        <f>K3+L3</f>
        <v>23</v>
      </c>
      <c r="N3" s="76">
        <f>M3</f>
        <v>23</v>
      </c>
      <c r="O3" s="76"/>
      <c r="P3" s="76"/>
      <c r="Q3" s="76"/>
      <c r="R3" s="60"/>
      <c r="T3" s="30"/>
      <c r="U3" s="30"/>
      <c r="V3" s="61"/>
      <c r="W3" s="61"/>
      <c r="X3" s="61"/>
      <c r="Y3" s="61"/>
      <c r="Z3" s="61"/>
      <c r="AA3" s="61"/>
      <c r="AB3" s="61"/>
      <c r="AC3" s="61"/>
      <c r="AD3" s="61"/>
      <c r="AE3" s="61"/>
      <c r="AF3" s="61"/>
      <c r="AG3" s="61"/>
      <c r="AH3" s="61"/>
      <c r="AI3" s="61"/>
      <c r="AJ3" s="61"/>
    </row>
    <row r="4">
      <c r="A4" s="63" t="s">
        <v>83</v>
      </c>
      <c r="B4" s="64" t="s">
        <v>15</v>
      </c>
      <c r="C4" s="64" t="s">
        <v>16</v>
      </c>
      <c r="D4" s="64" t="s">
        <v>319</v>
      </c>
      <c r="E4" s="64" t="s">
        <v>320</v>
      </c>
      <c r="F4" s="64" t="s">
        <v>321</v>
      </c>
      <c r="G4" s="63" t="s">
        <v>322</v>
      </c>
      <c r="H4" s="64" t="s">
        <v>323</v>
      </c>
      <c r="I4" s="64" t="s">
        <v>324</v>
      </c>
      <c r="J4" s="64" t="s">
        <v>325</v>
      </c>
      <c r="K4" s="64" t="s">
        <v>326</v>
      </c>
      <c r="L4" s="64" t="s">
        <v>327</v>
      </c>
      <c r="M4" s="64" t="s">
        <v>328</v>
      </c>
      <c r="N4" s="63" t="s">
        <v>329</v>
      </c>
      <c r="O4" s="64" t="s">
        <v>330</v>
      </c>
      <c r="P4" s="64"/>
      <c r="Q4" s="64"/>
      <c r="R4" s="123"/>
      <c r="S4" s="123"/>
      <c r="T4" s="71"/>
      <c r="U4" s="71"/>
      <c r="V4" s="71"/>
      <c r="W4" s="71"/>
      <c r="X4" s="71"/>
      <c r="Y4" s="71"/>
      <c r="Z4" s="71"/>
      <c r="AA4" s="71"/>
      <c r="AB4" s="71"/>
      <c r="AC4" s="71"/>
      <c r="AD4" s="71"/>
      <c r="AE4" s="71"/>
      <c r="AF4" s="71"/>
      <c r="AG4" s="71"/>
      <c r="AH4" s="71"/>
      <c r="AI4" s="71"/>
      <c r="AJ4" s="71"/>
    </row>
    <row r="5">
      <c r="A5" s="15" t="s">
        <v>93</v>
      </c>
      <c r="B5" s="15" t="s">
        <v>94</v>
      </c>
      <c r="C5" s="15" t="s">
        <v>95</v>
      </c>
      <c r="D5" s="28" t="s">
        <v>343</v>
      </c>
      <c r="E5" s="28" t="s">
        <v>344</v>
      </c>
      <c r="F5" s="15" t="s">
        <v>346</v>
      </c>
      <c r="G5" s="124">
        <v>0.5625</v>
      </c>
      <c r="H5" s="125">
        <v>0.0</v>
      </c>
      <c r="I5" s="15" t="s">
        <v>346</v>
      </c>
      <c r="J5" s="15" t="s">
        <v>37</v>
      </c>
      <c r="K5" s="15">
        <v>13.0</v>
      </c>
      <c r="L5" s="15">
        <v>0.0</v>
      </c>
      <c r="M5" s="76">
        <f t="shared" ref="M5:M88" si="1">SUMIFS(K5:L5,K5:L5,"&lt;&gt;*NA*")</f>
        <v>13</v>
      </c>
      <c r="N5" s="126">
        <f t="shared" ref="N5:N103" si="2">M5/$M$3</f>
        <v>0.5652173913</v>
      </c>
      <c r="O5" s="15"/>
      <c r="P5" s="127"/>
      <c r="Q5" s="127"/>
      <c r="T5" s="75"/>
      <c r="U5" s="75"/>
      <c r="V5" s="75"/>
      <c r="W5" s="75"/>
      <c r="X5" s="75"/>
      <c r="Y5" s="75"/>
      <c r="Z5" s="75"/>
      <c r="AA5" s="75"/>
      <c r="AB5" s="75"/>
      <c r="AC5" s="75"/>
      <c r="AD5" s="75"/>
      <c r="AE5" s="75"/>
      <c r="AF5" s="75"/>
      <c r="AG5" s="75"/>
      <c r="AH5" s="75"/>
      <c r="AI5" s="75"/>
      <c r="AJ5" s="75"/>
    </row>
    <row r="6">
      <c r="A6" s="15" t="s">
        <v>93</v>
      </c>
      <c r="B6" s="15" t="s">
        <v>97</v>
      </c>
      <c r="C6" s="15" t="s">
        <v>98</v>
      </c>
      <c r="D6" s="28" t="s">
        <v>345</v>
      </c>
      <c r="E6" s="28" t="s">
        <v>344</v>
      </c>
      <c r="F6" s="15" t="s">
        <v>346</v>
      </c>
      <c r="G6" s="124">
        <v>0.5625</v>
      </c>
      <c r="H6" s="125">
        <v>0.0</v>
      </c>
      <c r="I6" s="15" t="s">
        <v>346</v>
      </c>
      <c r="J6" s="15" t="s">
        <v>346</v>
      </c>
      <c r="K6" s="15">
        <v>13.0</v>
      </c>
      <c r="L6" s="15">
        <v>6.0</v>
      </c>
      <c r="M6" s="76">
        <f t="shared" si="1"/>
        <v>19</v>
      </c>
      <c r="N6" s="126">
        <f t="shared" si="2"/>
        <v>0.8260869565</v>
      </c>
      <c r="O6" s="75"/>
      <c r="P6" s="127"/>
      <c r="Q6" s="127"/>
      <c r="T6" s="75"/>
      <c r="U6" s="75"/>
      <c r="V6" s="75"/>
      <c r="W6" s="75"/>
      <c r="X6" s="75"/>
      <c r="Y6" s="75"/>
      <c r="Z6" s="75"/>
      <c r="AA6" s="75"/>
      <c r="AB6" s="75"/>
      <c r="AC6" s="75"/>
      <c r="AD6" s="75"/>
      <c r="AE6" s="75"/>
      <c r="AF6" s="75"/>
      <c r="AG6" s="75"/>
      <c r="AH6" s="75"/>
      <c r="AI6" s="75"/>
      <c r="AJ6" s="75"/>
    </row>
    <row r="7">
      <c r="A7" s="15" t="s">
        <v>93</v>
      </c>
      <c r="B7" s="15" t="s">
        <v>99</v>
      </c>
      <c r="C7" s="15" t="s">
        <v>100</v>
      </c>
      <c r="D7" s="28" t="s">
        <v>347</v>
      </c>
      <c r="E7" s="28" t="s">
        <v>344</v>
      </c>
      <c r="F7" s="15" t="s">
        <v>346</v>
      </c>
      <c r="G7" s="124">
        <v>0.5625</v>
      </c>
      <c r="H7" s="125">
        <v>0.0</v>
      </c>
      <c r="I7" s="15" t="s">
        <v>346</v>
      </c>
      <c r="J7" s="15" t="s">
        <v>37</v>
      </c>
      <c r="K7" s="15">
        <v>3.0</v>
      </c>
      <c r="L7" s="15">
        <v>0.0</v>
      </c>
      <c r="M7" s="76">
        <f t="shared" si="1"/>
        <v>3</v>
      </c>
      <c r="N7" s="126">
        <f t="shared" si="2"/>
        <v>0.1304347826</v>
      </c>
      <c r="O7" s="90"/>
      <c r="P7" s="127"/>
      <c r="Q7" s="127"/>
      <c r="T7" s="75"/>
      <c r="U7" s="75"/>
      <c r="V7" s="75"/>
      <c r="W7" s="75"/>
      <c r="X7" s="75"/>
      <c r="Y7" s="75"/>
      <c r="Z7" s="75"/>
      <c r="AA7" s="75"/>
      <c r="AB7" s="75"/>
      <c r="AC7" s="75"/>
      <c r="AD7" s="75"/>
      <c r="AE7" s="75"/>
      <c r="AF7" s="75"/>
      <c r="AG7" s="75"/>
      <c r="AH7" s="75"/>
      <c r="AI7" s="75"/>
      <c r="AJ7" s="75"/>
    </row>
    <row r="8">
      <c r="A8" s="15" t="s">
        <v>93</v>
      </c>
      <c r="B8" s="15" t="s">
        <v>101</v>
      </c>
      <c r="C8" s="15" t="s">
        <v>102</v>
      </c>
      <c r="D8" s="28" t="s">
        <v>348</v>
      </c>
      <c r="E8" s="28" t="s">
        <v>344</v>
      </c>
      <c r="F8" s="15" t="s">
        <v>346</v>
      </c>
      <c r="G8" s="124">
        <v>0.5625</v>
      </c>
      <c r="H8" s="125">
        <v>0.0</v>
      </c>
      <c r="I8" s="15" t="s">
        <v>346</v>
      </c>
      <c r="J8" s="15" t="s">
        <v>37</v>
      </c>
      <c r="K8" s="15">
        <v>2.0</v>
      </c>
      <c r="L8" s="15">
        <v>0.0</v>
      </c>
      <c r="M8" s="76">
        <f t="shared" si="1"/>
        <v>2</v>
      </c>
      <c r="N8" s="126">
        <f t="shared" si="2"/>
        <v>0.08695652174</v>
      </c>
      <c r="O8" s="75"/>
      <c r="P8" s="127"/>
      <c r="Q8" s="127"/>
      <c r="T8" s="75"/>
      <c r="U8" s="75"/>
      <c r="V8" s="75"/>
      <c r="W8" s="75"/>
      <c r="X8" s="75"/>
      <c r="Y8" s="75"/>
      <c r="Z8" s="75"/>
      <c r="AA8" s="75"/>
      <c r="AB8" s="75"/>
      <c r="AC8" s="75"/>
      <c r="AD8" s="75"/>
      <c r="AE8" s="75"/>
      <c r="AF8" s="75"/>
      <c r="AG8" s="75"/>
      <c r="AH8" s="75"/>
      <c r="AI8" s="75"/>
      <c r="AJ8" s="75"/>
    </row>
    <row r="9">
      <c r="A9" s="15" t="s">
        <v>93</v>
      </c>
      <c r="B9" s="4" t="s">
        <v>103</v>
      </c>
      <c r="C9" s="15" t="s">
        <v>104</v>
      </c>
      <c r="D9" s="28" t="s">
        <v>349</v>
      </c>
      <c r="E9" s="28" t="s">
        <v>350</v>
      </c>
      <c r="F9" s="15" t="s">
        <v>346</v>
      </c>
      <c r="G9" s="124">
        <v>0.6041666666666666</v>
      </c>
      <c r="H9" s="125">
        <v>0.0</v>
      </c>
      <c r="I9" s="15" t="s">
        <v>346</v>
      </c>
      <c r="J9" s="15" t="s">
        <v>37</v>
      </c>
      <c r="K9" s="15" t="s">
        <v>96</v>
      </c>
      <c r="L9" s="15">
        <v>0.0</v>
      </c>
      <c r="M9" s="76">
        <f t="shared" si="1"/>
        <v>0</v>
      </c>
      <c r="N9" s="126">
        <f t="shared" si="2"/>
        <v>0</v>
      </c>
      <c r="O9" s="75"/>
      <c r="P9" s="127"/>
      <c r="Q9" s="127"/>
      <c r="T9" s="75"/>
      <c r="U9" s="75"/>
      <c r="V9" s="75"/>
      <c r="W9" s="75"/>
      <c r="X9" s="75"/>
      <c r="Y9" s="75"/>
      <c r="Z9" s="75"/>
      <c r="AA9" s="75"/>
      <c r="AB9" s="75"/>
      <c r="AC9" s="75"/>
      <c r="AD9" s="75"/>
      <c r="AE9" s="75"/>
      <c r="AF9" s="75"/>
      <c r="AG9" s="75"/>
      <c r="AH9" s="75"/>
      <c r="AI9" s="75"/>
      <c r="AJ9" s="75"/>
    </row>
    <row r="10">
      <c r="A10" s="15" t="s">
        <v>93</v>
      </c>
      <c r="B10" s="15" t="s">
        <v>105</v>
      </c>
      <c r="C10" s="15" t="s">
        <v>106</v>
      </c>
      <c r="D10" s="28" t="s">
        <v>351</v>
      </c>
      <c r="E10" s="28" t="s">
        <v>350</v>
      </c>
      <c r="F10" s="15" t="s">
        <v>346</v>
      </c>
      <c r="G10" s="124">
        <v>0.6041666666666666</v>
      </c>
      <c r="H10" s="125">
        <v>0.0</v>
      </c>
      <c r="I10" s="15" t="s">
        <v>346</v>
      </c>
      <c r="J10" s="15" t="s">
        <v>37</v>
      </c>
      <c r="K10" s="15" t="s">
        <v>96</v>
      </c>
      <c r="L10" s="15" t="s">
        <v>96</v>
      </c>
      <c r="M10" s="76">
        <f t="shared" si="1"/>
        <v>0</v>
      </c>
      <c r="N10" s="126">
        <f t="shared" si="2"/>
        <v>0</v>
      </c>
      <c r="O10" s="75"/>
      <c r="P10" s="127"/>
      <c r="Q10" s="127"/>
      <c r="T10" s="75"/>
      <c r="U10" s="75"/>
      <c r="V10" s="75"/>
      <c r="W10" s="75"/>
      <c r="X10" s="75"/>
      <c r="Y10" s="75"/>
      <c r="Z10" s="75"/>
      <c r="AA10" s="75"/>
      <c r="AB10" s="75"/>
      <c r="AC10" s="75"/>
      <c r="AD10" s="75"/>
      <c r="AE10" s="75"/>
      <c r="AF10" s="75"/>
      <c r="AG10" s="75"/>
      <c r="AH10" s="75"/>
      <c r="AI10" s="75"/>
      <c r="AJ10" s="75"/>
    </row>
    <row r="11">
      <c r="A11" s="15" t="s">
        <v>93</v>
      </c>
      <c r="B11" s="15" t="s">
        <v>109</v>
      </c>
      <c r="C11" s="15" t="s">
        <v>110</v>
      </c>
      <c r="D11" s="28" t="s">
        <v>352</v>
      </c>
      <c r="E11" s="28" t="s">
        <v>350</v>
      </c>
      <c r="F11" s="15" t="s">
        <v>346</v>
      </c>
      <c r="G11" s="124">
        <v>0.6041666666666666</v>
      </c>
      <c r="H11" s="125">
        <v>0.0</v>
      </c>
      <c r="I11" s="15" t="s">
        <v>346</v>
      </c>
      <c r="J11" s="15" t="s">
        <v>37</v>
      </c>
      <c r="K11" s="15">
        <v>4.0</v>
      </c>
      <c r="L11" s="15" t="s">
        <v>96</v>
      </c>
      <c r="M11" s="76">
        <f t="shared" si="1"/>
        <v>4</v>
      </c>
      <c r="N11" s="126">
        <f t="shared" si="2"/>
        <v>0.1739130435</v>
      </c>
      <c r="O11" s="15"/>
      <c r="P11" s="127"/>
      <c r="Q11" s="127"/>
      <c r="T11" s="75"/>
      <c r="U11" s="75"/>
      <c r="V11" s="75"/>
      <c r="W11" s="75"/>
      <c r="X11" s="75"/>
      <c r="Y11" s="75"/>
      <c r="Z11" s="75"/>
      <c r="AA11" s="75"/>
      <c r="AB11" s="75"/>
      <c r="AC11" s="75"/>
      <c r="AD11" s="75"/>
      <c r="AE11" s="75"/>
      <c r="AF11" s="75"/>
      <c r="AG11" s="75"/>
      <c r="AH11" s="75"/>
      <c r="AI11" s="75"/>
      <c r="AJ11" s="75"/>
    </row>
    <row r="12">
      <c r="A12" s="52" t="s">
        <v>111</v>
      </c>
      <c r="B12" s="15" t="s">
        <v>49</v>
      </c>
      <c r="C12" s="15" t="s">
        <v>50</v>
      </c>
      <c r="D12" s="28" t="s">
        <v>354</v>
      </c>
      <c r="E12" s="28" t="s">
        <v>355</v>
      </c>
      <c r="F12" s="15" t="s">
        <v>346</v>
      </c>
      <c r="G12" s="129">
        <v>0.6527777777777778</v>
      </c>
      <c r="H12" s="131"/>
      <c r="I12" s="15" t="s">
        <v>346</v>
      </c>
      <c r="J12" s="15" t="s">
        <v>346</v>
      </c>
      <c r="K12" s="15">
        <v>12.0</v>
      </c>
      <c r="L12" s="15" t="s">
        <v>96</v>
      </c>
      <c r="M12" s="76">
        <f t="shared" si="1"/>
        <v>12</v>
      </c>
      <c r="N12" s="126">
        <f t="shared" si="2"/>
        <v>0.5217391304</v>
      </c>
      <c r="O12" s="75"/>
      <c r="P12" s="127"/>
      <c r="Q12" s="127"/>
      <c r="T12" s="75"/>
      <c r="U12" s="75"/>
      <c r="V12" s="75"/>
      <c r="W12" s="75"/>
      <c r="X12" s="75"/>
      <c r="Y12" s="75"/>
      <c r="Z12" s="75"/>
      <c r="AA12" s="75"/>
      <c r="AB12" s="75"/>
      <c r="AC12" s="75"/>
      <c r="AD12" s="75"/>
      <c r="AE12" s="75"/>
      <c r="AF12" s="75"/>
      <c r="AG12" s="75"/>
      <c r="AH12" s="75"/>
      <c r="AI12" s="75"/>
      <c r="AJ12" s="75"/>
    </row>
    <row r="13">
      <c r="A13" s="52" t="s">
        <v>111</v>
      </c>
      <c r="B13" s="15" t="s">
        <v>112</v>
      </c>
      <c r="C13" s="15" t="s">
        <v>113</v>
      </c>
      <c r="D13" s="28" t="s">
        <v>356</v>
      </c>
      <c r="E13" s="28" t="s">
        <v>355</v>
      </c>
      <c r="F13" s="15" t="s">
        <v>346</v>
      </c>
      <c r="G13" s="129">
        <v>0.6527777777777778</v>
      </c>
      <c r="H13" s="131"/>
      <c r="I13" s="15" t="s">
        <v>346</v>
      </c>
      <c r="J13" s="15" t="s">
        <v>37</v>
      </c>
      <c r="K13" s="15">
        <v>5.0</v>
      </c>
      <c r="L13" s="4" t="s">
        <v>96</v>
      </c>
      <c r="M13" s="76">
        <f t="shared" si="1"/>
        <v>5</v>
      </c>
      <c r="N13" s="126">
        <f t="shared" si="2"/>
        <v>0.2173913043</v>
      </c>
      <c r="O13" s="75"/>
      <c r="P13" s="127"/>
      <c r="Q13" s="127"/>
      <c r="T13" s="75"/>
      <c r="U13" s="75"/>
      <c r="V13" s="75"/>
      <c r="W13" s="75"/>
      <c r="X13" s="75"/>
      <c r="Y13" s="75"/>
      <c r="Z13" s="75"/>
      <c r="AA13" s="75"/>
      <c r="AB13" s="75"/>
      <c r="AC13" s="75"/>
      <c r="AD13" s="75"/>
      <c r="AE13" s="75"/>
      <c r="AF13" s="75"/>
      <c r="AG13" s="75"/>
      <c r="AH13" s="75"/>
      <c r="AI13" s="75"/>
      <c r="AJ13" s="75"/>
    </row>
    <row r="14">
      <c r="A14" s="52" t="s">
        <v>111</v>
      </c>
      <c r="B14" s="15" t="s">
        <v>114</v>
      </c>
      <c r="C14" s="15" t="s">
        <v>115</v>
      </c>
      <c r="D14" s="28" t="s">
        <v>357</v>
      </c>
      <c r="E14" s="28" t="s">
        <v>355</v>
      </c>
      <c r="F14" s="15" t="s">
        <v>346</v>
      </c>
      <c r="G14" s="129">
        <v>0.6527777777777778</v>
      </c>
      <c r="H14" s="131"/>
      <c r="I14" s="15" t="s">
        <v>346</v>
      </c>
      <c r="J14" s="15" t="s">
        <v>37</v>
      </c>
      <c r="K14" s="4">
        <v>12.0</v>
      </c>
      <c r="L14" s="15">
        <v>8.0</v>
      </c>
      <c r="M14" s="76">
        <f t="shared" si="1"/>
        <v>20</v>
      </c>
      <c r="N14" s="126">
        <f t="shared" si="2"/>
        <v>0.8695652174</v>
      </c>
      <c r="O14" s="75"/>
      <c r="P14" s="127"/>
      <c r="Q14" s="127"/>
      <c r="T14" s="75"/>
      <c r="U14" s="75"/>
      <c r="V14" s="75"/>
      <c r="W14" s="75"/>
      <c r="X14" s="75"/>
      <c r="Y14" s="75"/>
      <c r="Z14" s="75"/>
      <c r="AA14" s="75"/>
      <c r="AB14" s="75"/>
      <c r="AC14" s="75"/>
      <c r="AD14" s="75"/>
      <c r="AE14" s="75"/>
      <c r="AF14" s="75"/>
      <c r="AG14" s="75"/>
      <c r="AH14" s="75"/>
      <c r="AI14" s="75"/>
      <c r="AJ14" s="75"/>
    </row>
    <row r="15">
      <c r="A15" s="52" t="s">
        <v>111</v>
      </c>
      <c r="B15" s="15" t="s">
        <v>116</v>
      </c>
      <c r="C15" s="15" t="s">
        <v>117</v>
      </c>
      <c r="D15" s="28" t="s">
        <v>359</v>
      </c>
      <c r="E15" s="28" t="s">
        <v>355</v>
      </c>
      <c r="F15" s="15" t="s">
        <v>346</v>
      </c>
      <c r="G15" s="129">
        <v>0.6527777777777778</v>
      </c>
      <c r="H15" s="131"/>
      <c r="I15" s="15" t="s">
        <v>346</v>
      </c>
      <c r="J15" s="15" t="s">
        <v>37</v>
      </c>
      <c r="K15" s="15">
        <v>5.0</v>
      </c>
      <c r="L15" s="15">
        <v>1.0</v>
      </c>
      <c r="M15" s="76">
        <f t="shared" si="1"/>
        <v>6</v>
      </c>
      <c r="N15" s="126">
        <f t="shared" si="2"/>
        <v>0.2608695652</v>
      </c>
      <c r="O15" s="75"/>
      <c r="P15" s="127"/>
      <c r="Q15" s="127"/>
      <c r="T15" s="75"/>
      <c r="U15" s="75"/>
      <c r="V15" s="75"/>
      <c r="W15" s="75"/>
      <c r="X15" s="75"/>
      <c r="Y15" s="75"/>
      <c r="Z15" s="75"/>
      <c r="AA15" s="75"/>
      <c r="AB15" s="75"/>
      <c r="AC15" s="75"/>
      <c r="AD15" s="75"/>
      <c r="AE15" s="75"/>
      <c r="AF15" s="75"/>
      <c r="AG15" s="75"/>
      <c r="AH15" s="75"/>
      <c r="AI15" s="75"/>
      <c r="AJ15" s="75"/>
    </row>
    <row r="16">
      <c r="A16" s="52" t="s">
        <v>111</v>
      </c>
      <c r="B16" s="15" t="s">
        <v>41</v>
      </c>
      <c r="C16" s="15" t="s">
        <v>42</v>
      </c>
      <c r="D16" s="28" t="s">
        <v>360</v>
      </c>
      <c r="E16" s="28" t="s">
        <v>361</v>
      </c>
      <c r="F16" s="15" t="s">
        <v>346</v>
      </c>
      <c r="G16" s="124">
        <v>0.6979166666666666</v>
      </c>
      <c r="H16" s="125"/>
      <c r="I16" s="15" t="s">
        <v>346</v>
      </c>
      <c r="J16" s="15" t="s">
        <v>37</v>
      </c>
      <c r="K16" s="15" t="s">
        <v>96</v>
      </c>
      <c r="L16" s="15" t="s">
        <v>96</v>
      </c>
      <c r="M16" s="76">
        <f t="shared" si="1"/>
        <v>0</v>
      </c>
      <c r="N16" s="126">
        <f t="shared" si="2"/>
        <v>0</v>
      </c>
      <c r="O16" s="75"/>
      <c r="P16" s="127"/>
      <c r="Q16" s="127"/>
      <c r="T16" s="75"/>
      <c r="U16" s="75"/>
      <c r="V16" s="75"/>
      <c r="W16" s="75"/>
      <c r="X16" s="75"/>
      <c r="Y16" s="75"/>
      <c r="Z16" s="75"/>
      <c r="AA16" s="75"/>
      <c r="AB16" s="75"/>
      <c r="AC16" s="75"/>
      <c r="AD16" s="75"/>
      <c r="AE16" s="75"/>
      <c r="AF16" s="75"/>
      <c r="AG16" s="75"/>
      <c r="AH16" s="75"/>
      <c r="AI16" s="75"/>
      <c r="AJ16" s="75"/>
    </row>
    <row r="17">
      <c r="A17" s="4" t="s">
        <v>111</v>
      </c>
      <c r="B17" s="15" t="s">
        <v>118</v>
      </c>
      <c r="C17" s="15" t="s">
        <v>119</v>
      </c>
      <c r="D17" s="28" t="s">
        <v>362</v>
      </c>
      <c r="E17" s="28" t="s">
        <v>361</v>
      </c>
      <c r="F17" s="15" t="s">
        <v>37</v>
      </c>
      <c r="G17" s="124"/>
      <c r="H17" s="131"/>
      <c r="I17" s="15" t="s">
        <v>37</v>
      </c>
      <c r="J17" s="15" t="s">
        <v>37</v>
      </c>
      <c r="K17" s="15"/>
      <c r="L17" s="15"/>
      <c r="M17" s="76">
        <f t="shared" si="1"/>
        <v>0</v>
      </c>
      <c r="N17" s="126">
        <f t="shared" si="2"/>
        <v>0</v>
      </c>
      <c r="O17" s="75"/>
      <c r="P17" s="127"/>
      <c r="Q17" s="127"/>
      <c r="T17" s="75"/>
      <c r="U17" s="75"/>
      <c r="V17" s="75"/>
      <c r="W17" s="75"/>
      <c r="X17" s="75"/>
      <c r="Y17" s="75"/>
      <c r="Z17" s="75"/>
      <c r="AA17" s="75"/>
      <c r="AB17" s="75"/>
      <c r="AC17" s="75"/>
      <c r="AD17" s="75"/>
      <c r="AE17" s="75"/>
      <c r="AF17" s="75"/>
      <c r="AG17" s="75"/>
      <c r="AH17" s="75"/>
      <c r="AI17" s="75"/>
      <c r="AJ17" s="75"/>
    </row>
    <row r="18">
      <c r="A18" s="52" t="s">
        <v>111</v>
      </c>
      <c r="B18" s="15" t="s">
        <v>120</v>
      </c>
      <c r="C18" s="15" t="s">
        <v>121</v>
      </c>
      <c r="D18" s="28" t="s">
        <v>363</v>
      </c>
      <c r="E18" s="28" t="s">
        <v>361</v>
      </c>
      <c r="F18" s="15" t="s">
        <v>37</v>
      </c>
      <c r="G18" s="124"/>
      <c r="H18" s="131"/>
      <c r="I18" s="15" t="s">
        <v>37</v>
      </c>
      <c r="J18" s="15" t="s">
        <v>37</v>
      </c>
      <c r="K18" s="15">
        <v>9.0</v>
      </c>
      <c r="L18" s="15"/>
      <c r="M18" s="76">
        <f t="shared" si="1"/>
        <v>9</v>
      </c>
      <c r="N18" s="126">
        <f t="shared" si="2"/>
        <v>0.3913043478</v>
      </c>
      <c r="O18" s="15"/>
      <c r="P18" s="127"/>
      <c r="Q18" s="127"/>
      <c r="T18" s="75"/>
      <c r="U18" s="75"/>
      <c r="V18" s="75"/>
      <c r="W18" s="75"/>
      <c r="X18" s="75"/>
      <c r="Y18" s="75"/>
      <c r="Z18" s="75"/>
      <c r="AA18" s="75"/>
      <c r="AB18" s="75"/>
      <c r="AC18" s="75"/>
      <c r="AD18" s="75"/>
      <c r="AE18" s="75"/>
      <c r="AF18" s="75"/>
      <c r="AG18" s="75"/>
      <c r="AH18" s="75"/>
      <c r="AI18" s="75"/>
      <c r="AJ18" s="75"/>
    </row>
    <row r="19">
      <c r="A19" s="15" t="s">
        <v>122</v>
      </c>
      <c r="B19" s="15" t="s">
        <v>123</v>
      </c>
      <c r="C19" s="15" t="s">
        <v>124</v>
      </c>
      <c r="D19" s="28" t="s">
        <v>364</v>
      </c>
      <c r="E19" s="28" t="s">
        <v>365</v>
      </c>
      <c r="F19" s="15" t="s">
        <v>346</v>
      </c>
      <c r="G19" s="136">
        <v>0.6486111111111111</v>
      </c>
      <c r="H19" s="131"/>
      <c r="I19" s="15" t="s">
        <v>346</v>
      </c>
      <c r="J19" s="15" t="s">
        <v>346</v>
      </c>
      <c r="K19" s="15">
        <v>6.0</v>
      </c>
      <c r="L19" s="15">
        <v>2.0</v>
      </c>
      <c r="M19" s="76">
        <f t="shared" si="1"/>
        <v>8</v>
      </c>
      <c r="N19" s="126">
        <f t="shared" si="2"/>
        <v>0.347826087</v>
      </c>
      <c r="O19" s="75"/>
      <c r="P19" s="127"/>
      <c r="Q19" s="127"/>
      <c r="T19" s="75"/>
      <c r="U19" s="75"/>
      <c r="V19" s="75"/>
      <c r="W19" s="75"/>
      <c r="X19" s="75"/>
      <c r="Y19" s="75"/>
      <c r="Z19" s="75"/>
      <c r="AA19" s="75"/>
      <c r="AB19" s="75"/>
      <c r="AC19" s="75"/>
      <c r="AD19" s="75"/>
      <c r="AE19" s="75"/>
      <c r="AF19" s="75"/>
      <c r="AG19" s="75"/>
      <c r="AH19" s="75"/>
      <c r="AI19" s="75"/>
      <c r="AJ19" s="75"/>
    </row>
    <row r="20">
      <c r="A20" s="15" t="s">
        <v>122</v>
      </c>
      <c r="B20" s="15" t="s">
        <v>125</v>
      </c>
      <c r="C20" s="15" t="s">
        <v>126</v>
      </c>
      <c r="D20" s="28" t="s">
        <v>366</v>
      </c>
      <c r="E20" s="28" t="s">
        <v>365</v>
      </c>
      <c r="F20" s="15" t="s">
        <v>346</v>
      </c>
      <c r="G20" s="129">
        <v>0.6513888888888889</v>
      </c>
      <c r="H20" s="125"/>
      <c r="I20" s="15" t="s">
        <v>346</v>
      </c>
      <c r="J20" s="15" t="s">
        <v>37</v>
      </c>
      <c r="K20" s="15">
        <v>12.0</v>
      </c>
      <c r="L20" s="15">
        <v>1.0</v>
      </c>
      <c r="M20" s="76">
        <f t="shared" si="1"/>
        <v>13</v>
      </c>
      <c r="N20" s="126">
        <f t="shared" si="2"/>
        <v>0.5652173913</v>
      </c>
      <c r="O20" s="15"/>
      <c r="P20" s="127"/>
      <c r="Q20" s="127"/>
      <c r="T20" s="75"/>
      <c r="U20" s="75"/>
      <c r="V20" s="75"/>
      <c r="W20" s="75"/>
      <c r="X20" s="75"/>
      <c r="Y20" s="75"/>
      <c r="Z20" s="75"/>
      <c r="AA20" s="75"/>
      <c r="AB20" s="75"/>
      <c r="AC20" s="75"/>
      <c r="AD20" s="75"/>
      <c r="AE20" s="75"/>
      <c r="AF20" s="75"/>
      <c r="AG20" s="75"/>
      <c r="AH20" s="75"/>
      <c r="AI20" s="75"/>
      <c r="AJ20" s="75"/>
    </row>
    <row r="21">
      <c r="A21" s="15" t="s">
        <v>122</v>
      </c>
      <c r="B21" s="15" t="s">
        <v>127</v>
      </c>
      <c r="C21" s="15" t="s">
        <v>128</v>
      </c>
      <c r="D21" s="28" t="s">
        <v>367</v>
      </c>
      <c r="E21" s="28" t="s">
        <v>365</v>
      </c>
      <c r="F21" s="15" t="s">
        <v>346</v>
      </c>
      <c r="G21" s="129">
        <v>0.6527777777777778</v>
      </c>
      <c r="H21" s="125"/>
      <c r="I21" s="15" t="s">
        <v>346</v>
      </c>
      <c r="J21" s="15" t="s">
        <v>37</v>
      </c>
      <c r="K21" s="15">
        <v>12.0</v>
      </c>
      <c r="L21" s="15">
        <v>7.0</v>
      </c>
      <c r="M21" s="76">
        <f t="shared" si="1"/>
        <v>19</v>
      </c>
      <c r="N21" s="126">
        <f t="shared" si="2"/>
        <v>0.8260869565</v>
      </c>
      <c r="O21" s="75"/>
      <c r="P21" s="127"/>
      <c r="Q21" s="127"/>
      <c r="T21" s="75"/>
      <c r="U21" s="75"/>
      <c r="V21" s="75"/>
      <c r="W21" s="75"/>
      <c r="X21" s="75"/>
      <c r="Y21" s="75"/>
      <c r="Z21" s="75"/>
      <c r="AA21" s="75"/>
      <c r="AB21" s="75"/>
      <c r="AC21" s="75"/>
      <c r="AD21" s="75"/>
      <c r="AE21" s="75"/>
      <c r="AF21" s="75"/>
      <c r="AG21" s="75"/>
      <c r="AH21" s="75"/>
      <c r="AI21" s="75"/>
      <c r="AJ21" s="75"/>
    </row>
    <row r="22">
      <c r="A22" s="15" t="s">
        <v>122</v>
      </c>
      <c r="B22" s="15" t="s">
        <v>129</v>
      </c>
      <c r="C22" s="15" t="s">
        <v>130</v>
      </c>
      <c r="D22" s="28" t="s">
        <v>368</v>
      </c>
      <c r="E22" s="28" t="s">
        <v>365</v>
      </c>
      <c r="F22" s="15" t="s">
        <v>346</v>
      </c>
      <c r="G22" s="129">
        <v>0.6493055555555556</v>
      </c>
      <c r="H22" s="125"/>
      <c r="I22" s="15" t="s">
        <v>346</v>
      </c>
      <c r="J22" s="15" t="s">
        <v>37</v>
      </c>
      <c r="K22" s="15">
        <v>9.0</v>
      </c>
      <c r="L22" s="15" t="s">
        <v>96</v>
      </c>
      <c r="M22" s="76">
        <f t="shared" si="1"/>
        <v>9</v>
      </c>
      <c r="N22" s="126">
        <f t="shared" si="2"/>
        <v>0.3913043478</v>
      </c>
      <c r="O22" s="75"/>
      <c r="P22" s="127"/>
      <c r="Q22" s="127"/>
      <c r="T22" s="75"/>
      <c r="U22" s="75"/>
      <c r="V22" s="75"/>
      <c r="W22" s="75"/>
      <c r="X22" s="75"/>
      <c r="Y22" s="75"/>
      <c r="Z22" s="75"/>
      <c r="AA22" s="75"/>
      <c r="AB22" s="75"/>
      <c r="AC22" s="75"/>
      <c r="AD22" s="75"/>
      <c r="AE22" s="75"/>
      <c r="AF22" s="75"/>
      <c r="AG22" s="75"/>
      <c r="AH22" s="75"/>
      <c r="AI22" s="75"/>
      <c r="AJ22" s="75"/>
    </row>
    <row r="23">
      <c r="A23" s="15" t="s">
        <v>122</v>
      </c>
      <c r="B23" s="15" t="s">
        <v>131</v>
      </c>
      <c r="C23" s="15" t="s">
        <v>132</v>
      </c>
      <c r="D23" s="28" t="s">
        <v>369</v>
      </c>
      <c r="E23" s="28" t="s">
        <v>370</v>
      </c>
      <c r="F23" s="15" t="s">
        <v>37</v>
      </c>
      <c r="G23" s="124"/>
      <c r="H23" s="125"/>
      <c r="I23" s="15"/>
      <c r="J23" s="15"/>
      <c r="K23" s="15" t="s">
        <v>96</v>
      </c>
      <c r="L23" s="15" t="s">
        <v>96</v>
      </c>
      <c r="M23" s="76">
        <f t="shared" si="1"/>
        <v>0</v>
      </c>
      <c r="N23" s="126">
        <f t="shared" si="2"/>
        <v>0</v>
      </c>
      <c r="O23" s="75"/>
      <c r="P23" s="127"/>
      <c r="Q23" s="127"/>
      <c r="T23" s="75"/>
      <c r="U23" s="75"/>
      <c r="V23" s="75"/>
      <c r="W23" s="75"/>
      <c r="X23" s="75"/>
      <c r="Y23" s="75"/>
      <c r="Z23" s="75"/>
      <c r="AA23" s="75"/>
      <c r="AB23" s="75"/>
      <c r="AC23" s="75"/>
      <c r="AD23" s="75"/>
      <c r="AE23" s="75"/>
      <c r="AF23" s="75"/>
      <c r="AG23" s="75"/>
      <c r="AH23" s="75"/>
      <c r="AI23" s="75"/>
      <c r="AJ23" s="75"/>
    </row>
    <row r="24">
      <c r="A24" s="15" t="s">
        <v>122</v>
      </c>
      <c r="B24" s="15" t="s">
        <v>133</v>
      </c>
      <c r="C24" s="15" t="s">
        <v>134</v>
      </c>
      <c r="D24" s="28" t="s">
        <v>371</v>
      </c>
      <c r="E24" s="28" t="s">
        <v>370</v>
      </c>
      <c r="F24" s="15" t="s">
        <v>346</v>
      </c>
      <c r="G24" s="124">
        <v>0.6979166666666666</v>
      </c>
      <c r="H24" s="131"/>
      <c r="I24" s="15" t="s">
        <v>346</v>
      </c>
      <c r="J24" s="15" t="s">
        <v>37</v>
      </c>
      <c r="K24" s="15">
        <v>3.0</v>
      </c>
      <c r="L24" s="15">
        <v>0.0</v>
      </c>
      <c r="M24" s="76">
        <f t="shared" si="1"/>
        <v>3</v>
      </c>
      <c r="N24" s="126">
        <f t="shared" si="2"/>
        <v>0.1304347826</v>
      </c>
      <c r="O24" s="75"/>
      <c r="P24" s="127"/>
      <c r="Q24" s="127"/>
      <c r="T24" s="75"/>
      <c r="U24" s="75"/>
      <c r="V24" s="75"/>
      <c r="W24" s="75"/>
      <c r="X24" s="75"/>
      <c r="Y24" s="75"/>
      <c r="Z24" s="75"/>
      <c r="AA24" s="75"/>
      <c r="AB24" s="75"/>
      <c r="AC24" s="75"/>
      <c r="AD24" s="75"/>
      <c r="AE24" s="75"/>
      <c r="AF24" s="75"/>
      <c r="AG24" s="75"/>
      <c r="AH24" s="75"/>
      <c r="AI24" s="75"/>
      <c r="AJ24" s="75"/>
    </row>
    <row r="25">
      <c r="A25" s="15" t="s">
        <v>122</v>
      </c>
      <c r="B25" s="4" t="s">
        <v>135</v>
      </c>
      <c r="C25" s="15" t="s">
        <v>136</v>
      </c>
      <c r="D25" s="28" t="s">
        <v>372</v>
      </c>
      <c r="E25" s="28" t="s">
        <v>370</v>
      </c>
      <c r="F25" s="15" t="s">
        <v>346</v>
      </c>
      <c r="G25" s="124">
        <v>0.6972222222222222</v>
      </c>
      <c r="H25" s="131"/>
      <c r="I25" s="15" t="s">
        <v>37</v>
      </c>
      <c r="J25" s="15" t="s">
        <v>37</v>
      </c>
      <c r="K25" s="15">
        <v>6.0</v>
      </c>
      <c r="L25" s="15" t="s">
        <v>96</v>
      </c>
      <c r="M25" s="76">
        <f t="shared" si="1"/>
        <v>6</v>
      </c>
      <c r="N25" s="126">
        <f t="shared" si="2"/>
        <v>0.2608695652</v>
      </c>
      <c r="O25" s="75"/>
      <c r="P25" s="127"/>
      <c r="Q25" s="127"/>
      <c r="T25" s="75"/>
      <c r="U25" s="75"/>
      <c r="V25" s="75"/>
      <c r="W25" s="75"/>
      <c r="X25" s="75"/>
      <c r="Y25" s="75"/>
      <c r="Z25" s="75"/>
      <c r="AA25" s="75"/>
      <c r="AB25" s="75"/>
      <c r="AC25" s="75"/>
      <c r="AD25" s="75"/>
      <c r="AE25" s="75"/>
      <c r="AF25" s="75"/>
      <c r="AG25" s="75"/>
      <c r="AH25" s="75"/>
      <c r="AI25" s="75"/>
      <c r="AJ25" s="75"/>
    </row>
    <row r="26">
      <c r="A26" s="15" t="s">
        <v>137</v>
      </c>
      <c r="B26" s="15" t="s">
        <v>138</v>
      </c>
      <c r="C26" s="15" t="s">
        <v>139</v>
      </c>
      <c r="D26" s="28" t="s">
        <v>373</v>
      </c>
      <c r="E26" s="28" t="s">
        <v>374</v>
      </c>
      <c r="F26" s="15" t="s">
        <v>37</v>
      </c>
      <c r="G26" s="124"/>
      <c r="H26" s="125"/>
      <c r="I26" s="125"/>
      <c r="J26" s="15"/>
      <c r="K26" s="15" t="s">
        <v>96</v>
      </c>
      <c r="L26" s="90" t="s">
        <v>96</v>
      </c>
      <c r="M26" s="76">
        <f t="shared" si="1"/>
        <v>0</v>
      </c>
      <c r="N26" s="126">
        <f t="shared" si="2"/>
        <v>0</v>
      </c>
      <c r="O26" s="75"/>
      <c r="P26" s="127"/>
      <c r="Q26" s="127"/>
      <c r="T26" s="75"/>
      <c r="U26" s="75"/>
      <c r="V26" s="75"/>
      <c r="W26" s="75"/>
      <c r="X26" s="75"/>
      <c r="Y26" s="75"/>
      <c r="Z26" s="75"/>
      <c r="AA26" s="75"/>
      <c r="AB26" s="75"/>
      <c r="AC26" s="75"/>
      <c r="AD26" s="75"/>
      <c r="AE26" s="75"/>
      <c r="AF26" s="75"/>
      <c r="AG26" s="75"/>
      <c r="AH26" s="75"/>
      <c r="AI26" s="75"/>
      <c r="AJ26" s="75"/>
    </row>
    <row r="27">
      <c r="A27" s="15" t="s">
        <v>137</v>
      </c>
      <c r="B27" s="15" t="s">
        <v>140</v>
      </c>
      <c r="C27" s="15" t="s">
        <v>141</v>
      </c>
      <c r="D27" s="28" t="s">
        <v>375</v>
      </c>
      <c r="E27" s="28" t="s">
        <v>374</v>
      </c>
      <c r="F27" s="15" t="s">
        <v>346</v>
      </c>
      <c r="G27" s="124">
        <v>0.5625</v>
      </c>
      <c r="H27" s="125"/>
      <c r="I27" s="15" t="s">
        <v>346</v>
      </c>
      <c r="J27" s="15" t="s">
        <v>37</v>
      </c>
      <c r="K27" s="15" t="s">
        <v>96</v>
      </c>
      <c r="L27" s="15" t="s">
        <v>96</v>
      </c>
      <c r="M27" s="76">
        <f t="shared" si="1"/>
        <v>0</v>
      </c>
      <c r="N27" s="126">
        <f t="shared" si="2"/>
        <v>0</v>
      </c>
      <c r="O27" s="75"/>
      <c r="P27" s="127"/>
      <c r="Q27" s="127"/>
      <c r="T27" s="75"/>
      <c r="U27" s="75"/>
      <c r="V27" s="75"/>
      <c r="W27" s="75"/>
      <c r="X27" s="75"/>
      <c r="Y27" s="75"/>
      <c r="Z27" s="75"/>
      <c r="AA27" s="75"/>
      <c r="AB27" s="75"/>
      <c r="AC27" s="75"/>
      <c r="AD27" s="75"/>
      <c r="AE27" s="75"/>
      <c r="AF27" s="75"/>
      <c r="AG27" s="75"/>
      <c r="AH27" s="75"/>
      <c r="AI27" s="75"/>
      <c r="AJ27" s="75"/>
    </row>
    <row r="28">
      <c r="A28" s="15" t="s">
        <v>137</v>
      </c>
      <c r="B28" s="15" t="s">
        <v>143</v>
      </c>
      <c r="C28" s="15" t="s">
        <v>144</v>
      </c>
      <c r="D28" s="28" t="s">
        <v>376</v>
      </c>
      <c r="E28" s="28" t="s">
        <v>374</v>
      </c>
      <c r="F28" s="15" t="s">
        <v>346</v>
      </c>
      <c r="G28" s="124">
        <v>0.5625</v>
      </c>
      <c r="H28" s="125"/>
      <c r="I28" s="15" t="s">
        <v>346</v>
      </c>
      <c r="J28" s="15" t="s">
        <v>346</v>
      </c>
      <c r="K28" s="90">
        <v>8.0</v>
      </c>
      <c r="L28" s="90" t="s">
        <v>96</v>
      </c>
      <c r="M28" s="76">
        <f t="shared" si="1"/>
        <v>8</v>
      </c>
      <c r="N28" s="126">
        <f t="shared" si="2"/>
        <v>0.347826087</v>
      </c>
      <c r="O28" s="15"/>
      <c r="P28" s="127"/>
      <c r="Q28" s="127"/>
      <c r="T28" s="75"/>
      <c r="U28" s="75"/>
      <c r="V28" s="75"/>
      <c r="W28" s="75"/>
      <c r="X28" s="75"/>
      <c r="Y28" s="75"/>
      <c r="Z28" s="75"/>
      <c r="AA28" s="75"/>
      <c r="AB28" s="75"/>
      <c r="AC28" s="75"/>
      <c r="AD28" s="75"/>
      <c r="AE28" s="75"/>
      <c r="AF28" s="75"/>
      <c r="AG28" s="75"/>
      <c r="AH28" s="75"/>
      <c r="AI28" s="75"/>
      <c r="AJ28" s="75"/>
    </row>
    <row r="29">
      <c r="A29" s="15" t="s">
        <v>137</v>
      </c>
      <c r="B29" s="15" t="s">
        <v>146</v>
      </c>
      <c r="C29" s="15" t="s">
        <v>147</v>
      </c>
      <c r="D29" s="28" t="s">
        <v>377</v>
      </c>
      <c r="E29" s="28" t="s">
        <v>374</v>
      </c>
      <c r="F29" s="15" t="s">
        <v>346</v>
      </c>
      <c r="G29" s="124">
        <v>0.5625</v>
      </c>
      <c r="H29" s="125"/>
      <c r="I29" s="15" t="s">
        <v>346</v>
      </c>
      <c r="J29" s="15" t="s">
        <v>37</v>
      </c>
      <c r="K29" s="15" t="s">
        <v>96</v>
      </c>
      <c r="L29" s="90" t="s">
        <v>96</v>
      </c>
      <c r="M29" s="76">
        <f t="shared" si="1"/>
        <v>0</v>
      </c>
      <c r="N29" s="126">
        <f t="shared" si="2"/>
        <v>0</v>
      </c>
      <c r="O29" s="75"/>
      <c r="P29" s="127"/>
      <c r="Q29" s="127"/>
      <c r="T29" s="75"/>
      <c r="U29" s="75"/>
      <c r="V29" s="75"/>
      <c r="W29" s="75"/>
      <c r="X29" s="75"/>
      <c r="Y29" s="75"/>
      <c r="Z29" s="75"/>
      <c r="AA29" s="75"/>
      <c r="AB29" s="75"/>
      <c r="AC29" s="75"/>
      <c r="AD29" s="75"/>
      <c r="AE29" s="75"/>
      <c r="AF29" s="75"/>
      <c r="AG29" s="75"/>
      <c r="AH29" s="75"/>
      <c r="AI29" s="75"/>
      <c r="AJ29" s="75"/>
    </row>
    <row r="30">
      <c r="A30" s="15" t="s">
        <v>137</v>
      </c>
      <c r="B30" s="15" t="s">
        <v>150</v>
      </c>
      <c r="C30" s="15" t="s">
        <v>151</v>
      </c>
      <c r="D30" s="28" t="s">
        <v>379</v>
      </c>
      <c r="E30" s="28" t="s">
        <v>380</v>
      </c>
      <c r="F30" s="15" t="s">
        <v>346</v>
      </c>
      <c r="G30" s="136">
        <v>0.65</v>
      </c>
      <c r="H30" s="125">
        <v>1.0</v>
      </c>
      <c r="I30" s="15" t="s">
        <v>346</v>
      </c>
      <c r="J30" s="15" t="s">
        <v>37</v>
      </c>
      <c r="K30" s="15">
        <v>3.0</v>
      </c>
      <c r="L30" s="90">
        <v>0.0</v>
      </c>
      <c r="M30" s="76">
        <f t="shared" si="1"/>
        <v>3</v>
      </c>
      <c r="N30" s="126">
        <f t="shared" si="2"/>
        <v>0.1304347826</v>
      </c>
      <c r="O30" s="75"/>
      <c r="P30" s="127"/>
      <c r="Q30" s="127"/>
      <c r="T30" s="75"/>
      <c r="U30" s="75"/>
      <c r="V30" s="75"/>
      <c r="W30" s="75"/>
      <c r="X30" s="75"/>
      <c r="Y30" s="75"/>
      <c r="Z30" s="75"/>
      <c r="AA30" s="75"/>
      <c r="AB30" s="75"/>
      <c r="AC30" s="75"/>
      <c r="AD30" s="75"/>
      <c r="AE30" s="75"/>
      <c r="AF30" s="75"/>
      <c r="AG30" s="75"/>
      <c r="AH30" s="75"/>
      <c r="AI30" s="75"/>
      <c r="AJ30" s="75"/>
    </row>
    <row r="31">
      <c r="A31" s="15" t="s">
        <v>137</v>
      </c>
      <c r="B31" s="15" t="s">
        <v>152</v>
      </c>
      <c r="C31" s="15" t="s">
        <v>153</v>
      </c>
      <c r="D31" s="28" t="s">
        <v>381</v>
      </c>
      <c r="E31" s="28" t="s">
        <v>380</v>
      </c>
      <c r="F31" s="15" t="s">
        <v>346</v>
      </c>
      <c r="G31" s="136">
        <v>0.6486111111111111</v>
      </c>
      <c r="H31" s="125"/>
      <c r="I31" s="15" t="s">
        <v>346</v>
      </c>
      <c r="J31" s="15" t="s">
        <v>37</v>
      </c>
      <c r="K31" s="15">
        <v>13.0</v>
      </c>
      <c r="L31" s="90" t="s">
        <v>96</v>
      </c>
      <c r="M31" s="76">
        <f t="shared" si="1"/>
        <v>13</v>
      </c>
      <c r="N31" s="126">
        <f t="shared" si="2"/>
        <v>0.5652173913</v>
      </c>
      <c r="O31" s="75"/>
      <c r="P31" s="127"/>
      <c r="Q31" s="127"/>
      <c r="T31" s="75"/>
      <c r="U31" s="75"/>
      <c r="V31" s="75"/>
      <c r="W31" s="75"/>
      <c r="X31" s="75"/>
      <c r="Y31" s="75"/>
      <c r="Z31" s="75"/>
      <c r="AA31" s="75"/>
      <c r="AB31" s="75"/>
      <c r="AC31" s="75"/>
      <c r="AD31" s="75"/>
      <c r="AE31" s="75"/>
      <c r="AF31" s="75"/>
      <c r="AG31" s="75"/>
      <c r="AH31" s="75"/>
      <c r="AI31" s="75"/>
      <c r="AJ31" s="75"/>
    </row>
    <row r="32">
      <c r="A32" s="15" t="s">
        <v>137</v>
      </c>
      <c r="B32" s="15" t="s">
        <v>156</v>
      </c>
      <c r="C32" s="15" t="s">
        <v>157</v>
      </c>
      <c r="D32" s="28" t="s">
        <v>382</v>
      </c>
      <c r="E32" s="28" t="s">
        <v>380</v>
      </c>
      <c r="F32" s="15" t="s">
        <v>346</v>
      </c>
      <c r="G32" s="136">
        <v>0.6493055555555556</v>
      </c>
      <c r="H32" s="131"/>
      <c r="I32" s="15" t="s">
        <v>346</v>
      </c>
      <c r="J32" s="15" t="s">
        <v>37</v>
      </c>
      <c r="K32" s="15" t="s">
        <v>96</v>
      </c>
      <c r="L32" s="90" t="s">
        <v>96</v>
      </c>
      <c r="M32" s="76">
        <f t="shared" si="1"/>
        <v>0</v>
      </c>
      <c r="N32" s="126">
        <f t="shared" si="2"/>
        <v>0</v>
      </c>
      <c r="O32" s="75"/>
      <c r="P32" s="127"/>
      <c r="Q32" s="127"/>
      <c r="T32" s="75"/>
      <c r="U32" s="75"/>
      <c r="V32" s="75"/>
      <c r="W32" s="75"/>
      <c r="X32" s="75"/>
      <c r="Y32" s="75"/>
      <c r="Z32" s="75"/>
      <c r="AA32" s="75"/>
      <c r="AB32" s="75"/>
      <c r="AC32" s="75"/>
      <c r="AD32" s="75"/>
      <c r="AE32" s="75"/>
      <c r="AF32" s="75"/>
      <c r="AG32" s="75"/>
      <c r="AH32" s="75"/>
      <c r="AI32" s="75"/>
      <c r="AJ32" s="75"/>
    </row>
    <row r="33">
      <c r="A33" s="15" t="s">
        <v>137</v>
      </c>
      <c r="B33" s="52" t="s">
        <v>160</v>
      </c>
      <c r="C33" s="15" t="s">
        <v>161</v>
      </c>
      <c r="D33" s="28" t="s">
        <v>383</v>
      </c>
      <c r="E33" s="28" t="s">
        <v>380</v>
      </c>
      <c r="F33" s="15" t="s">
        <v>346</v>
      </c>
      <c r="G33" s="136">
        <v>0.6493055555555556</v>
      </c>
      <c r="H33" s="131"/>
      <c r="I33" s="15" t="s">
        <v>346</v>
      </c>
      <c r="J33" s="15" t="s">
        <v>37</v>
      </c>
      <c r="K33" s="15">
        <v>8.0</v>
      </c>
      <c r="L33" s="15">
        <v>2.0</v>
      </c>
      <c r="M33" s="76">
        <f t="shared" si="1"/>
        <v>10</v>
      </c>
      <c r="N33" s="126">
        <f t="shared" si="2"/>
        <v>0.4347826087</v>
      </c>
      <c r="O33" s="75"/>
      <c r="P33" s="127"/>
      <c r="Q33" s="127"/>
      <c r="T33" s="75"/>
      <c r="U33" s="75"/>
      <c r="V33" s="75"/>
      <c r="W33" s="75"/>
      <c r="X33" s="75"/>
      <c r="Y33" s="75"/>
      <c r="Z33" s="75"/>
      <c r="AA33" s="75"/>
      <c r="AB33" s="75"/>
      <c r="AC33" s="75"/>
      <c r="AD33" s="75"/>
      <c r="AE33" s="75"/>
      <c r="AF33" s="75"/>
      <c r="AG33" s="75"/>
      <c r="AH33" s="75"/>
      <c r="AI33" s="75"/>
      <c r="AJ33" s="75"/>
    </row>
    <row r="34">
      <c r="A34" s="15" t="s">
        <v>167</v>
      </c>
      <c r="B34" s="15" t="s">
        <v>168</v>
      </c>
      <c r="C34" s="15" t="s">
        <v>169</v>
      </c>
      <c r="D34" s="28" t="s">
        <v>386</v>
      </c>
      <c r="E34" s="28" t="s">
        <v>344</v>
      </c>
      <c r="F34" s="15" t="s">
        <v>346</v>
      </c>
      <c r="G34" s="138">
        <v>0.5625</v>
      </c>
      <c r="H34" s="125"/>
      <c r="I34" s="15" t="s">
        <v>346</v>
      </c>
      <c r="J34" s="15" t="s">
        <v>37</v>
      </c>
      <c r="K34" s="15">
        <v>9.0</v>
      </c>
      <c r="L34" s="15">
        <v>3.0</v>
      </c>
      <c r="M34" s="76">
        <f t="shared" si="1"/>
        <v>12</v>
      </c>
      <c r="N34" s="126">
        <f t="shared" si="2"/>
        <v>0.5217391304</v>
      </c>
      <c r="O34" s="15"/>
      <c r="P34" s="127"/>
      <c r="Q34" s="127"/>
      <c r="T34" s="75"/>
      <c r="U34" s="75"/>
      <c r="V34" s="75"/>
      <c r="W34" s="75"/>
      <c r="X34" s="75"/>
      <c r="Y34" s="75"/>
      <c r="Z34" s="75"/>
      <c r="AA34" s="75"/>
      <c r="AB34" s="75"/>
      <c r="AC34" s="75"/>
      <c r="AD34" s="75"/>
      <c r="AE34" s="75"/>
      <c r="AF34" s="75"/>
      <c r="AG34" s="75"/>
      <c r="AH34" s="75"/>
      <c r="AI34" s="75"/>
      <c r="AJ34" s="75"/>
    </row>
    <row r="35">
      <c r="A35" s="15" t="s">
        <v>167</v>
      </c>
      <c r="B35" s="15" t="s">
        <v>173</v>
      </c>
      <c r="C35" s="15" t="s">
        <v>174</v>
      </c>
      <c r="D35" s="28" t="s">
        <v>387</v>
      </c>
      <c r="E35" s="28" t="s">
        <v>344</v>
      </c>
      <c r="F35" s="15" t="s">
        <v>37</v>
      </c>
      <c r="G35" s="125" t="s">
        <v>96</v>
      </c>
      <c r="H35" s="125"/>
      <c r="I35" s="15" t="s">
        <v>37</v>
      </c>
      <c r="J35" s="15" t="s">
        <v>37</v>
      </c>
      <c r="K35" s="15" t="s">
        <v>96</v>
      </c>
      <c r="L35" s="15" t="s">
        <v>96</v>
      </c>
      <c r="M35" s="76">
        <f t="shared" si="1"/>
        <v>0</v>
      </c>
      <c r="N35" s="126">
        <f t="shared" si="2"/>
        <v>0</v>
      </c>
      <c r="O35" s="75"/>
      <c r="P35" s="127"/>
      <c r="Q35" s="127"/>
      <c r="T35" s="75"/>
      <c r="U35" s="75"/>
      <c r="V35" s="75"/>
      <c r="W35" s="75"/>
      <c r="X35" s="75"/>
      <c r="Y35" s="75"/>
      <c r="Z35" s="75"/>
      <c r="AA35" s="75"/>
      <c r="AB35" s="75"/>
      <c r="AC35" s="75"/>
      <c r="AD35" s="75"/>
      <c r="AE35" s="75"/>
      <c r="AF35" s="75"/>
      <c r="AG35" s="75"/>
      <c r="AH35" s="75"/>
      <c r="AI35" s="75"/>
      <c r="AJ35" s="75"/>
    </row>
    <row r="36">
      <c r="A36" s="15" t="s">
        <v>167</v>
      </c>
      <c r="B36" s="15" t="s">
        <v>29</v>
      </c>
      <c r="C36" s="15" t="s">
        <v>30</v>
      </c>
      <c r="D36" s="28" t="s">
        <v>388</v>
      </c>
      <c r="E36" s="28" t="s">
        <v>344</v>
      </c>
      <c r="F36" s="15" t="s">
        <v>37</v>
      </c>
      <c r="G36" s="125" t="s">
        <v>96</v>
      </c>
      <c r="H36" s="125"/>
      <c r="I36" s="15" t="s">
        <v>37</v>
      </c>
      <c r="J36" s="15" t="s">
        <v>37</v>
      </c>
      <c r="K36" s="15">
        <v>12.0</v>
      </c>
      <c r="L36" s="15">
        <v>5.0</v>
      </c>
      <c r="M36" s="76">
        <f t="shared" si="1"/>
        <v>17</v>
      </c>
      <c r="N36" s="126">
        <f t="shared" si="2"/>
        <v>0.7391304348</v>
      </c>
      <c r="O36" s="17"/>
      <c r="P36" s="127"/>
      <c r="Q36" s="127"/>
      <c r="T36" s="75"/>
      <c r="U36" s="75"/>
      <c r="V36" s="75"/>
      <c r="W36" s="75"/>
      <c r="X36" s="75"/>
      <c r="Y36" s="75"/>
      <c r="Z36" s="75"/>
      <c r="AA36" s="75"/>
      <c r="AB36" s="75"/>
      <c r="AC36" s="75"/>
      <c r="AD36" s="75"/>
      <c r="AE36" s="75"/>
      <c r="AF36" s="75"/>
      <c r="AG36" s="75"/>
      <c r="AH36" s="75"/>
      <c r="AI36" s="75"/>
      <c r="AJ36" s="75"/>
    </row>
    <row r="37">
      <c r="A37" s="15" t="s">
        <v>167</v>
      </c>
      <c r="B37" s="15" t="s">
        <v>177</v>
      </c>
      <c r="C37" s="15" t="s">
        <v>178</v>
      </c>
      <c r="D37" s="28" t="s">
        <v>389</v>
      </c>
      <c r="E37" s="28" t="s">
        <v>344</v>
      </c>
      <c r="F37" s="15" t="s">
        <v>346</v>
      </c>
      <c r="G37" s="124">
        <v>0.5652777777777778</v>
      </c>
      <c r="H37" s="125"/>
      <c r="I37" s="15" t="s">
        <v>37</v>
      </c>
      <c r="J37" s="15" t="s">
        <v>37</v>
      </c>
      <c r="K37" s="15">
        <v>0.0</v>
      </c>
      <c r="L37" s="15">
        <v>0.0</v>
      </c>
      <c r="M37" s="76">
        <f t="shared" si="1"/>
        <v>0</v>
      </c>
      <c r="N37" s="126">
        <f t="shared" si="2"/>
        <v>0</v>
      </c>
      <c r="O37" s="90"/>
      <c r="P37" s="127"/>
      <c r="Q37" s="127"/>
      <c r="T37" s="75"/>
      <c r="U37" s="75"/>
      <c r="V37" s="75"/>
      <c r="W37" s="75"/>
      <c r="X37" s="75"/>
      <c r="Y37" s="75"/>
      <c r="Z37" s="75"/>
      <c r="AA37" s="75"/>
      <c r="AB37" s="75"/>
      <c r="AC37" s="75"/>
      <c r="AD37" s="75"/>
      <c r="AE37" s="75"/>
      <c r="AF37" s="75"/>
      <c r="AG37" s="75"/>
      <c r="AH37" s="75"/>
      <c r="AI37" s="75"/>
      <c r="AJ37" s="75"/>
    </row>
    <row r="38">
      <c r="A38" s="15" t="s">
        <v>167</v>
      </c>
      <c r="B38" s="15" t="s">
        <v>54</v>
      </c>
      <c r="C38" s="15" t="s">
        <v>55</v>
      </c>
      <c r="D38" s="28" t="s">
        <v>390</v>
      </c>
      <c r="E38" s="28" t="s">
        <v>380</v>
      </c>
      <c r="F38" s="15" t="s">
        <v>346</v>
      </c>
      <c r="G38" s="138">
        <v>0.6138888888888889</v>
      </c>
      <c r="H38" s="125">
        <v>9.0</v>
      </c>
      <c r="I38" s="15" t="s">
        <v>346</v>
      </c>
      <c r="J38" s="15" t="s">
        <v>37</v>
      </c>
      <c r="K38" s="15">
        <v>5.0</v>
      </c>
      <c r="L38" s="15">
        <v>0.0</v>
      </c>
      <c r="M38" s="76">
        <f t="shared" si="1"/>
        <v>5</v>
      </c>
      <c r="N38" s="126">
        <f t="shared" si="2"/>
        <v>0.2173913043</v>
      </c>
      <c r="O38" s="15"/>
      <c r="P38" s="127"/>
      <c r="Q38" s="127"/>
      <c r="T38" s="75"/>
      <c r="U38" s="75"/>
      <c r="V38" s="75"/>
      <c r="W38" s="75"/>
      <c r="X38" s="75"/>
      <c r="Y38" s="75"/>
      <c r="Z38" s="75"/>
      <c r="AA38" s="75"/>
      <c r="AB38" s="75"/>
      <c r="AC38" s="75"/>
      <c r="AD38" s="75"/>
      <c r="AE38" s="75"/>
      <c r="AF38" s="75"/>
      <c r="AG38" s="75"/>
      <c r="AH38" s="75"/>
      <c r="AI38" s="75"/>
      <c r="AJ38" s="75"/>
    </row>
    <row r="39">
      <c r="A39" s="15" t="s">
        <v>167</v>
      </c>
      <c r="B39" s="15" t="s">
        <v>181</v>
      </c>
      <c r="C39" s="15" t="s">
        <v>182</v>
      </c>
      <c r="D39" s="28" t="s">
        <v>391</v>
      </c>
      <c r="E39" s="28" t="s">
        <v>380</v>
      </c>
      <c r="F39" s="15" t="s">
        <v>346</v>
      </c>
      <c r="G39" s="138">
        <v>0.6104166666666667</v>
      </c>
      <c r="H39" s="125">
        <v>4.0</v>
      </c>
      <c r="I39" s="15" t="s">
        <v>346</v>
      </c>
      <c r="J39" s="15" t="s">
        <v>37</v>
      </c>
      <c r="K39" s="15">
        <v>12.0</v>
      </c>
      <c r="L39" s="15" t="s">
        <v>96</v>
      </c>
      <c r="M39" s="76">
        <f t="shared" si="1"/>
        <v>12</v>
      </c>
      <c r="N39" s="126">
        <f t="shared" si="2"/>
        <v>0.5217391304</v>
      </c>
      <c r="O39" s="75"/>
      <c r="P39" s="127"/>
      <c r="Q39" s="127"/>
      <c r="T39" s="75"/>
      <c r="U39" s="75"/>
      <c r="V39" s="75"/>
      <c r="W39" s="75"/>
      <c r="X39" s="75"/>
      <c r="Y39" s="75"/>
      <c r="Z39" s="75"/>
      <c r="AA39" s="75"/>
      <c r="AB39" s="75"/>
      <c r="AC39" s="75"/>
      <c r="AD39" s="75"/>
      <c r="AE39" s="75"/>
      <c r="AF39" s="75"/>
      <c r="AG39" s="75"/>
      <c r="AH39" s="75"/>
      <c r="AI39" s="75"/>
      <c r="AJ39" s="75"/>
    </row>
    <row r="40">
      <c r="A40" s="15" t="s">
        <v>167</v>
      </c>
      <c r="B40" s="15" t="s">
        <v>183</v>
      </c>
      <c r="C40" s="15" t="s">
        <v>184</v>
      </c>
      <c r="D40" s="28" t="s">
        <v>392</v>
      </c>
      <c r="E40" s="28" t="s">
        <v>380</v>
      </c>
      <c r="F40" s="15" t="s">
        <v>346</v>
      </c>
      <c r="G40" s="124">
        <v>0.6076388888888888</v>
      </c>
      <c r="H40" s="131"/>
      <c r="I40" s="15" t="s">
        <v>346</v>
      </c>
      <c r="J40" s="15" t="s">
        <v>37</v>
      </c>
      <c r="K40" s="15">
        <v>11.0</v>
      </c>
      <c r="L40" s="15">
        <v>5.0</v>
      </c>
      <c r="M40" s="76">
        <f t="shared" si="1"/>
        <v>16</v>
      </c>
      <c r="N40" s="126">
        <f t="shared" si="2"/>
        <v>0.6956521739</v>
      </c>
      <c r="O40" s="15"/>
      <c r="P40" s="127"/>
      <c r="Q40" s="127"/>
      <c r="T40" s="75"/>
      <c r="U40" s="75"/>
      <c r="V40" s="75"/>
      <c r="W40" s="75"/>
      <c r="X40" s="75"/>
      <c r="Y40" s="75"/>
      <c r="Z40" s="75"/>
      <c r="AA40" s="75"/>
      <c r="AB40" s="75"/>
      <c r="AC40" s="75"/>
      <c r="AD40" s="75"/>
      <c r="AE40" s="75"/>
      <c r="AF40" s="75"/>
      <c r="AG40" s="75"/>
      <c r="AH40" s="75"/>
      <c r="AI40" s="75"/>
      <c r="AJ40" s="75"/>
    </row>
    <row r="41">
      <c r="A41" s="15" t="s">
        <v>167</v>
      </c>
      <c r="B41" s="15" t="s">
        <v>186</v>
      </c>
      <c r="C41" s="15" t="s">
        <v>187</v>
      </c>
      <c r="D41" s="28" t="s">
        <v>393</v>
      </c>
      <c r="E41" s="28" t="s">
        <v>380</v>
      </c>
      <c r="F41" s="15" t="s">
        <v>346</v>
      </c>
      <c r="G41" s="124">
        <v>0.6104166666666667</v>
      </c>
      <c r="H41" s="125">
        <v>4.0</v>
      </c>
      <c r="I41" s="15" t="s">
        <v>346</v>
      </c>
      <c r="J41" s="15" t="s">
        <v>37</v>
      </c>
      <c r="K41" s="15" t="s">
        <v>96</v>
      </c>
      <c r="L41" s="15">
        <v>1.0</v>
      </c>
      <c r="M41" s="76">
        <f t="shared" si="1"/>
        <v>1</v>
      </c>
      <c r="N41" s="126">
        <f t="shared" si="2"/>
        <v>0.04347826087</v>
      </c>
      <c r="O41" s="15"/>
      <c r="P41" s="127"/>
      <c r="Q41" s="127"/>
      <c r="T41" s="75"/>
      <c r="U41" s="75"/>
      <c r="V41" s="75"/>
      <c r="W41" s="75"/>
      <c r="X41" s="75"/>
      <c r="Y41" s="75"/>
      <c r="Z41" s="75"/>
      <c r="AA41" s="75"/>
      <c r="AB41" s="75"/>
      <c r="AC41" s="75"/>
      <c r="AD41" s="75"/>
      <c r="AE41" s="75"/>
      <c r="AF41" s="75"/>
      <c r="AG41" s="75"/>
      <c r="AH41" s="75"/>
      <c r="AI41" s="75"/>
      <c r="AJ41" s="75"/>
    </row>
    <row r="42">
      <c r="A42" s="15" t="s">
        <v>188</v>
      </c>
      <c r="B42" s="15" t="s">
        <v>165</v>
      </c>
      <c r="C42" s="15" t="s">
        <v>166</v>
      </c>
      <c r="D42" s="28" t="s">
        <v>394</v>
      </c>
      <c r="E42" s="28" t="s">
        <v>395</v>
      </c>
      <c r="F42" s="15" t="s">
        <v>346</v>
      </c>
      <c r="G42" s="124">
        <v>0.6104166666666667</v>
      </c>
      <c r="H42" s="131"/>
      <c r="I42" s="15" t="s">
        <v>346</v>
      </c>
      <c r="J42" s="15" t="s">
        <v>37</v>
      </c>
      <c r="K42" s="15">
        <v>12.0</v>
      </c>
      <c r="L42" s="15" t="s">
        <v>96</v>
      </c>
      <c r="M42" s="76">
        <f t="shared" si="1"/>
        <v>12</v>
      </c>
      <c r="N42" s="126">
        <f t="shared" si="2"/>
        <v>0.5217391304</v>
      </c>
      <c r="O42" s="15"/>
      <c r="P42" s="127"/>
      <c r="Q42" s="127"/>
      <c r="T42" s="75"/>
      <c r="U42" s="75"/>
      <c r="V42" s="75"/>
      <c r="W42" s="75"/>
      <c r="X42" s="75"/>
      <c r="Y42" s="75"/>
      <c r="Z42" s="75"/>
      <c r="AA42" s="75"/>
      <c r="AB42" s="75"/>
      <c r="AC42" s="75"/>
      <c r="AD42" s="75"/>
      <c r="AE42" s="75"/>
      <c r="AF42" s="75"/>
      <c r="AG42" s="75"/>
      <c r="AH42" s="75"/>
      <c r="AI42" s="75"/>
      <c r="AJ42" s="75"/>
    </row>
    <row r="43">
      <c r="A43" s="15" t="s">
        <v>188</v>
      </c>
      <c r="B43" s="15" t="s">
        <v>190</v>
      </c>
      <c r="C43" s="15" t="s">
        <v>191</v>
      </c>
      <c r="D43" s="28" t="s">
        <v>396</v>
      </c>
      <c r="E43" s="28" t="s">
        <v>395</v>
      </c>
      <c r="F43" s="15" t="s">
        <v>346</v>
      </c>
      <c r="G43" s="124">
        <v>0.6104166666666667</v>
      </c>
      <c r="H43" s="131"/>
      <c r="I43" s="15" t="s">
        <v>346</v>
      </c>
      <c r="J43" s="15" t="s">
        <v>346</v>
      </c>
      <c r="K43" s="144">
        <v>9.0</v>
      </c>
      <c r="L43" s="15" t="s">
        <v>96</v>
      </c>
      <c r="M43" s="76">
        <f t="shared" si="1"/>
        <v>9</v>
      </c>
      <c r="N43" s="126">
        <f t="shared" si="2"/>
        <v>0.3913043478</v>
      </c>
      <c r="O43" s="75"/>
      <c r="P43" s="127"/>
      <c r="Q43" s="127"/>
      <c r="T43" s="75"/>
      <c r="U43" s="75"/>
      <c r="V43" s="75"/>
      <c r="W43" s="75"/>
      <c r="X43" s="75"/>
      <c r="Y43" s="75"/>
      <c r="Z43" s="75"/>
      <c r="AA43" s="75"/>
      <c r="AB43" s="75"/>
      <c r="AC43" s="75"/>
      <c r="AD43" s="75"/>
      <c r="AE43" s="75"/>
      <c r="AF43" s="75"/>
      <c r="AG43" s="75"/>
      <c r="AH43" s="75"/>
      <c r="AI43" s="75"/>
      <c r="AJ43" s="75"/>
    </row>
    <row r="44">
      <c r="A44" s="15" t="s">
        <v>196</v>
      </c>
      <c r="B44" s="15" t="s">
        <v>194</v>
      </c>
      <c r="C44" s="15" t="s">
        <v>195</v>
      </c>
      <c r="D44" s="28" t="s">
        <v>397</v>
      </c>
      <c r="E44" s="28" t="s">
        <v>395</v>
      </c>
      <c r="F44" s="15" t="s">
        <v>346</v>
      </c>
      <c r="G44" s="124">
        <v>0.6104166666666667</v>
      </c>
      <c r="H44" s="125"/>
      <c r="I44" s="15" t="s">
        <v>346</v>
      </c>
      <c r="J44" s="15" t="s">
        <v>346</v>
      </c>
      <c r="K44" s="15">
        <v>11.0</v>
      </c>
      <c r="L44" s="15">
        <v>5.0</v>
      </c>
      <c r="M44" s="76">
        <f t="shared" si="1"/>
        <v>16</v>
      </c>
      <c r="N44" s="126">
        <f t="shared" si="2"/>
        <v>0.6956521739</v>
      </c>
      <c r="O44" s="75"/>
      <c r="P44" s="127"/>
      <c r="Q44" s="127"/>
      <c r="T44" s="75"/>
      <c r="U44" s="75"/>
      <c r="V44" s="75"/>
      <c r="W44" s="75"/>
      <c r="X44" s="75"/>
      <c r="Y44" s="75"/>
      <c r="Z44" s="75"/>
      <c r="AA44" s="75"/>
      <c r="AB44" s="75"/>
      <c r="AC44" s="75"/>
      <c r="AD44" s="75"/>
      <c r="AE44" s="75"/>
      <c r="AF44" s="75"/>
      <c r="AG44" s="75"/>
      <c r="AH44" s="75"/>
      <c r="AI44" s="75"/>
      <c r="AJ44" s="75"/>
    </row>
    <row r="45">
      <c r="A45" s="15" t="s">
        <v>188</v>
      </c>
      <c r="B45" s="15" t="s">
        <v>196</v>
      </c>
      <c r="C45" s="15" t="s">
        <v>197</v>
      </c>
      <c r="D45" s="28" t="s">
        <v>399</v>
      </c>
      <c r="E45" s="28" t="s">
        <v>395</v>
      </c>
      <c r="F45" s="15" t="s">
        <v>37</v>
      </c>
      <c r="G45" s="124"/>
      <c r="H45" s="125"/>
      <c r="I45" s="15"/>
      <c r="J45" s="15"/>
      <c r="K45" s="15"/>
      <c r="L45" s="15"/>
      <c r="M45" s="76">
        <f t="shared" si="1"/>
        <v>0</v>
      </c>
      <c r="N45" s="126">
        <f t="shared" si="2"/>
        <v>0</v>
      </c>
      <c r="O45" s="75"/>
      <c r="P45" s="127"/>
      <c r="Q45" s="127"/>
      <c r="T45" s="75"/>
      <c r="U45" s="75"/>
      <c r="V45" s="75"/>
      <c r="W45" s="75"/>
      <c r="X45" s="75"/>
      <c r="Y45" s="75"/>
      <c r="Z45" s="75"/>
      <c r="AA45" s="75"/>
      <c r="AB45" s="75"/>
      <c r="AC45" s="75"/>
      <c r="AD45" s="75"/>
      <c r="AE45" s="75"/>
      <c r="AF45" s="75"/>
      <c r="AG45" s="75"/>
      <c r="AH45" s="75"/>
      <c r="AI45" s="75"/>
      <c r="AJ45" s="75"/>
    </row>
    <row r="46">
      <c r="A46" s="15" t="s">
        <v>188</v>
      </c>
      <c r="B46" s="15" t="s">
        <v>198</v>
      </c>
      <c r="C46" s="15" t="s">
        <v>199</v>
      </c>
      <c r="D46" s="28" t="s">
        <v>400</v>
      </c>
      <c r="E46" s="28" t="s">
        <v>401</v>
      </c>
      <c r="F46" s="15" t="s">
        <v>346</v>
      </c>
      <c r="G46" s="124">
        <v>0.6513888888888889</v>
      </c>
      <c r="H46" s="131"/>
      <c r="I46" s="15" t="s">
        <v>346</v>
      </c>
      <c r="J46" s="15" t="s">
        <v>37</v>
      </c>
      <c r="K46" s="15" t="s">
        <v>96</v>
      </c>
      <c r="L46" s="15" t="s">
        <v>96</v>
      </c>
      <c r="M46" s="76">
        <f t="shared" si="1"/>
        <v>0</v>
      </c>
      <c r="N46" s="126">
        <f t="shared" si="2"/>
        <v>0</v>
      </c>
      <c r="O46" s="75"/>
      <c r="P46" s="127"/>
      <c r="Q46" s="127"/>
      <c r="T46" s="75"/>
      <c r="U46" s="75"/>
      <c r="V46" s="75"/>
      <c r="W46" s="75"/>
      <c r="X46" s="75"/>
      <c r="Y46" s="75"/>
      <c r="Z46" s="75"/>
      <c r="AA46" s="75"/>
      <c r="AB46" s="75"/>
      <c r="AC46" s="75"/>
      <c r="AD46" s="75"/>
      <c r="AE46" s="75"/>
      <c r="AF46" s="75"/>
      <c r="AG46" s="75"/>
      <c r="AH46" s="75"/>
      <c r="AI46" s="75"/>
      <c r="AJ46" s="75"/>
    </row>
    <row r="47">
      <c r="A47" s="15" t="s">
        <v>188</v>
      </c>
      <c r="B47" s="15" t="s">
        <v>171</v>
      </c>
      <c r="C47" s="15" t="s">
        <v>172</v>
      </c>
      <c r="D47" s="28" t="s">
        <v>402</v>
      </c>
      <c r="E47" s="28" t="s">
        <v>401</v>
      </c>
      <c r="F47" s="15" t="s">
        <v>346</v>
      </c>
      <c r="G47" s="124">
        <v>0.6513888888888889</v>
      </c>
      <c r="H47" s="131"/>
      <c r="I47" s="15" t="s">
        <v>346</v>
      </c>
      <c r="J47" s="15" t="s">
        <v>37</v>
      </c>
      <c r="K47" s="15">
        <v>4.0</v>
      </c>
      <c r="L47" s="15" t="s">
        <v>96</v>
      </c>
      <c r="M47" s="76">
        <f t="shared" si="1"/>
        <v>4</v>
      </c>
      <c r="N47" s="126">
        <f t="shared" si="2"/>
        <v>0.1739130435</v>
      </c>
      <c r="O47" s="75"/>
      <c r="P47" s="127"/>
      <c r="Q47" s="127"/>
      <c r="T47" s="75"/>
      <c r="U47" s="75"/>
      <c r="V47" s="75"/>
      <c r="W47" s="75"/>
      <c r="X47" s="75"/>
      <c r="Y47" s="75"/>
      <c r="Z47" s="75"/>
      <c r="AA47" s="75"/>
      <c r="AB47" s="75"/>
      <c r="AC47" s="75"/>
      <c r="AD47" s="75"/>
      <c r="AE47" s="75"/>
      <c r="AF47" s="75"/>
      <c r="AG47" s="75"/>
      <c r="AH47" s="75"/>
      <c r="AI47" s="75"/>
      <c r="AJ47" s="75"/>
    </row>
    <row r="48">
      <c r="A48" s="52" t="s">
        <v>200</v>
      </c>
      <c r="B48" s="15" t="s">
        <v>201</v>
      </c>
      <c r="C48" s="15" t="s">
        <v>202</v>
      </c>
      <c r="D48" s="28" t="s">
        <v>403</v>
      </c>
      <c r="E48" s="28" t="s">
        <v>355</v>
      </c>
      <c r="F48" s="15" t="s">
        <v>346</v>
      </c>
      <c r="G48" s="124">
        <v>0.6513888888888889</v>
      </c>
      <c r="H48" s="125">
        <v>0.0</v>
      </c>
      <c r="I48" s="15" t="s">
        <v>346</v>
      </c>
      <c r="J48" s="15" t="s">
        <v>346</v>
      </c>
      <c r="K48" s="15">
        <v>12.0</v>
      </c>
      <c r="L48" s="145">
        <v>5.5</v>
      </c>
      <c r="M48" s="76">
        <f t="shared" si="1"/>
        <v>17.5</v>
      </c>
      <c r="N48" s="126">
        <f t="shared" si="2"/>
        <v>0.7608695652</v>
      </c>
      <c r="O48" s="15" t="s">
        <v>476</v>
      </c>
      <c r="P48" s="127"/>
      <c r="Q48" s="127"/>
      <c r="T48" s="75"/>
      <c r="U48" s="75"/>
      <c r="V48" s="75"/>
      <c r="W48" s="75"/>
      <c r="X48" s="75"/>
      <c r="Y48" s="75"/>
      <c r="Z48" s="75"/>
      <c r="AA48" s="75"/>
      <c r="AB48" s="75"/>
      <c r="AC48" s="75"/>
      <c r="AD48" s="75"/>
      <c r="AE48" s="75"/>
      <c r="AF48" s="75"/>
      <c r="AG48" s="75"/>
      <c r="AH48" s="75"/>
      <c r="AI48" s="75"/>
      <c r="AJ48" s="75"/>
    </row>
    <row r="49">
      <c r="A49" s="52" t="s">
        <v>200</v>
      </c>
      <c r="B49" s="15" t="s">
        <v>74</v>
      </c>
      <c r="C49" s="15" t="s">
        <v>75</v>
      </c>
      <c r="D49" s="28" t="s">
        <v>404</v>
      </c>
      <c r="E49" s="28" t="s">
        <v>355</v>
      </c>
      <c r="F49" s="15" t="s">
        <v>346</v>
      </c>
      <c r="G49" s="124">
        <v>0.6513888888888889</v>
      </c>
      <c r="H49" s="125">
        <v>0.0</v>
      </c>
      <c r="I49" s="15" t="s">
        <v>37</v>
      </c>
      <c r="J49" s="15" t="s">
        <v>37</v>
      </c>
      <c r="K49" s="15">
        <v>0.0</v>
      </c>
      <c r="L49" s="15">
        <v>0.0</v>
      </c>
      <c r="M49" s="76">
        <f t="shared" si="1"/>
        <v>0</v>
      </c>
      <c r="N49" s="126">
        <f t="shared" si="2"/>
        <v>0</v>
      </c>
      <c r="O49" s="15" t="s">
        <v>477</v>
      </c>
      <c r="P49" s="127"/>
      <c r="Q49" s="127"/>
      <c r="T49" s="75"/>
      <c r="U49" s="75"/>
      <c r="V49" s="75"/>
      <c r="W49" s="75"/>
      <c r="X49" s="75"/>
      <c r="Y49" s="75"/>
      <c r="Z49" s="75"/>
      <c r="AA49" s="75"/>
      <c r="AB49" s="75"/>
      <c r="AC49" s="75"/>
      <c r="AD49" s="75"/>
      <c r="AE49" s="75"/>
      <c r="AF49" s="75"/>
      <c r="AG49" s="75"/>
      <c r="AH49" s="75"/>
      <c r="AI49" s="75"/>
      <c r="AJ49" s="75"/>
    </row>
    <row r="50">
      <c r="A50" s="52" t="s">
        <v>200</v>
      </c>
      <c r="B50" s="15" t="s">
        <v>207</v>
      </c>
      <c r="C50" s="15" t="s">
        <v>208</v>
      </c>
      <c r="D50" s="28" t="s">
        <v>405</v>
      </c>
      <c r="E50" s="28" t="s">
        <v>355</v>
      </c>
      <c r="F50" s="15" t="s">
        <v>346</v>
      </c>
      <c r="G50" s="124">
        <v>0.6513888888888889</v>
      </c>
      <c r="H50" s="125">
        <v>0.0</v>
      </c>
      <c r="I50" s="15" t="s">
        <v>346</v>
      </c>
      <c r="J50" s="15" t="s">
        <v>346</v>
      </c>
      <c r="K50" s="15">
        <v>11.0</v>
      </c>
      <c r="L50" s="15">
        <v>4.0</v>
      </c>
      <c r="M50" s="76">
        <f t="shared" si="1"/>
        <v>15</v>
      </c>
      <c r="N50" s="126">
        <f t="shared" si="2"/>
        <v>0.652173913</v>
      </c>
      <c r="O50" s="15" t="s">
        <v>478</v>
      </c>
      <c r="P50" s="127"/>
      <c r="Q50" s="127"/>
      <c r="T50" s="75"/>
      <c r="U50" s="75"/>
      <c r="V50" s="75"/>
      <c r="W50" s="75"/>
      <c r="X50" s="75"/>
      <c r="Y50" s="75"/>
      <c r="Z50" s="75"/>
      <c r="AA50" s="75"/>
      <c r="AB50" s="75"/>
      <c r="AC50" s="75"/>
      <c r="AD50" s="75"/>
      <c r="AE50" s="75"/>
      <c r="AF50" s="75"/>
      <c r="AG50" s="75"/>
      <c r="AH50" s="75"/>
      <c r="AI50" s="75"/>
      <c r="AJ50" s="75"/>
    </row>
    <row r="51">
      <c r="A51" s="52" t="s">
        <v>200</v>
      </c>
      <c r="B51" s="15" t="s">
        <v>162</v>
      </c>
      <c r="C51" s="15" t="s">
        <v>163</v>
      </c>
      <c r="D51" s="28" t="s">
        <v>384</v>
      </c>
      <c r="E51" s="28" t="s">
        <v>355</v>
      </c>
      <c r="F51" s="15" t="s">
        <v>37</v>
      </c>
      <c r="G51" s="125" t="s">
        <v>96</v>
      </c>
      <c r="H51" s="125" t="s">
        <v>96</v>
      </c>
      <c r="I51" s="15" t="s">
        <v>96</v>
      </c>
      <c r="J51" s="15" t="s">
        <v>37</v>
      </c>
      <c r="K51" s="15" t="s">
        <v>96</v>
      </c>
      <c r="L51" s="15" t="s">
        <v>96</v>
      </c>
      <c r="M51" s="76">
        <f t="shared" si="1"/>
        <v>0</v>
      </c>
      <c r="N51" s="126">
        <f t="shared" si="2"/>
        <v>0</v>
      </c>
      <c r="O51" s="15" t="s">
        <v>479</v>
      </c>
      <c r="P51" s="127"/>
      <c r="Q51" s="127"/>
      <c r="T51" s="75"/>
      <c r="U51" s="75"/>
      <c r="V51" s="75"/>
      <c r="W51" s="75"/>
      <c r="X51" s="75"/>
      <c r="Y51" s="75"/>
      <c r="Z51" s="75"/>
      <c r="AA51" s="75"/>
      <c r="AB51" s="75"/>
      <c r="AC51" s="75"/>
      <c r="AD51" s="75"/>
      <c r="AE51" s="75"/>
      <c r="AF51" s="75"/>
      <c r="AG51" s="75"/>
      <c r="AH51" s="75"/>
      <c r="AI51" s="75"/>
      <c r="AJ51" s="75"/>
    </row>
    <row r="52">
      <c r="A52" s="52" t="s">
        <v>200</v>
      </c>
      <c r="B52" s="15" t="s">
        <v>204</v>
      </c>
      <c r="C52" s="15" t="s">
        <v>205</v>
      </c>
      <c r="D52" s="28" t="s">
        <v>407</v>
      </c>
      <c r="E52" s="28" t="s">
        <v>401</v>
      </c>
      <c r="F52" s="15" t="s">
        <v>346</v>
      </c>
      <c r="G52" s="138">
        <v>0.65625</v>
      </c>
      <c r="H52" s="125">
        <v>0.0</v>
      </c>
      <c r="I52" s="15" t="s">
        <v>346</v>
      </c>
      <c r="J52" s="15" t="s">
        <v>37</v>
      </c>
      <c r="K52" s="15">
        <v>6.5</v>
      </c>
      <c r="L52" s="15">
        <v>2.2</v>
      </c>
      <c r="M52" s="76">
        <f t="shared" si="1"/>
        <v>8.7</v>
      </c>
      <c r="N52" s="126">
        <f t="shared" si="2"/>
        <v>0.3782608696</v>
      </c>
      <c r="O52" s="15"/>
      <c r="P52" s="127"/>
      <c r="Q52" s="127"/>
      <c r="T52" s="75"/>
      <c r="U52" s="75"/>
      <c r="V52" s="75"/>
      <c r="W52" s="75"/>
      <c r="X52" s="75"/>
      <c r="Y52" s="75"/>
      <c r="Z52" s="75"/>
      <c r="AA52" s="75"/>
      <c r="AB52" s="75"/>
      <c r="AC52" s="75"/>
      <c r="AD52" s="75"/>
      <c r="AE52" s="75"/>
      <c r="AF52" s="75"/>
      <c r="AG52" s="75"/>
      <c r="AH52" s="75"/>
      <c r="AI52" s="75"/>
      <c r="AJ52" s="75"/>
    </row>
    <row r="53">
      <c r="A53" s="52" t="s">
        <v>200</v>
      </c>
      <c r="B53" s="15" t="s">
        <v>214</v>
      </c>
      <c r="C53" s="15" t="s">
        <v>215</v>
      </c>
      <c r="D53" s="28" t="s">
        <v>408</v>
      </c>
      <c r="E53" s="28" t="s">
        <v>401</v>
      </c>
      <c r="F53" s="15" t="s">
        <v>346</v>
      </c>
      <c r="G53" s="138">
        <v>0.6458333333333334</v>
      </c>
      <c r="H53" s="125">
        <v>0.0</v>
      </c>
      <c r="I53" s="15" t="s">
        <v>346</v>
      </c>
      <c r="J53" s="15" t="s">
        <v>37</v>
      </c>
      <c r="K53" s="15">
        <v>11.0</v>
      </c>
      <c r="L53" s="15" t="s">
        <v>96</v>
      </c>
      <c r="M53" s="76">
        <f t="shared" si="1"/>
        <v>11</v>
      </c>
      <c r="N53" s="126">
        <f t="shared" si="2"/>
        <v>0.4782608696</v>
      </c>
      <c r="O53" s="4" t="s">
        <v>480</v>
      </c>
      <c r="P53" s="127"/>
      <c r="Q53" s="127"/>
      <c r="T53" s="75"/>
      <c r="U53" s="75"/>
      <c r="V53" s="75"/>
      <c r="W53" s="75"/>
      <c r="X53" s="75"/>
      <c r="Y53" s="75"/>
      <c r="Z53" s="75"/>
      <c r="AA53" s="75"/>
      <c r="AB53" s="75"/>
      <c r="AC53" s="75"/>
      <c r="AD53" s="75"/>
      <c r="AE53" s="75"/>
      <c r="AF53" s="75"/>
      <c r="AG53" s="75"/>
      <c r="AH53" s="75"/>
      <c r="AI53" s="75"/>
      <c r="AJ53" s="75"/>
    </row>
    <row r="54">
      <c r="A54" s="52" t="s">
        <v>200</v>
      </c>
      <c r="B54" s="15" t="s">
        <v>218</v>
      </c>
      <c r="C54" s="15" t="s">
        <v>219</v>
      </c>
      <c r="D54" s="28" t="s">
        <v>409</v>
      </c>
      <c r="E54" s="28" t="s">
        <v>401</v>
      </c>
      <c r="F54" s="15" t="s">
        <v>346</v>
      </c>
      <c r="G54" s="138">
        <v>0.6458333333333334</v>
      </c>
      <c r="H54" s="125">
        <v>0.0</v>
      </c>
      <c r="I54" s="15" t="s">
        <v>346</v>
      </c>
      <c r="J54" s="15" t="s">
        <v>37</v>
      </c>
      <c r="K54" s="15">
        <v>12.0</v>
      </c>
      <c r="L54" s="15">
        <v>4.0</v>
      </c>
      <c r="M54" s="76">
        <f t="shared" si="1"/>
        <v>16</v>
      </c>
      <c r="N54" s="126">
        <f t="shared" si="2"/>
        <v>0.6956521739</v>
      </c>
      <c r="O54" s="75"/>
      <c r="P54" s="127"/>
      <c r="Q54" s="127"/>
      <c r="T54" s="75"/>
      <c r="U54" s="75"/>
      <c r="V54" s="75"/>
      <c r="W54" s="75"/>
      <c r="X54" s="75"/>
      <c r="Y54" s="75"/>
      <c r="Z54" s="75"/>
      <c r="AA54" s="75"/>
      <c r="AB54" s="75"/>
      <c r="AC54" s="75"/>
      <c r="AD54" s="75"/>
      <c r="AE54" s="75"/>
      <c r="AF54" s="75"/>
      <c r="AG54" s="75"/>
      <c r="AH54" s="75"/>
      <c r="AI54" s="75"/>
      <c r="AJ54" s="75"/>
    </row>
    <row r="55">
      <c r="A55" s="52" t="s">
        <v>200</v>
      </c>
      <c r="B55" s="15" t="s">
        <v>60</v>
      </c>
      <c r="C55" s="15" t="s">
        <v>61</v>
      </c>
      <c r="D55" s="28" t="s">
        <v>411</v>
      </c>
      <c r="E55" s="28" t="s">
        <v>401</v>
      </c>
      <c r="F55" s="15"/>
      <c r="G55" s="138"/>
      <c r="H55" s="125"/>
      <c r="I55" s="15"/>
      <c r="J55" s="15" t="s">
        <v>37</v>
      </c>
      <c r="K55" s="15" t="s">
        <v>96</v>
      </c>
      <c r="L55" s="15">
        <v>0.0</v>
      </c>
      <c r="M55" s="76">
        <f t="shared" si="1"/>
        <v>0</v>
      </c>
      <c r="N55" s="126">
        <f t="shared" si="2"/>
        <v>0</v>
      </c>
      <c r="O55" s="15" t="s">
        <v>481</v>
      </c>
      <c r="P55" s="127"/>
      <c r="Q55" s="127"/>
      <c r="T55" s="75"/>
      <c r="U55" s="75"/>
      <c r="V55" s="75"/>
      <c r="W55" s="75"/>
      <c r="X55" s="75"/>
      <c r="Y55" s="75"/>
      <c r="Z55" s="75"/>
      <c r="AA55" s="75"/>
      <c r="AB55" s="75"/>
      <c r="AC55" s="75"/>
      <c r="AD55" s="75"/>
      <c r="AE55" s="75"/>
      <c r="AF55" s="75"/>
      <c r="AG55" s="75"/>
      <c r="AH55" s="75"/>
      <c r="AI55" s="75"/>
      <c r="AJ55" s="75"/>
    </row>
    <row r="56">
      <c r="A56" s="15" t="s">
        <v>221</v>
      </c>
      <c r="B56" s="15" t="s">
        <v>33</v>
      </c>
      <c r="C56" s="15" t="s">
        <v>34</v>
      </c>
      <c r="D56" s="28" t="s">
        <v>413</v>
      </c>
      <c r="E56" s="28" t="s">
        <v>344</v>
      </c>
      <c r="F56" s="15" t="s">
        <v>346</v>
      </c>
      <c r="G56" s="141">
        <v>0.5625</v>
      </c>
      <c r="H56" s="125">
        <v>0.0</v>
      </c>
      <c r="I56" s="15" t="s">
        <v>346</v>
      </c>
      <c r="J56" s="15" t="s">
        <v>37</v>
      </c>
      <c r="K56" s="15">
        <v>3.0</v>
      </c>
      <c r="L56" s="15">
        <v>0.0</v>
      </c>
      <c r="M56" s="76">
        <f t="shared" si="1"/>
        <v>3</v>
      </c>
      <c r="N56" s="126">
        <f t="shared" si="2"/>
        <v>0.1304347826</v>
      </c>
      <c r="O56" s="15"/>
      <c r="P56" s="127"/>
      <c r="Q56" s="127"/>
      <c r="T56" s="75"/>
      <c r="U56" s="75"/>
      <c r="V56" s="75"/>
      <c r="W56" s="75"/>
      <c r="X56" s="75"/>
      <c r="Y56" s="75"/>
      <c r="Z56" s="75"/>
      <c r="AA56" s="75"/>
      <c r="AB56" s="75"/>
      <c r="AC56" s="75"/>
      <c r="AD56" s="75"/>
      <c r="AE56" s="75"/>
      <c r="AF56" s="75"/>
      <c r="AG56" s="75"/>
      <c r="AH56" s="75"/>
      <c r="AI56" s="75"/>
      <c r="AJ56" s="75"/>
    </row>
    <row r="57">
      <c r="A57" s="15" t="s">
        <v>221</v>
      </c>
      <c r="B57" s="15" t="s">
        <v>22</v>
      </c>
      <c r="C57" s="15" t="s">
        <v>23</v>
      </c>
      <c r="D57" s="28" t="s">
        <v>414</v>
      </c>
      <c r="E57" s="28" t="s">
        <v>344</v>
      </c>
      <c r="F57" s="15" t="s">
        <v>346</v>
      </c>
      <c r="G57" s="138">
        <v>0.5625</v>
      </c>
      <c r="H57" s="125">
        <v>0.0</v>
      </c>
      <c r="I57" s="15" t="s">
        <v>346</v>
      </c>
      <c r="J57" s="15" t="s">
        <v>346</v>
      </c>
      <c r="K57" s="15">
        <v>7.0</v>
      </c>
      <c r="L57" s="15">
        <v>2.0</v>
      </c>
      <c r="M57" s="76">
        <f t="shared" si="1"/>
        <v>9</v>
      </c>
      <c r="N57" s="126">
        <f t="shared" si="2"/>
        <v>0.3913043478</v>
      </c>
      <c r="O57" s="15"/>
      <c r="P57" s="127"/>
      <c r="Q57" s="127"/>
      <c r="T57" s="75"/>
      <c r="U57" s="75"/>
      <c r="V57" s="75"/>
      <c r="W57" s="75"/>
      <c r="X57" s="75"/>
      <c r="Y57" s="75"/>
      <c r="Z57" s="75"/>
      <c r="AA57" s="75"/>
      <c r="AB57" s="75"/>
      <c r="AC57" s="75"/>
      <c r="AD57" s="75"/>
      <c r="AE57" s="75"/>
      <c r="AF57" s="75"/>
      <c r="AG57" s="75"/>
      <c r="AH57" s="75"/>
      <c r="AI57" s="75"/>
      <c r="AJ57" s="75"/>
    </row>
    <row r="58">
      <c r="A58" s="15" t="s">
        <v>221</v>
      </c>
      <c r="B58" s="15" t="s">
        <v>81</v>
      </c>
      <c r="C58" s="15" t="s">
        <v>82</v>
      </c>
      <c r="D58" s="28" t="s">
        <v>415</v>
      </c>
      <c r="E58" s="28" t="s">
        <v>344</v>
      </c>
      <c r="F58" s="15" t="s">
        <v>346</v>
      </c>
      <c r="G58" s="141">
        <v>0.5625</v>
      </c>
      <c r="H58" s="125">
        <v>0.0</v>
      </c>
      <c r="I58" s="15" t="s">
        <v>346</v>
      </c>
      <c r="J58" s="15" t="s">
        <v>346</v>
      </c>
      <c r="K58" s="15">
        <v>0.0</v>
      </c>
      <c r="L58" s="15">
        <v>0.0</v>
      </c>
      <c r="M58" s="76">
        <f t="shared" si="1"/>
        <v>0</v>
      </c>
      <c r="N58" s="126">
        <f t="shared" si="2"/>
        <v>0</v>
      </c>
      <c r="O58" s="15"/>
      <c r="P58" s="127"/>
      <c r="Q58" s="127"/>
      <c r="T58" s="75"/>
      <c r="U58" s="75"/>
      <c r="V58" s="75"/>
      <c r="W58" s="75"/>
      <c r="X58" s="75"/>
      <c r="Y58" s="75"/>
      <c r="Z58" s="75"/>
      <c r="AA58" s="75"/>
      <c r="AB58" s="75"/>
      <c r="AC58" s="75"/>
      <c r="AD58" s="75"/>
      <c r="AE58" s="75"/>
      <c r="AF58" s="75"/>
      <c r="AG58" s="75"/>
      <c r="AH58" s="75"/>
      <c r="AI58" s="75"/>
      <c r="AJ58" s="75"/>
    </row>
    <row r="59">
      <c r="A59" s="15" t="s">
        <v>221</v>
      </c>
      <c r="B59" s="15" t="s">
        <v>225</v>
      </c>
      <c r="C59" s="15" t="s">
        <v>226</v>
      </c>
      <c r="D59" s="28" t="s">
        <v>416</v>
      </c>
      <c r="E59" s="28" t="s">
        <v>344</v>
      </c>
      <c r="F59" s="15" t="s">
        <v>346</v>
      </c>
      <c r="G59" s="124">
        <v>0.5625</v>
      </c>
      <c r="H59" s="125">
        <v>0.0</v>
      </c>
      <c r="I59" s="15" t="s">
        <v>346</v>
      </c>
      <c r="J59" s="15" t="s">
        <v>346</v>
      </c>
      <c r="K59" s="15">
        <v>9.0</v>
      </c>
      <c r="L59" s="15">
        <v>9.0</v>
      </c>
      <c r="M59" s="76">
        <f t="shared" si="1"/>
        <v>18</v>
      </c>
      <c r="N59" s="126">
        <f t="shared" si="2"/>
        <v>0.7826086957</v>
      </c>
      <c r="O59" s="15"/>
      <c r="P59" s="127"/>
      <c r="Q59" s="127"/>
      <c r="T59" s="75"/>
      <c r="U59" s="75"/>
      <c r="V59" s="75"/>
      <c r="W59" s="75"/>
      <c r="X59" s="75"/>
      <c r="Y59" s="75"/>
      <c r="Z59" s="75"/>
      <c r="AA59" s="75"/>
      <c r="AB59" s="75"/>
      <c r="AC59" s="75"/>
      <c r="AD59" s="75"/>
      <c r="AE59" s="75"/>
      <c r="AF59" s="75"/>
      <c r="AG59" s="75"/>
      <c r="AH59" s="75"/>
      <c r="AI59" s="75"/>
      <c r="AJ59" s="75"/>
    </row>
    <row r="60">
      <c r="A60" s="100" t="s">
        <v>221</v>
      </c>
      <c r="B60" s="15" t="s">
        <v>228</v>
      </c>
      <c r="C60" s="15" t="s">
        <v>229</v>
      </c>
      <c r="D60" s="28" t="s">
        <v>417</v>
      </c>
      <c r="E60" s="28" t="s">
        <v>418</v>
      </c>
      <c r="F60" s="15" t="s">
        <v>346</v>
      </c>
      <c r="G60" s="124">
        <v>0.6041666666666666</v>
      </c>
      <c r="H60" s="125">
        <v>0.0</v>
      </c>
      <c r="I60" s="15" t="s">
        <v>346</v>
      </c>
      <c r="J60" s="15" t="s">
        <v>37</v>
      </c>
      <c r="K60" s="15">
        <v>0.0</v>
      </c>
      <c r="L60" s="15">
        <v>0.0</v>
      </c>
      <c r="M60" s="76">
        <f t="shared" si="1"/>
        <v>0</v>
      </c>
      <c r="N60" s="126">
        <f t="shared" si="2"/>
        <v>0</v>
      </c>
      <c r="O60" s="15"/>
      <c r="P60" s="127"/>
      <c r="Q60" s="127"/>
      <c r="T60" s="75"/>
      <c r="U60" s="75"/>
      <c r="V60" s="75"/>
      <c r="W60" s="75"/>
      <c r="X60" s="75"/>
      <c r="Y60" s="75"/>
      <c r="Z60" s="75"/>
      <c r="AA60" s="75"/>
      <c r="AB60" s="75"/>
      <c r="AC60" s="75"/>
      <c r="AD60" s="75"/>
      <c r="AE60" s="75"/>
      <c r="AF60" s="75"/>
      <c r="AG60" s="75"/>
      <c r="AH60" s="75"/>
      <c r="AI60" s="75"/>
      <c r="AJ60" s="75"/>
    </row>
    <row r="61">
      <c r="A61" s="100" t="s">
        <v>221</v>
      </c>
      <c r="B61" s="15" t="s">
        <v>230</v>
      </c>
      <c r="C61" s="15" t="s">
        <v>231</v>
      </c>
      <c r="D61" s="28" t="s">
        <v>419</v>
      </c>
      <c r="E61" s="28" t="s">
        <v>418</v>
      </c>
      <c r="F61" s="15" t="s">
        <v>37</v>
      </c>
      <c r="G61" s="125" t="s">
        <v>96</v>
      </c>
      <c r="H61" s="125" t="s">
        <v>96</v>
      </c>
      <c r="I61" s="15" t="s">
        <v>37</v>
      </c>
      <c r="J61" s="15" t="s">
        <v>37</v>
      </c>
      <c r="K61" s="15">
        <v>0.0</v>
      </c>
      <c r="L61" s="15">
        <v>0.0</v>
      </c>
      <c r="M61" s="76">
        <f t="shared" si="1"/>
        <v>0</v>
      </c>
      <c r="N61" s="126">
        <f t="shared" si="2"/>
        <v>0</v>
      </c>
      <c r="O61" s="15"/>
      <c r="P61" s="127"/>
      <c r="Q61" s="127"/>
      <c r="T61" s="75"/>
      <c r="U61" s="75"/>
      <c r="V61" s="75"/>
      <c r="W61" s="75"/>
      <c r="X61" s="75"/>
      <c r="Y61" s="75"/>
      <c r="Z61" s="75"/>
      <c r="AA61" s="75"/>
      <c r="AB61" s="75"/>
      <c r="AC61" s="75"/>
      <c r="AD61" s="75"/>
      <c r="AE61" s="75"/>
      <c r="AF61" s="75"/>
      <c r="AG61" s="75"/>
      <c r="AH61" s="75"/>
      <c r="AI61" s="75"/>
      <c r="AJ61" s="75"/>
    </row>
    <row r="62">
      <c r="A62" s="100" t="s">
        <v>221</v>
      </c>
      <c r="B62" s="15" t="s">
        <v>234</v>
      </c>
      <c r="C62" s="15" t="s">
        <v>235</v>
      </c>
      <c r="D62" s="28" t="s">
        <v>420</v>
      </c>
      <c r="E62" s="28" t="s">
        <v>418</v>
      </c>
      <c r="F62" s="15" t="s">
        <v>346</v>
      </c>
      <c r="G62" s="141">
        <v>0.6041666666666666</v>
      </c>
      <c r="H62" s="125">
        <v>0.0</v>
      </c>
      <c r="I62" s="15" t="s">
        <v>346</v>
      </c>
      <c r="J62" s="15" t="s">
        <v>346</v>
      </c>
      <c r="K62" s="15">
        <v>11.0</v>
      </c>
      <c r="L62" s="15">
        <v>1.0</v>
      </c>
      <c r="M62" s="76">
        <f t="shared" si="1"/>
        <v>12</v>
      </c>
      <c r="N62" s="126">
        <f t="shared" si="2"/>
        <v>0.5217391304</v>
      </c>
      <c r="O62" s="75"/>
      <c r="P62" s="127"/>
      <c r="Q62" s="127"/>
      <c r="T62" s="75"/>
      <c r="U62" s="75"/>
      <c r="V62" s="75"/>
      <c r="W62" s="75"/>
      <c r="X62" s="75"/>
      <c r="Y62" s="75"/>
      <c r="Z62" s="75"/>
      <c r="AA62" s="75"/>
      <c r="AB62" s="75"/>
      <c r="AC62" s="75"/>
      <c r="AD62" s="75"/>
      <c r="AE62" s="75"/>
      <c r="AF62" s="75"/>
      <c r="AG62" s="75"/>
      <c r="AH62" s="75"/>
      <c r="AI62" s="75"/>
      <c r="AJ62" s="75"/>
    </row>
    <row r="63">
      <c r="A63" s="100" t="s">
        <v>221</v>
      </c>
      <c r="B63" s="15" t="s">
        <v>238</v>
      </c>
      <c r="C63" s="15" t="s">
        <v>239</v>
      </c>
      <c r="D63" s="28" t="s">
        <v>421</v>
      </c>
      <c r="E63" s="28" t="s">
        <v>418</v>
      </c>
      <c r="F63" s="15" t="s">
        <v>346</v>
      </c>
      <c r="G63" s="141">
        <v>0.6041666666666666</v>
      </c>
      <c r="H63" s="125">
        <v>0.0</v>
      </c>
      <c r="I63" s="15" t="s">
        <v>346</v>
      </c>
      <c r="J63" s="15" t="s">
        <v>346</v>
      </c>
      <c r="K63" s="15">
        <v>8.0</v>
      </c>
      <c r="L63" s="15">
        <v>1.0</v>
      </c>
      <c r="M63" s="76">
        <f t="shared" si="1"/>
        <v>9</v>
      </c>
      <c r="N63" s="126">
        <f t="shared" si="2"/>
        <v>0.3913043478</v>
      </c>
      <c r="O63" s="15"/>
      <c r="P63" s="127"/>
      <c r="Q63" s="127"/>
      <c r="T63" s="75"/>
      <c r="U63" s="75"/>
      <c r="V63" s="75"/>
      <c r="W63" s="75"/>
      <c r="X63" s="75"/>
      <c r="Y63" s="75"/>
      <c r="Z63" s="75"/>
      <c r="AA63" s="75"/>
      <c r="AB63" s="75"/>
      <c r="AC63" s="75"/>
      <c r="AD63" s="75"/>
      <c r="AE63" s="75"/>
      <c r="AF63" s="75"/>
      <c r="AG63" s="75"/>
      <c r="AH63" s="75"/>
      <c r="AI63" s="75"/>
      <c r="AJ63" s="75"/>
    </row>
    <row r="64">
      <c r="A64" s="15" t="s">
        <v>243</v>
      </c>
      <c r="B64" s="15" t="s">
        <v>244</v>
      </c>
      <c r="C64" s="15" t="s">
        <v>245</v>
      </c>
      <c r="D64" s="28" t="s">
        <v>422</v>
      </c>
      <c r="E64" s="28" t="s">
        <v>374</v>
      </c>
      <c r="F64" s="15" t="s">
        <v>346</v>
      </c>
      <c r="G64" s="124">
        <v>0.5625</v>
      </c>
      <c r="H64" s="125">
        <v>0.0</v>
      </c>
      <c r="I64" s="15"/>
      <c r="J64" s="15" t="s">
        <v>346</v>
      </c>
      <c r="K64" s="15">
        <v>11.0</v>
      </c>
      <c r="L64" s="15">
        <v>5.0</v>
      </c>
      <c r="M64" s="76">
        <f t="shared" si="1"/>
        <v>16</v>
      </c>
      <c r="N64" s="126">
        <f t="shared" si="2"/>
        <v>0.6956521739</v>
      </c>
      <c r="P64" s="127"/>
      <c r="Q64" s="127"/>
      <c r="T64" s="75"/>
      <c r="U64" s="75"/>
      <c r="V64" s="75"/>
      <c r="W64" s="75"/>
      <c r="X64" s="75"/>
      <c r="Y64" s="75"/>
      <c r="Z64" s="75"/>
      <c r="AA64" s="75"/>
      <c r="AB64" s="75"/>
      <c r="AC64" s="75"/>
      <c r="AD64" s="75"/>
      <c r="AE64" s="75"/>
      <c r="AF64" s="75"/>
      <c r="AG64" s="75"/>
      <c r="AH64" s="75"/>
      <c r="AI64" s="75"/>
      <c r="AJ64" s="75"/>
    </row>
    <row r="65">
      <c r="A65" s="15" t="s">
        <v>243</v>
      </c>
      <c r="B65" s="15" t="s">
        <v>154</v>
      </c>
      <c r="C65" s="15" t="s">
        <v>155</v>
      </c>
      <c r="D65" s="28" t="s">
        <v>423</v>
      </c>
      <c r="E65" s="28" t="s">
        <v>374</v>
      </c>
      <c r="F65" s="15" t="s">
        <v>346</v>
      </c>
      <c r="G65" s="124">
        <v>0.5625</v>
      </c>
      <c r="H65" s="125">
        <v>0.0</v>
      </c>
      <c r="I65" s="15"/>
      <c r="J65" s="15" t="s">
        <v>37</v>
      </c>
      <c r="K65" s="15">
        <v>9.0</v>
      </c>
      <c r="L65" s="15">
        <v>5.0</v>
      </c>
      <c r="M65" s="76">
        <f t="shared" si="1"/>
        <v>14</v>
      </c>
      <c r="N65" s="126">
        <f t="shared" si="2"/>
        <v>0.6086956522</v>
      </c>
      <c r="P65" s="127"/>
      <c r="Q65" s="127"/>
      <c r="T65" s="75"/>
      <c r="U65" s="75"/>
      <c r="V65" s="75"/>
      <c r="W65" s="75"/>
      <c r="X65" s="75"/>
      <c r="Y65" s="75"/>
      <c r="Z65" s="75"/>
      <c r="AA65" s="75"/>
      <c r="AB65" s="75"/>
      <c r="AC65" s="75"/>
      <c r="AD65" s="75"/>
      <c r="AE65" s="75"/>
      <c r="AF65" s="75"/>
      <c r="AG65" s="75"/>
      <c r="AH65" s="75"/>
      <c r="AI65" s="75"/>
      <c r="AJ65" s="75"/>
    </row>
    <row r="66">
      <c r="A66" s="15" t="s">
        <v>243</v>
      </c>
      <c r="B66" s="15" t="s">
        <v>249</v>
      </c>
      <c r="C66" s="15" t="s">
        <v>250</v>
      </c>
      <c r="D66" s="28" t="s">
        <v>424</v>
      </c>
      <c r="E66" s="28" t="s">
        <v>374</v>
      </c>
      <c r="F66" s="15" t="s">
        <v>346</v>
      </c>
      <c r="G66" s="124">
        <v>0.5625</v>
      </c>
      <c r="H66" s="125">
        <v>0.0</v>
      </c>
      <c r="I66" s="15"/>
      <c r="J66" s="15" t="s">
        <v>37</v>
      </c>
      <c r="K66" s="15">
        <v>2.0</v>
      </c>
      <c r="L66" s="15" t="s">
        <v>96</v>
      </c>
      <c r="M66" s="76">
        <f t="shared" si="1"/>
        <v>2</v>
      </c>
      <c r="N66" s="126">
        <f t="shared" si="2"/>
        <v>0.08695652174</v>
      </c>
      <c r="O66" s="75"/>
      <c r="P66" s="127"/>
      <c r="Q66" s="127"/>
      <c r="T66" s="75"/>
      <c r="U66" s="75"/>
      <c r="V66" s="75"/>
      <c r="W66" s="75"/>
      <c r="X66" s="75"/>
      <c r="Y66" s="75"/>
      <c r="Z66" s="75"/>
      <c r="AA66" s="75"/>
      <c r="AB66" s="75"/>
      <c r="AC66" s="75"/>
      <c r="AD66" s="75"/>
      <c r="AE66" s="75"/>
      <c r="AF66" s="75"/>
      <c r="AG66" s="75"/>
      <c r="AH66" s="75"/>
      <c r="AI66" s="75"/>
      <c r="AJ66" s="75"/>
    </row>
    <row r="67">
      <c r="A67" s="15" t="s">
        <v>243</v>
      </c>
      <c r="B67" s="15" t="s">
        <v>251</v>
      </c>
      <c r="C67" s="15" t="s">
        <v>252</v>
      </c>
      <c r="D67" s="28" t="s">
        <v>425</v>
      </c>
      <c r="E67" s="28" t="s">
        <v>374</v>
      </c>
      <c r="F67" s="15" t="s">
        <v>346</v>
      </c>
      <c r="G67" s="138">
        <v>0.5625</v>
      </c>
      <c r="H67" s="125">
        <v>0.0</v>
      </c>
      <c r="I67" s="15"/>
      <c r="J67" s="15" t="s">
        <v>346</v>
      </c>
      <c r="K67" s="15">
        <v>12.0</v>
      </c>
      <c r="L67" s="15">
        <v>8.0</v>
      </c>
      <c r="M67" s="76">
        <f t="shared" si="1"/>
        <v>20</v>
      </c>
      <c r="N67" s="126">
        <f t="shared" si="2"/>
        <v>0.8695652174</v>
      </c>
      <c r="O67" s="75"/>
      <c r="P67" s="127"/>
      <c r="Q67" s="127"/>
      <c r="T67" s="75"/>
      <c r="U67" s="75"/>
      <c r="V67" s="75"/>
      <c r="W67" s="75"/>
      <c r="X67" s="75"/>
      <c r="Y67" s="75"/>
      <c r="Z67" s="75"/>
      <c r="AA67" s="75"/>
      <c r="AB67" s="75"/>
      <c r="AC67" s="75"/>
      <c r="AD67" s="75"/>
      <c r="AE67" s="75"/>
      <c r="AF67" s="75"/>
      <c r="AG67" s="75"/>
      <c r="AH67" s="75"/>
      <c r="AI67" s="75"/>
      <c r="AJ67" s="75"/>
    </row>
    <row r="68">
      <c r="A68" s="15" t="s">
        <v>243</v>
      </c>
      <c r="B68" s="15" t="s">
        <v>253</v>
      </c>
      <c r="C68" s="15" t="s">
        <v>254</v>
      </c>
      <c r="D68" s="28" t="s">
        <v>426</v>
      </c>
      <c r="E68" s="28" t="s">
        <v>350</v>
      </c>
      <c r="F68" s="15" t="s">
        <v>346</v>
      </c>
      <c r="G68" s="124">
        <v>0.5625</v>
      </c>
      <c r="H68" s="125">
        <v>0.0</v>
      </c>
      <c r="I68" s="15"/>
      <c r="J68" s="15" t="s">
        <v>37</v>
      </c>
      <c r="K68" s="15" t="s">
        <v>96</v>
      </c>
      <c r="L68" s="15" t="s">
        <v>96</v>
      </c>
      <c r="M68" s="76">
        <f t="shared" si="1"/>
        <v>0</v>
      </c>
      <c r="N68" s="126">
        <f t="shared" si="2"/>
        <v>0</v>
      </c>
      <c r="O68" s="75"/>
      <c r="P68" s="127"/>
      <c r="Q68" s="127"/>
      <c r="T68" s="75"/>
      <c r="U68" s="75"/>
      <c r="V68" s="75"/>
      <c r="W68" s="75"/>
      <c r="X68" s="75"/>
      <c r="Y68" s="75"/>
      <c r="Z68" s="75"/>
      <c r="AA68" s="75"/>
      <c r="AB68" s="75"/>
      <c r="AC68" s="75"/>
      <c r="AD68" s="75"/>
      <c r="AE68" s="75"/>
      <c r="AF68" s="75"/>
      <c r="AG68" s="75"/>
      <c r="AH68" s="75"/>
      <c r="AI68" s="75"/>
      <c r="AJ68" s="75"/>
    </row>
    <row r="69">
      <c r="A69" s="15" t="s">
        <v>243</v>
      </c>
      <c r="B69" s="15" t="s">
        <v>255</v>
      </c>
      <c r="C69" s="15" t="s">
        <v>256</v>
      </c>
      <c r="D69" s="28" t="s">
        <v>427</v>
      </c>
      <c r="E69" s="28" t="s">
        <v>350</v>
      </c>
      <c r="F69" s="15" t="s">
        <v>346</v>
      </c>
      <c r="G69" s="124">
        <v>0.6076388888888888</v>
      </c>
      <c r="H69" s="125">
        <v>0.0</v>
      </c>
      <c r="I69" s="15"/>
      <c r="J69" s="15"/>
      <c r="K69" s="15">
        <v>9.0</v>
      </c>
      <c r="L69" s="15">
        <v>0.0</v>
      </c>
      <c r="M69" s="76">
        <f t="shared" si="1"/>
        <v>9</v>
      </c>
      <c r="N69" s="126">
        <f t="shared" si="2"/>
        <v>0.3913043478</v>
      </c>
      <c r="O69" s="75"/>
      <c r="P69" s="127"/>
      <c r="Q69" s="127"/>
      <c r="T69" s="75"/>
      <c r="U69" s="75"/>
      <c r="V69" s="75"/>
      <c r="W69" s="75"/>
      <c r="X69" s="75"/>
      <c r="Y69" s="75"/>
      <c r="Z69" s="75"/>
      <c r="AA69" s="75"/>
      <c r="AB69" s="75"/>
      <c r="AC69" s="75"/>
      <c r="AD69" s="75"/>
      <c r="AE69" s="75"/>
      <c r="AF69" s="75"/>
      <c r="AG69" s="75"/>
      <c r="AH69" s="75"/>
      <c r="AI69" s="75"/>
      <c r="AJ69" s="75"/>
    </row>
    <row r="70">
      <c r="A70" s="15" t="s">
        <v>243</v>
      </c>
      <c r="B70" s="15" t="s">
        <v>257</v>
      </c>
      <c r="C70" s="15" t="s">
        <v>258</v>
      </c>
      <c r="D70" s="28" t="s">
        <v>428</v>
      </c>
      <c r="E70" s="28" t="s">
        <v>350</v>
      </c>
      <c r="F70" s="15" t="s">
        <v>37</v>
      </c>
      <c r="G70" s="124"/>
      <c r="H70" s="125"/>
      <c r="I70" s="15"/>
      <c r="J70" s="15"/>
      <c r="K70" s="15" t="s">
        <v>96</v>
      </c>
      <c r="L70" s="15" t="s">
        <v>96</v>
      </c>
      <c r="M70" s="76">
        <f t="shared" si="1"/>
        <v>0</v>
      </c>
      <c r="N70" s="126">
        <f t="shared" si="2"/>
        <v>0</v>
      </c>
      <c r="O70" s="75"/>
      <c r="P70" s="127"/>
      <c r="Q70" s="127"/>
      <c r="T70" s="75"/>
      <c r="U70" s="75"/>
      <c r="V70" s="75"/>
      <c r="W70" s="75"/>
      <c r="X70" s="75"/>
      <c r="Y70" s="75"/>
      <c r="Z70" s="75"/>
      <c r="AA70" s="75"/>
      <c r="AB70" s="75"/>
      <c r="AC70" s="75"/>
      <c r="AD70" s="75"/>
      <c r="AE70" s="75"/>
      <c r="AF70" s="75"/>
      <c r="AG70" s="75"/>
      <c r="AH70" s="75"/>
      <c r="AI70" s="75"/>
      <c r="AJ70" s="75"/>
    </row>
    <row r="71">
      <c r="A71" s="15" t="s">
        <v>243</v>
      </c>
      <c r="B71" s="15" t="s">
        <v>259</v>
      </c>
      <c r="C71" s="15" t="s">
        <v>260</v>
      </c>
      <c r="D71" s="28" t="s">
        <v>429</v>
      </c>
      <c r="E71" s="28" t="s">
        <v>350</v>
      </c>
      <c r="F71" s="15" t="s">
        <v>346</v>
      </c>
      <c r="G71" s="124">
        <v>0.6076388888888888</v>
      </c>
      <c r="H71" s="125">
        <v>0.0</v>
      </c>
      <c r="I71" s="15"/>
      <c r="J71" s="15" t="s">
        <v>346</v>
      </c>
      <c r="K71" s="15">
        <v>9.0</v>
      </c>
      <c r="L71" s="15">
        <v>1.0</v>
      </c>
      <c r="M71" s="76">
        <f t="shared" si="1"/>
        <v>10</v>
      </c>
      <c r="N71" s="126">
        <f t="shared" si="2"/>
        <v>0.4347826087</v>
      </c>
      <c r="O71" s="75"/>
      <c r="P71" s="127"/>
      <c r="Q71" s="127"/>
      <c r="T71" s="75"/>
      <c r="U71" s="75"/>
      <c r="V71" s="75"/>
      <c r="W71" s="75"/>
      <c r="X71" s="75"/>
      <c r="Y71" s="75"/>
      <c r="Z71" s="75"/>
      <c r="AA71" s="75"/>
      <c r="AB71" s="75"/>
      <c r="AC71" s="75"/>
      <c r="AD71" s="75"/>
      <c r="AE71" s="75"/>
      <c r="AF71" s="75"/>
      <c r="AG71" s="75"/>
      <c r="AH71" s="75"/>
      <c r="AI71" s="75"/>
      <c r="AJ71" s="75"/>
    </row>
    <row r="72">
      <c r="A72" s="15" t="s">
        <v>261</v>
      </c>
      <c r="B72" s="15" t="s">
        <v>262</v>
      </c>
      <c r="C72" s="15" t="s">
        <v>263</v>
      </c>
      <c r="D72" s="28" t="s">
        <v>430</v>
      </c>
      <c r="E72" s="28" t="s">
        <v>365</v>
      </c>
      <c r="F72" s="15" t="s">
        <v>346</v>
      </c>
      <c r="G72" s="136">
        <v>0.6527777777777778</v>
      </c>
      <c r="H72" s="125">
        <v>0.0</v>
      </c>
      <c r="I72" s="15" t="s">
        <v>346</v>
      </c>
      <c r="J72" s="15" t="s">
        <v>346</v>
      </c>
      <c r="K72" s="15">
        <v>7.0</v>
      </c>
      <c r="L72" s="15" t="s">
        <v>96</v>
      </c>
      <c r="M72" s="76">
        <f t="shared" si="1"/>
        <v>7</v>
      </c>
      <c r="N72" s="126">
        <f t="shared" si="2"/>
        <v>0.3043478261</v>
      </c>
      <c r="O72" s="75"/>
      <c r="P72" s="127"/>
      <c r="Q72" s="127"/>
      <c r="T72" s="75"/>
      <c r="U72" s="75"/>
      <c r="V72" s="75"/>
      <c r="W72" s="75"/>
      <c r="X72" s="75"/>
      <c r="Y72" s="75"/>
      <c r="Z72" s="75"/>
      <c r="AA72" s="75"/>
      <c r="AB72" s="75"/>
      <c r="AC72" s="75"/>
      <c r="AD72" s="75"/>
      <c r="AE72" s="75"/>
      <c r="AF72" s="75"/>
      <c r="AG72" s="75"/>
      <c r="AH72" s="75"/>
      <c r="AI72" s="75"/>
      <c r="AJ72" s="75"/>
    </row>
    <row r="73">
      <c r="A73" s="15" t="s">
        <v>261</v>
      </c>
      <c r="B73" s="15" t="s">
        <v>47</v>
      </c>
      <c r="C73" s="15" t="s">
        <v>48</v>
      </c>
      <c r="D73" s="28" t="s">
        <v>431</v>
      </c>
      <c r="E73" s="28" t="s">
        <v>365</v>
      </c>
      <c r="F73" s="15" t="s">
        <v>346</v>
      </c>
      <c r="G73" s="136">
        <v>0.6527777777777778</v>
      </c>
      <c r="H73" s="125">
        <v>0.0</v>
      </c>
      <c r="I73" s="15" t="s">
        <v>346</v>
      </c>
      <c r="J73" s="15" t="s">
        <v>37</v>
      </c>
      <c r="K73" s="15">
        <v>7.0</v>
      </c>
      <c r="L73" s="15" t="s">
        <v>96</v>
      </c>
      <c r="M73" s="76">
        <f t="shared" si="1"/>
        <v>7</v>
      </c>
      <c r="N73" s="126">
        <f t="shared" si="2"/>
        <v>0.3043478261</v>
      </c>
      <c r="O73" s="75"/>
      <c r="P73" s="127"/>
      <c r="Q73" s="127"/>
      <c r="T73" s="75"/>
      <c r="U73" s="75"/>
      <c r="V73" s="75"/>
      <c r="W73" s="75"/>
      <c r="X73" s="75"/>
      <c r="Y73" s="75"/>
      <c r="Z73" s="75"/>
      <c r="AA73" s="75"/>
      <c r="AB73" s="75"/>
      <c r="AC73" s="75"/>
      <c r="AD73" s="75"/>
      <c r="AE73" s="75"/>
      <c r="AF73" s="75"/>
      <c r="AG73" s="75"/>
      <c r="AH73" s="75"/>
      <c r="AI73" s="75"/>
      <c r="AJ73" s="75"/>
    </row>
    <row r="74">
      <c r="A74" s="15" t="s">
        <v>261</v>
      </c>
      <c r="B74" s="15" t="s">
        <v>57</v>
      </c>
      <c r="C74" s="15" t="s">
        <v>58</v>
      </c>
      <c r="D74" s="28" t="s">
        <v>432</v>
      </c>
      <c r="E74" s="28" t="s">
        <v>365</v>
      </c>
      <c r="F74" s="15" t="s">
        <v>346</v>
      </c>
      <c r="G74" s="142">
        <v>0.6527777777777778</v>
      </c>
      <c r="H74" s="125">
        <v>0.0</v>
      </c>
      <c r="I74" s="15" t="s">
        <v>346</v>
      </c>
      <c r="J74" s="125" t="s">
        <v>346</v>
      </c>
      <c r="K74" s="15">
        <v>12.0</v>
      </c>
      <c r="L74" s="15">
        <v>1.0</v>
      </c>
      <c r="M74" s="76">
        <f t="shared" si="1"/>
        <v>13</v>
      </c>
      <c r="N74" s="126">
        <f t="shared" si="2"/>
        <v>0.5652173913</v>
      </c>
      <c r="O74" s="75"/>
      <c r="P74" s="127"/>
      <c r="Q74" s="127"/>
      <c r="T74" s="75"/>
      <c r="U74" s="75"/>
      <c r="V74" s="75"/>
      <c r="W74" s="75"/>
      <c r="X74" s="75"/>
      <c r="Y74" s="75"/>
      <c r="Z74" s="75"/>
      <c r="AA74" s="75"/>
      <c r="AB74" s="75"/>
      <c r="AC74" s="75"/>
      <c r="AD74" s="75"/>
      <c r="AE74" s="75"/>
      <c r="AF74" s="75"/>
      <c r="AG74" s="75"/>
      <c r="AH74" s="75"/>
      <c r="AI74" s="75"/>
      <c r="AJ74" s="75"/>
    </row>
    <row r="75">
      <c r="A75" s="15" t="s">
        <v>261</v>
      </c>
      <c r="B75" s="15" t="s">
        <v>267</v>
      </c>
      <c r="C75" s="15" t="s">
        <v>269</v>
      </c>
      <c r="D75" s="28" t="s">
        <v>433</v>
      </c>
      <c r="E75" s="28" t="s">
        <v>365</v>
      </c>
      <c r="F75" s="15" t="s">
        <v>346</v>
      </c>
      <c r="G75" s="142">
        <v>0.6541666666666667</v>
      </c>
      <c r="H75" s="125">
        <v>2.0</v>
      </c>
      <c r="I75" s="15" t="s">
        <v>346</v>
      </c>
      <c r="J75" s="15" t="s">
        <v>346</v>
      </c>
      <c r="K75" s="15">
        <v>13.0</v>
      </c>
      <c r="L75" s="15" t="s">
        <v>96</v>
      </c>
      <c r="M75" s="76">
        <f t="shared" si="1"/>
        <v>13</v>
      </c>
      <c r="N75" s="126">
        <f t="shared" si="2"/>
        <v>0.5652173913</v>
      </c>
      <c r="O75" s="15"/>
      <c r="P75" s="127"/>
      <c r="Q75" s="127"/>
      <c r="T75" s="75"/>
      <c r="U75" s="75"/>
      <c r="V75" s="75"/>
      <c r="W75" s="75"/>
      <c r="X75" s="75"/>
      <c r="Y75" s="75"/>
      <c r="Z75" s="75"/>
      <c r="AA75" s="75"/>
      <c r="AB75" s="75"/>
      <c r="AC75" s="75"/>
      <c r="AD75" s="75"/>
      <c r="AE75" s="75"/>
      <c r="AF75" s="75"/>
      <c r="AG75" s="75"/>
      <c r="AH75" s="75"/>
      <c r="AI75" s="75"/>
      <c r="AJ75" s="75"/>
    </row>
    <row r="76">
      <c r="A76" s="15" t="s">
        <v>261</v>
      </c>
      <c r="B76" s="15" t="s">
        <v>236</v>
      </c>
      <c r="C76" s="15" t="s">
        <v>237</v>
      </c>
      <c r="D76" s="28" t="s">
        <v>434</v>
      </c>
      <c r="E76" s="28" t="s">
        <v>361</v>
      </c>
      <c r="F76" s="15" t="s">
        <v>346</v>
      </c>
      <c r="G76" s="142">
        <v>0.6979166666666666</v>
      </c>
      <c r="H76" s="125">
        <v>0.0</v>
      </c>
      <c r="I76" s="15" t="s">
        <v>346</v>
      </c>
      <c r="J76" s="15" t="s">
        <v>346</v>
      </c>
      <c r="K76" s="15">
        <v>5.0</v>
      </c>
      <c r="L76" s="15">
        <v>1.0</v>
      </c>
      <c r="M76" s="76">
        <f t="shared" si="1"/>
        <v>6</v>
      </c>
      <c r="N76" s="126">
        <f t="shared" si="2"/>
        <v>0.2608695652</v>
      </c>
      <c r="O76" s="75"/>
      <c r="P76" s="127"/>
      <c r="Q76" s="127"/>
      <c r="T76" s="75"/>
      <c r="U76" s="75"/>
      <c r="V76" s="75"/>
      <c r="W76" s="75"/>
      <c r="X76" s="75"/>
      <c r="Y76" s="75"/>
      <c r="Z76" s="75"/>
      <c r="AA76" s="75"/>
      <c r="AB76" s="75"/>
      <c r="AC76" s="75"/>
      <c r="AD76" s="75"/>
      <c r="AE76" s="75"/>
      <c r="AF76" s="75"/>
      <c r="AG76" s="75"/>
      <c r="AH76" s="75"/>
      <c r="AI76" s="75"/>
      <c r="AJ76" s="75"/>
    </row>
    <row r="77">
      <c r="A77" s="15" t="s">
        <v>261</v>
      </c>
      <c r="B77" s="15" t="s">
        <v>35</v>
      </c>
      <c r="C77" s="15" t="s">
        <v>36</v>
      </c>
      <c r="D77" s="28" t="s">
        <v>435</v>
      </c>
      <c r="E77" s="28" t="s">
        <v>361</v>
      </c>
      <c r="F77" s="15" t="s">
        <v>346</v>
      </c>
      <c r="G77" s="142">
        <v>0.6979166666666666</v>
      </c>
      <c r="H77" s="125">
        <v>0.0</v>
      </c>
      <c r="I77" s="15" t="s">
        <v>346</v>
      </c>
      <c r="J77" s="15" t="s">
        <v>37</v>
      </c>
      <c r="K77" s="15">
        <v>0.0</v>
      </c>
      <c r="L77" s="15" t="s">
        <v>96</v>
      </c>
      <c r="M77" s="76">
        <f t="shared" si="1"/>
        <v>0</v>
      </c>
      <c r="N77" s="126">
        <f t="shared" si="2"/>
        <v>0</v>
      </c>
      <c r="O77" s="75"/>
      <c r="P77" s="127"/>
      <c r="Q77" s="127"/>
      <c r="T77" s="75"/>
      <c r="U77" s="75"/>
      <c r="V77" s="75"/>
      <c r="W77" s="75"/>
      <c r="X77" s="75"/>
      <c r="Y77" s="75"/>
      <c r="Z77" s="75"/>
      <c r="AA77" s="75"/>
      <c r="AB77" s="75"/>
      <c r="AC77" s="75"/>
      <c r="AD77" s="75"/>
      <c r="AE77" s="75"/>
      <c r="AF77" s="75"/>
      <c r="AG77" s="75"/>
      <c r="AH77" s="75"/>
      <c r="AI77" s="75"/>
      <c r="AJ77" s="75"/>
    </row>
    <row r="78">
      <c r="A78" s="15" t="s">
        <v>261</v>
      </c>
      <c r="B78" s="15" t="s">
        <v>276</v>
      </c>
      <c r="C78" s="15" t="s">
        <v>277</v>
      </c>
      <c r="D78" s="28" t="s">
        <v>436</v>
      </c>
      <c r="E78" s="28" t="s">
        <v>361</v>
      </c>
      <c r="F78" s="15" t="s">
        <v>346</v>
      </c>
      <c r="G78" s="142">
        <v>0.6979166666666666</v>
      </c>
      <c r="H78" s="125">
        <v>0.0</v>
      </c>
      <c r="I78" s="15" t="s">
        <v>346</v>
      </c>
      <c r="J78" s="15" t="s">
        <v>37</v>
      </c>
      <c r="K78" s="15">
        <v>0.0</v>
      </c>
      <c r="L78" s="15" t="s">
        <v>96</v>
      </c>
      <c r="M78" s="76">
        <f t="shared" si="1"/>
        <v>0</v>
      </c>
      <c r="N78" s="126">
        <f t="shared" si="2"/>
        <v>0</v>
      </c>
      <c r="O78" s="75"/>
      <c r="P78" s="127"/>
      <c r="Q78" s="127"/>
      <c r="T78" s="75"/>
      <c r="U78" s="75"/>
      <c r="V78" s="75"/>
      <c r="W78" s="75"/>
      <c r="X78" s="75"/>
      <c r="Y78" s="75"/>
      <c r="Z78" s="75"/>
      <c r="AA78" s="75"/>
      <c r="AB78" s="75"/>
      <c r="AC78" s="75"/>
      <c r="AD78" s="75"/>
      <c r="AE78" s="75"/>
      <c r="AF78" s="75"/>
      <c r="AG78" s="75"/>
      <c r="AH78" s="75"/>
      <c r="AI78" s="75"/>
      <c r="AJ78" s="75"/>
    </row>
    <row r="79">
      <c r="A79" s="15" t="s">
        <v>261</v>
      </c>
      <c r="B79" s="15" t="s">
        <v>273</v>
      </c>
      <c r="C79" s="15" t="s">
        <v>274</v>
      </c>
      <c r="D79" s="28" t="s">
        <v>438</v>
      </c>
      <c r="E79" s="28" t="s">
        <v>361</v>
      </c>
      <c r="F79" s="15" t="s">
        <v>37</v>
      </c>
      <c r="G79" s="124"/>
      <c r="H79" s="125"/>
      <c r="I79" s="15"/>
      <c r="J79" s="15"/>
      <c r="K79" s="15"/>
      <c r="L79" s="15"/>
      <c r="M79" s="76">
        <f t="shared" si="1"/>
        <v>0</v>
      </c>
      <c r="N79" s="126">
        <f t="shared" si="2"/>
        <v>0</v>
      </c>
      <c r="O79" s="15"/>
      <c r="P79" s="127"/>
      <c r="Q79" s="127"/>
      <c r="T79" s="75"/>
      <c r="U79" s="75"/>
      <c r="V79" s="75"/>
      <c r="W79" s="75"/>
      <c r="X79" s="75"/>
      <c r="Y79" s="75"/>
      <c r="Z79" s="75"/>
      <c r="AA79" s="75"/>
      <c r="AB79" s="75"/>
      <c r="AC79" s="75"/>
      <c r="AD79" s="75"/>
      <c r="AE79" s="75"/>
      <c r="AF79" s="75"/>
      <c r="AG79" s="75"/>
      <c r="AH79" s="75"/>
      <c r="AI79" s="75"/>
      <c r="AJ79" s="75"/>
    </row>
    <row r="80">
      <c r="A80" s="15" t="s">
        <v>278</v>
      </c>
      <c r="B80" s="15" t="s">
        <v>279</v>
      </c>
      <c r="C80" s="15" t="s">
        <v>280</v>
      </c>
      <c r="D80" s="28" t="s">
        <v>439</v>
      </c>
      <c r="E80" s="28" t="s">
        <v>440</v>
      </c>
      <c r="F80" s="15" t="s">
        <v>346</v>
      </c>
      <c r="G80" s="124">
        <v>0.5625</v>
      </c>
      <c r="H80" s="125"/>
      <c r="I80" s="15"/>
      <c r="J80" s="15" t="s">
        <v>346</v>
      </c>
      <c r="K80" s="15">
        <v>11.0</v>
      </c>
      <c r="L80" s="15">
        <v>10.0</v>
      </c>
      <c r="M80" s="76">
        <f t="shared" si="1"/>
        <v>21</v>
      </c>
      <c r="N80" s="126">
        <f t="shared" si="2"/>
        <v>0.9130434783</v>
      </c>
      <c r="O80" s="15"/>
      <c r="P80" s="127"/>
      <c r="Q80" s="127"/>
      <c r="T80" s="75"/>
      <c r="U80" s="75"/>
      <c r="V80" s="75"/>
      <c r="W80" s="75"/>
      <c r="X80" s="75"/>
      <c r="Y80" s="75"/>
      <c r="Z80" s="75"/>
      <c r="AA80" s="75"/>
      <c r="AB80" s="75"/>
      <c r="AC80" s="75"/>
      <c r="AD80" s="75"/>
      <c r="AE80" s="75"/>
      <c r="AF80" s="75"/>
      <c r="AG80" s="75"/>
      <c r="AH80" s="75"/>
      <c r="AI80" s="75"/>
      <c r="AJ80" s="75"/>
    </row>
    <row r="81">
      <c r="A81" s="15" t="s">
        <v>282</v>
      </c>
      <c r="B81" s="15" t="s">
        <v>216</v>
      </c>
      <c r="C81" s="15" t="s">
        <v>217</v>
      </c>
      <c r="D81" s="28" t="s">
        <v>441</v>
      </c>
      <c r="E81" s="28" t="s">
        <v>440</v>
      </c>
      <c r="F81" s="15" t="s">
        <v>346</v>
      </c>
      <c r="G81" s="138">
        <v>0.5625</v>
      </c>
      <c r="H81" s="125"/>
      <c r="I81" s="15"/>
      <c r="J81" s="15" t="s">
        <v>346</v>
      </c>
      <c r="K81" s="15">
        <v>8.0</v>
      </c>
      <c r="L81" s="15">
        <v>0.0</v>
      </c>
      <c r="M81" s="76">
        <f t="shared" si="1"/>
        <v>8</v>
      </c>
      <c r="N81" s="126">
        <f t="shared" si="2"/>
        <v>0.347826087</v>
      </c>
      <c r="O81" s="15"/>
      <c r="P81" s="127"/>
      <c r="Q81" s="127"/>
      <c r="T81" s="75"/>
      <c r="U81" s="75"/>
      <c r="V81" s="75"/>
      <c r="W81" s="75"/>
      <c r="X81" s="75"/>
      <c r="Y81" s="75"/>
      <c r="Z81" s="75"/>
      <c r="AA81" s="75"/>
      <c r="AB81" s="75"/>
      <c r="AC81" s="75"/>
      <c r="AD81" s="75"/>
      <c r="AE81" s="75"/>
      <c r="AF81" s="75"/>
      <c r="AG81" s="75"/>
      <c r="AH81" s="75"/>
      <c r="AI81" s="75"/>
      <c r="AJ81" s="75"/>
    </row>
    <row r="82">
      <c r="A82" s="15" t="s">
        <v>282</v>
      </c>
      <c r="B82" s="15" t="s">
        <v>265</v>
      </c>
      <c r="C82" s="15" t="s">
        <v>266</v>
      </c>
      <c r="D82" s="28" t="s">
        <v>442</v>
      </c>
      <c r="E82" s="28" t="s">
        <v>440</v>
      </c>
      <c r="F82" s="15" t="s">
        <v>346</v>
      </c>
      <c r="G82" s="138">
        <v>0.5625</v>
      </c>
      <c r="H82" s="125"/>
      <c r="I82" s="15"/>
      <c r="J82" s="15"/>
      <c r="K82" s="15">
        <v>9.0</v>
      </c>
      <c r="L82" s="15">
        <v>0.0</v>
      </c>
      <c r="M82" s="76">
        <f t="shared" si="1"/>
        <v>9</v>
      </c>
      <c r="N82" s="126">
        <f t="shared" si="2"/>
        <v>0.3913043478</v>
      </c>
      <c r="O82" s="15"/>
      <c r="P82" s="127"/>
      <c r="Q82" s="127"/>
      <c r="T82" s="75"/>
      <c r="U82" s="75"/>
      <c r="V82" s="75"/>
      <c r="W82" s="75"/>
      <c r="X82" s="75"/>
      <c r="Y82" s="75"/>
      <c r="Z82" s="75"/>
      <c r="AA82" s="75"/>
      <c r="AB82" s="75"/>
      <c r="AC82" s="75"/>
      <c r="AD82" s="75"/>
      <c r="AE82" s="75"/>
      <c r="AF82" s="75"/>
      <c r="AG82" s="75"/>
      <c r="AH82" s="75"/>
      <c r="AI82" s="75"/>
      <c r="AJ82" s="75"/>
    </row>
    <row r="83">
      <c r="A83" s="15" t="s">
        <v>282</v>
      </c>
      <c r="B83" s="15" t="s">
        <v>246</v>
      </c>
      <c r="C83" s="15" t="s">
        <v>247</v>
      </c>
      <c r="D83" s="28" t="s">
        <v>443</v>
      </c>
      <c r="E83" s="28" t="s">
        <v>440</v>
      </c>
      <c r="F83" s="15" t="s">
        <v>346</v>
      </c>
      <c r="G83" s="124">
        <v>0.5625</v>
      </c>
      <c r="H83" s="125"/>
      <c r="I83" s="15"/>
      <c r="J83" s="15"/>
      <c r="K83" s="15">
        <v>3.0</v>
      </c>
      <c r="L83" s="15">
        <v>9.0</v>
      </c>
      <c r="M83" s="76">
        <f t="shared" si="1"/>
        <v>12</v>
      </c>
      <c r="N83" s="126">
        <f t="shared" si="2"/>
        <v>0.5217391304</v>
      </c>
      <c r="O83" s="15"/>
      <c r="P83" s="127"/>
      <c r="Q83" s="127"/>
      <c r="T83" s="75"/>
      <c r="U83" s="75"/>
      <c r="V83" s="75"/>
      <c r="W83" s="75"/>
      <c r="X83" s="75"/>
      <c r="Y83" s="75"/>
      <c r="Z83" s="75"/>
      <c r="AA83" s="75"/>
      <c r="AB83" s="75"/>
      <c r="AC83" s="75"/>
      <c r="AD83" s="75"/>
      <c r="AE83" s="75"/>
      <c r="AF83" s="75"/>
      <c r="AG83" s="75"/>
      <c r="AH83" s="75"/>
      <c r="AI83" s="75"/>
      <c r="AJ83" s="75"/>
    </row>
    <row r="84">
      <c r="A84" s="100" t="s">
        <v>282</v>
      </c>
      <c r="B84" s="15" t="s">
        <v>285</v>
      </c>
      <c r="C84" s="15" t="s">
        <v>286</v>
      </c>
      <c r="D84" s="28" t="s">
        <v>445</v>
      </c>
      <c r="E84" s="28" t="s">
        <v>418</v>
      </c>
      <c r="F84" s="15" t="s">
        <v>346</v>
      </c>
      <c r="G84" s="124">
        <v>0.6041666666666666</v>
      </c>
      <c r="H84" s="131"/>
      <c r="I84" s="15"/>
      <c r="J84" s="15"/>
      <c r="K84" s="15">
        <v>3.0</v>
      </c>
      <c r="L84" s="15">
        <v>0.0</v>
      </c>
      <c r="M84" s="76">
        <f t="shared" si="1"/>
        <v>3</v>
      </c>
      <c r="N84" s="126">
        <f t="shared" si="2"/>
        <v>0.1304347826</v>
      </c>
      <c r="O84" s="15"/>
      <c r="P84" s="127"/>
      <c r="Q84" s="127"/>
      <c r="T84" s="75"/>
      <c r="U84" s="75"/>
      <c r="V84" s="75"/>
      <c r="W84" s="75"/>
      <c r="X84" s="75"/>
      <c r="Y84" s="75"/>
      <c r="Z84" s="75"/>
      <c r="AA84" s="75"/>
      <c r="AB84" s="75"/>
      <c r="AC84" s="75"/>
      <c r="AD84" s="75"/>
      <c r="AE84" s="75"/>
      <c r="AF84" s="75"/>
      <c r="AG84" s="75"/>
      <c r="AH84" s="75"/>
      <c r="AI84" s="75"/>
      <c r="AJ84" s="75"/>
    </row>
    <row r="85">
      <c r="A85" s="100" t="s">
        <v>282</v>
      </c>
      <c r="B85" s="15" t="s">
        <v>270</v>
      </c>
      <c r="C85" s="15" t="s">
        <v>271</v>
      </c>
      <c r="D85" s="28" t="s">
        <v>446</v>
      </c>
      <c r="E85" s="28" t="s">
        <v>418</v>
      </c>
      <c r="F85" s="15" t="s">
        <v>37</v>
      </c>
      <c r="G85" s="124"/>
      <c r="H85" s="131"/>
      <c r="I85" s="15"/>
      <c r="J85" s="15"/>
      <c r="K85" s="15">
        <v>5.0</v>
      </c>
      <c r="L85" s="15">
        <v>0.0</v>
      </c>
      <c r="M85" s="76">
        <f t="shared" si="1"/>
        <v>5</v>
      </c>
      <c r="N85" s="126">
        <f t="shared" si="2"/>
        <v>0.2173913043</v>
      </c>
      <c r="O85" s="15"/>
      <c r="P85" s="127"/>
      <c r="Q85" s="127"/>
      <c r="T85" s="75"/>
      <c r="U85" s="75"/>
      <c r="V85" s="75"/>
      <c r="W85" s="75"/>
      <c r="X85" s="75"/>
      <c r="Y85" s="75"/>
      <c r="Z85" s="75"/>
      <c r="AA85" s="75"/>
      <c r="AB85" s="75"/>
      <c r="AC85" s="75"/>
      <c r="AD85" s="75"/>
      <c r="AE85" s="75"/>
      <c r="AF85" s="75"/>
      <c r="AG85" s="75"/>
      <c r="AH85" s="75"/>
      <c r="AI85" s="75"/>
      <c r="AJ85" s="75"/>
    </row>
    <row r="86">
      <c r="A86" s="100" t="s">
        <v>282</v>
      </c>
      <c r="B86" s="15" t="s">
        <v>287</v>
      </c>
      <c r="C86" s="15" t="s">
        <v>288</v>
      </c>
      <c r="D86" s="28" t="s">
        <v>447</v>
      </c>
      <c r="E86" s="28" t="s">
        <v>418</v>
      </c>
      <c r="F86" s="15" t="s">
        <v>346</v>
      </c>
      <c r="G86" s="138">
        <v>0.6041666666666666</v>
      </c>
      <c r="H86" s="131"/>
      <c r="I86" s="15"/>
      <c r="J86" s="15"/>
      <c r="K86" s="15">
        <v>4.0</v>
      </c>
      <c r="L86" s="15">
        <v>6.0</v>
      </c>
      <c r="M86" s="76">
        <f t="shared" si="1"/>
        <v>10</v>
      </c>
      <c r="N86" s="126">
        <f t="shared" si="2"/>
        <v>0.4347826087</v>
      </c>
      <c r="O86" s="15"/>
      <c r="P86" s="127"/>
      <c r="Q86" s="127"/>
      <c r="T86" s="75"/>
      <c r="U86" s="75"/>
      <c r="V86" s="75"/>
      <c r="W86" s="75"/>
      <c r="X86" s="75"/>
      <c r="Y86" s="75"/>
      <c r="Z86" s="75"/>
      <c r="AA86" s="75"/>
      <c r="AB86" s="75"/>
      <c r="AC86" s="75"/>
      <c r="AD86" s="75"/>
      <c r="AE86" s="75"/>
      <c r="AF86" s="75"/>
      <c r="AG86" s="75"/>
      <c r="AH86" s="75"/>
      <c r="AI86" s="75"/>
      <c r="AJ86" s="75"/>
    </row>
    <row r="87">
      <c r="A87" s="100" t="s">
        <v>282</v>
      </c>
      <c r="B87" s="15" t="s">
        <v>232</v>
      </c>
      <c r="C87" s="15" t="s">
        <v>233</v>
      </c>
      <c r="D87" s="28" t="s">
        <v>448</v>
      </c>
      <c r="E87" s="28" t="s">
        <v>418</v>
      </c>
      <c r="F87" s="15" t="s">
        <v>37</v>
      </c>
      <c r="G87" s="124"/>
      <c r="H87" s="131"/>
      <c r="I87" s="15"/>
      <c r="J87" s="15"/>
      <c r="K87" s="15">
        <v>11.0</v>
      </c>
      <c r="L87" s="15">
        <v>6.0</v>
      </c>
      <c r="M87" s="76">
        <f t="shared" si="1"/>
        <v>17</v>
      </c>
      <c r="N87" s="126">
        <f t="shared" si="2"/>
        <v>0.7391304348</v>
      </c>
      <c r="O87" s="15"/>
      <c r="P87" s="127"/>
      <c r="Q87" s="127"/>
      <c r="T87" s="75"/>
      <c r="U87" s="75"/>
      <c r="V87" s="75"/>
      <c r="W87" s="75"/>
      <c r="X87" s="75"/>
      <c r="Y87" s="75"/>
      <c r="Z87" s="75"/>
      <c r="AA87" s="75"/>
      <c r="AB87" s="75"/>
      <c r="AC87" s="75"/>
      <c r="AD87" s="75"/>
      <c r="AE87" s="75"/>
      <c r="AF87" s="75"/>
      <c r="AG87" s="75"/>
      <c r="AH87" s="75"/>
      <c r="AI87" s="75"/>
      <c r="AJ87" s="75"/>
    </row>
    <row r="88">
      <c r="A88" s="15" t="s">
        <v>293</v>
      </c>
      <c r="B88" s="15" t="s">
        <v>294</v>
      </c>
      <c r="C88" s="15" t="s">
        <v>295</v>
      </c>
      <c r="D88" s="28" t="s">
        <v>449</v>
      </c>
      <c r="E88" s="28" t="s">
        <v>440</v>
      </c>
      <c r="F88" s="15" t="s">
        <v>346</v>
      </c>
      <c r="G88" s="124">
        <v>0.5625</v>
      </c>
      <c r="H88" s="125"/>
      <c r="I88" s="15" t="s">
        <v>346</v>
      </c>
      <c r="J88" s="15" t="s">
        <v>346</v>
      </c>
      <c r="K88" s="15">
        <v>12.0</v>
      </c>
      <c r="L88" s="15">
        <v>10.0</v>
      </c>
      <c r="M88" s="76">
        <f t="shared" si="1"/>
        <v>22</v>
      </c>
      <c r="N88" s="126">
        <f t="shared" si="2"/>
        <v>0.9565217391</v>
      </c>
      <c r="O88" s="15" t="s">
        <v>488</v>
      </c>
      <c r="P88" s="127"/>
      <c r="Q88" s="127"/>
      <c r="T88" s="75"/>
      <c r="U88" s="75"/>
      <c r="V88" s="75"/>
      <c r="W88" s="75"/>
      <c r="X88" s="75"/>
      <c r="Y88" s="75"/>
      <c r="Z88" s="75"/>
      <c r="AA88" s="75"/>
      <c r="AB88" s="75"/>
      <c r="AC88" s="75"/>
      <c r="AD88" s="75"/>
      <c r="AE88" s="75"/>
      <c r="AF88" s="75"/>
      <c r="AG88" s="75"/>
      <c r="AH88" s="75"/>
      <c r="AI88" s="75"/>
      <c r="AJ88" s="75"/>
    </row>
    <row r="89">
      <c r="A89" s="15" t="s">
        <v>293</v>
      </c>
      <c r="B89" s="15" t="s">
        <v>241</v>
      </c>
      <c r="C89" s="15" t="s">
        <v>242</v>
      </c>
      <c r="D89" s="28" t="s">
        <v>450</v>
      </c>
      <c r="E89" s="28" t="s">
        <v>440</v>
      </c>
      <c r="F89" s="15" t="s">
        <v>346</v>
      </c>
      <c r="G89" s="124">
        <v>0.5625</v>
      </c>
      <c r="H89" s="125"/>
      <c r="I89" s="15" t="s">
        <v>346</v>
      </c>
      <c r="J89" s="15" t="s">
        <v>37</v>
      </c>
      <c r="K89" s="15">
        <v>12.0</v>
      </c>
      <c r="L89" s="15">
        <v>4.0</v>
      </c>
      <c r="M89" s="146">
        <f>SUMIFS(K88:L88,K88:L88,"&lt;&gt;*NA*")</f>
        <v>22</v>
      </c>
      <c r="N89" s="126">
        <f t="shared" si="2"/>
        <v>0.9565217391</v>
      </c>
      <c r="O89" s="15" t="s">
        <v>489</v>
      </c>
      <c r="P89" s="127"/>
      <c r="Q89" s="127"/>
      <c r="T89" s="75"/>
      <c r="U89" s="75"/>
      <c r="V89" s="75"/>
      <c r="W89" s="75"/>
      <c r="X89" s="75"/>
      <c r="Y89" s="75"/>
      <c r="Z89" s="75"/>
      <c r="AA89" s="75"/>
      <c r="AB89" s="75"/>
      <c r="AC89" s="75"/>
      <c r="AD89" s="75"/>
      <c r="AE89" s="75"/>
      <c r="AF89" s="75"/>
      <c r="AG89" s="75"/>
      <c r="AH89" s="75"/>
      <c r="AI89" s="75"/>
      <c r="AJ89" s="75"/>
    </row>
    <row r="90">
      <c r="A90" s="15" t="s">
        <v>293</v>
      </c>
      <c r="B90" s="15" t="s">
        <v>297</v>
      </c>
      <c r="C90" s="15" t="s">
        <v>298</v>
      </c>
      <c r="D90" s="28" t="s">
        <v>452</v>
      </c>
      <c r="E90" s="28" t="s">
        <v>440</v>
      </c>
      <c r="F90" s="15" t="s">
        <v>346</v>
      </c>
      <c r="G90" s="124">
        <v>0.5625</v>
      </c>
      <c r="H90" s="125"/>
      <c r="I90" s="15" t="s">
        <v>346</v>
      </c>
      <c r="J90" s="15" t="s">
        <v>37</v>
      </c>
      <c r="K90" s="15">
        <v>8.0</v>
      </c>
      <c r="L90" s="15">
        <v>0.0</v>
      </c>
      <c r="M90" s="76">
        <f t="shared" ref="M90:M103" si="3">SUMIFS(K90:L90,K90:L90,"&lt;&gt;*NA*")</f>
        <v>8</v>
      </c>
      <c r="N90" s="126">
        <f t="shared" si="2"/>
        <v>0.347826087</v>
      </c>
      <c r="O90" s="15" t="s">
        <v>490</v>
      </c>
      <c r="P90" s="127"/>
      <c r="Q90" s="127"/>
      <c r="T90" s="75"/>
      <c r="U90" s="75"/>
      <c r="V90" s="75"/>
      <c r="W90" s="75"/>
      <c r="X90" s="75"/>
      <c r="Y90" s="75"/>
      <c r="Z90" s="75"/>
      <c r="AA90" s="75"/>
      <c r="AB90" s="75"/>
      <c r="AC90" s="75"/>
      <c r="AD90" s="75"/>
      <c r="AE90" s="75"/>
      <c r="AF90" s="75"/>
      <c r="AG90" s="75"/>
      <c r="AH90" s="75"/>
      <c r="AI90" s="75"/>
      <c r="AJ90" s="75"/>
    </row>
    <row r="91">
      <c r="A91" s="15" t="s">
        <v>293</v>
      </c>
      <c r="B91" s="15" t="s">
        <v>290</v>
      </c>
      <c r="C91" s="15" t="s">
        <v>291</v>
      </c>
      <c r="D91" s="28" t="s">
        <v>453</v>
      </c>
      <c r="E91" s="28" t="s">
        <v>440</v>
      </c>
      <c r="F91" s="15" t="s">
        <v>346</v>
      </c>
      <c r="G91" s="138">
        <v>0.625</v>
      </c>
      <c r="H91" s="125"/>
      <c r="I91" s="15" t="s">
        <v>37</v>
      </c>
      <c r="J91" s="15" t="s">
        <v>37</v>
      </c>
      <c r="K91" s="15">
        <v>0.0</v>
      </c>
      <c r="L91" s="15">
        <v>0.0</v>
      </c>
      <c r="M91" s="76">
        <f t="shared" si="3"/>
        <v>0</v>
      </c>
      <c r="N91" s="126">
        <f t="shared" si="2"/>
        <v>0</v>
      </c>
      <c r="O91" s="15" t="s">
        <v>491</v>
      </c>
      <c r="P91" s="127"/>
      <c r="Q91" s="127"/>
      <c r="T91" s="75"/>
      <c r="U91" s="75"/>
      <c r="V91" s="75"/>
      <c r="W91" s="75"/>
      <c r="X91" s="75"/>
      <c r="Y91" s="75"/>
      <c r="Z91" s="75"/>
      <c r="AA91" s="75"/>
      <c r="AB91" s="75"/>
      <c r="AC91" s="75"/>
      <c r="AD91" s="75"/>
      <c r="AE91" s="75"/>
      <c r="AF91" s="75"/>
      <c r="AG91" s="75"/>
      <c r="AH91" s="75"/>
      <c r="AI91" s="75"/>
      <c r="AJ91" s="75"/>
    </row>
    <row r="92">
      <c r="A92" s="15" t="s">
        <v>293</v>
      </c>
      <c r="B92" s="15" t="s">
        <v>209</v>
      </c>
      <c r="C92" s="15" t="s">
        <v>210</v>
      </c>
      <c r="D92" s="28" t="s">
        <v>454</v>
      </c>
      <c r="E92" s="28" t="s">
        <v>380</v>
      </c>
      <c r="F92" s="15" t="s">
        <v>346</v>
      </c>
      <c r="G92" s="138">
        <v>0.6076388888888888</v>
      </c>
      <c r="H92" s="131"/>
      <c r="I92" s="15" t="s">
        <v>346</v>
      </c>
      <c r="J92" s="15" t="s">
        <v>37</v>
      </c>
      <c r="K92" s="15">
        <v>6.0</v>
      </c>
      <c r="L92" s="15" t="s">
        <v>96</v>
      </c>
      <c r="M92" s="76">
        <f t="shared" si="3"/>
        <v>6</v>
      </c>
      <c r="N92" s="126">
        <f t="shared" si="2"/>
        <v>0.2608695652</v>
      </c>
      <c r="O92" s="15" t="s">
        <v>492</v>
      </c>
      <c r="P92" s="127"/>
      <c r="Q92" s="127"/>
      <c r="T92" s="75"/>
      <c r="U92" s="75"/>
      <c r="V92" s="75"/>
      <c r="W92" s="75"/>
      <c r="X92" s="75"/>
      <c r="Y92" s="75"/>
      <c r="Z92" s="75"/>
      <c r="AA92" s="75"/>
      <c r="AB92" s="75"/>
      <c r="AC92" s="75"/>
      <c r="AD92" s="75"/>
      <c r="AE92" s="75"/>
      <c r="AF92" s="75"/>
      <c r="AG92" s="75"/>
      <c r="AH92" s="75"/>
      <c r="AI92" s="75"/>
      <c r="AJ92" s="75"/>
    </row>
    <row r="93">
      <c r="A93" s="15" t="s">
        <v>293</v>
      </c>
      <c r="B93" s="15" t="s">
        <v>302</v>
      </c>
      <c r="C93" s="15" t="s">
        <v>303</v>
      </c>
      <c r="D93" s="28" t="s">
        <v>455</v>
      </c>
      <c r="E93" s="28" t="s">
        <v>380</v>
      </c>
      <c r="F93" s="15" t="s">
        <v>346</v>
      </c>
      <c r="G93" s="124">
        <v>0.6104166666666667</v>
      </c>
      <c r="H93" s="125">
        <v>4.0</v>
      </c>
      <c r="I93" s="15" t="s">
        <v>346</v>
      </c>
      <c r="J93" s="15" t="s">
        <v>37</v>
      </c>
      <c r="K93" s="15">
        <v>0.0</v>
      </c>
      <c r="L93" s="15">
        <v>0.0</v>
      </c>
      <c r="M93" s="76">
        <f t="shared" si="3"/>
        <v>0</v>
      </c>
      <c r="N93" s="126">
        <f t="shared" si="2"/>
        <v>0</v>
      </c>
      <c r="O93" s="15" t="s">
        <v>493</v>
      </c>
      <c r="P93" s="127"/>
      <c r="Q93" s="127"/>
      <c r="T93" s="75"/>
      <c r="U93" s="75"/>
      <c r="V93" s="75"/>
      <c r="W93" s="75"/>
      <c r="X93" s="75"/>
      <c r="Y93" s="75"/>
      <c r="Z93" s="75"/>
      <c r="AA93" s="75"/>
      <c r="AB93" s="75"/>
      <c r="AC93" s="75"/>
      <c r="AD93" s="75"/>
      <c r="AE93" s="75"/>
      <c r="AF93" s="75"/>
      <c r="AG93" s="75"/>
      <c r="AH93" s="75"/>
      <c r="AI93" s="75"/>
      <c r="AJ93" s="75"/>
    </row>
    <row r="94">
      <c r="A94" s="15" t="s">
        <v>293</v>
      </c>
      <c r="B94" s="15" t="s">
        <v>212</v>
      </c>
      <c r="C94" s="15" t="s">
        <v>213</v>
      </c>
      <c r="D94" s="28" t="s">
        <v>457</v>
      </c>
      <c r="E94" s="28" t="s">
        <v>380</v>
      </c>
      <c r="F94" s="15" t="s">
        <v>346</v>
      </c>
      <c r="G94" s="124">
        <v>0.6104166666666667</v>
      </c>
      <c r="H94" s="125">
        <v>4.0</v>
      </c>
      <c r="I94" s="15" t="s">
        <v>346</v>
      </c>
      <c r="J94" s="15" t="s">
        <v>37</v>
      </c>
      <c r="K94" s="15">
        <v>12.0</v>
      </c>
      <c r="L94" s="15" t="s">
        <v>96</v>
      </c>
      <c r="M94" s="76">
        <f t="shared" si="3"/>
        <v>12</v>
      </c>
      <c r="N94" s="126">
        <f t="shared" si="2"/>
        <v>0.5217391304</v>
      </c>
      <c r="O94" s="15" t="s">
        <v>494</v>
      </c>
      <c r="P94" s="127"/>
      <c r="Q94" s="127"/>
      <c r="T94" s="75"/>
      <c r="U94" s="75"/>
      <c r="V94" s="75"/>
      <c r="W94" s="75"/>
      <c r="X94" s="75"/>
      <c r="Y94" s="75"/>
      <c r="Z94" s="75"/>
      <c r="AA94" s="75"/>
      <c r="AB94" s="75"/>
      <c r="AC94" s="75"/>
      <c r="AD94" s="75"/>
      <c r="AE94" s="75"/>
      <c r="AF94" s="75"/>
      <c r="AG94" s="75"/>
      <c r="AH94" s="75"/>
      <c r="AI94" s="75"/>
      <c r="AJ94" s="75"/>
    </row>
    <row r="95">
      <c r="A95" s="15" t="s">
        <v>293</v>
      </c>
      <c r="B95" s="15" t="s">
        <v>305</v>
      </c>
      <c r="C95" s="15" t="s">
        <v>306</v>
      </c>
      <c r="D95" s="28" t="s">
        <v>458</v>
      </c>
      <c r="E95" s="28" t="s">
        <v>380</v>
      </c>
      <c r="F95" s="15" t="s">
        <v>37</v>
      </c>
      <c r="G95" s="125" t="s">
        <v>96</v>
      </c>
      <c r="H95" s="125"/>
      <c r="I95" s="15" t="s">
        <v>37</v>
      </c>
      <c r="J95" s="15" t="s">
        <v>37</v>
      </c>
      <c r="K95" s="15"/>
      <c r="L95" s="15"/>
      <c r="M95" s="76">
        <f t="shared" si="3"/>
        <v>0</v>
      </c>
      <c r="N95" s="126">
        <f t="shared" si="2"/>
        <v>0</v>
      </c>
      <c r="O95" s="15" t="s">
        <v>495</v>
      </c>
      <c r="P95" s="127"/>
      <c r="Q95" s="127"/>
      <c r="T95" s="75"/>
      <c r="U95" s="75"/>
      <c r="V95" s="75"/>
      <c r="W95" s="75"/>
      <c r="X95" s="75"/>
      <c r="Y95" s="75"/>
      <c r="Z95" s="75"/>
      <c r="AA95" s="75"/>
      <c r="AB95" s="75"/>
      <c r="AC95" s="75"/>
      <c r="AD95" s="75"/>
      <c r="AE95" s="75"/>
      <c r="AF95" s="75"/>
      <c r="AG95" s="75"/>
      <c r="AH95" s="75"/>
      <c r="AI95" s="75"/>
      <c r="AJ95" s="75"/>
    </row>
    <row r="96">
      <c r="A96" s="52" t="s">
        <v>308</v>
      </c>
      <c r="B96" s="15" t="s">
        <v>309</v>
      </c>
      <c r="C96" s="15" t="s">
        <v>310</v>
      </c>
      <c r="D96" s="28" t="s">
        <v>459</v>
      </c>
      <c r="E96" s="28" t="s">
        <v>395</v>
      </c>
      <c r="F96" s="15" t="s">
        <v>346</v>
      </c>
      <c r="G96" s="141">
        <v>0.65625</v>
      </c>
      <c r="H96" s="125">
        <v>5.0</v>
      </c>
      <c r="I96" s="15" t="s">
        <v>346</v>
      </c>
      <c r="J96" s="15" t="s">
        <v>37</v>
      </c>
      <c r="K96" s="15">
        <v>12.0</v>
      </c>
      <c r="L96" s="15">
        <v>7.0</v>
      </c>
      <c r="M96" s="76">
        <f t="shared" si="3"/>
        <v>19</v>
      </c>
      <c r="N96" s="126">
        <f t="shared" si="2"/>
        <v>0.8260869565</v>
      </c>
      <c r="O96" s="15"/>
      <c r="P96" s="127"/>
      <c r="Q96" s="127"/>
      <c r="T96" s="75"/>
      <c r="U96" s="75"/>
      <c r="V96" s="75"/>
      <c r="W96" s="75"/>
      <c r="X96" s="75"/>
      <c r="Y96" s="75"/>
      <c r="Z96" s="75"/>
      <c r="AA96" s="75"/>
      <c r="AB96" s="75"/>
      <c r="AC96" s="75"/>
      <c r="AD96" s="75"/>
      <c r="AE96" s="75"/>
      <c r="AF96" s="75"/>
      <c r="AG96" s="75"/>
      <c r="AH96" s="75"/>
      <c r="AI96" s="75"/>
      <c r="AJ96" s="75"/>
    </row>
    <row r="97">
      <c r="A97" s="52" t="s">
        <v>308</v>
      </c>
      <c r="B97" s="15" t="s">
        <v>222</v>
      </c>
      <c r="C97" s="15" t="s">
        <v>223</v>
      </c>
      <c r="D97" s="28" t="s">
        <v>460</v>
      </c>
      <c r="E97" s="28" t="s">
        <v>395</v>
      </c>
      <c r="F97" s="15" t="s">
        <v>346</v>
      </c>
      <c r="G97" s="141">
        <v>0.6486111111111111</v>
      </c>
      <c r="H97" s="125">
        <v>0.0</v>
      </c>
      <c r="I97" s="15" t="s">
        <v>346</v>
      </c>
      <c r="J97" s="15" t="s">
        <v>37</v>
      </c>
      <c r="K97" s="15">
        <v>7.0</v>
      </c>
      <c r="L97" s="15" t="s">
        <v>96</v>
      </c>
      <c r="M97" s="76">
        <f t="shared" si="3"/>
        <v>7</v>
      </c>
      <c r="N97" s="126">
        <f t="shared" si="2"/>
        <v>0.3043478261</v>
      </c>
      <c r="O97" s="75"/>
      <c r="P97" s="127"/>
      <c r="Q97" s="127"/>
      <c r="T97" s="75"/>
      <c r="U97" s="75"/>
      <c r="V97" s="75"/>
      <c r="W97" s="75"/>
      <c r="X97" s="75"/>
      <c r="Y97" s="75"/>
      <c r="Z97" s="75"/>
      <c r="AA97" s="75"/>
      <c r="AB97" s="75"/>
      <c r="AC97" s="75"/>
      <c r="AD97" s="75"/>
      <c r="AE97" s="75"/>
      <c r="AF97" s="75"/>
      <c r="AG97" s="75"/>
      <c r="AH97" s="75"/>
      <c r="AI97" s="75"/>
      <c r="AJ97" s="75"/>
    </row>
    <row r="98">
      <c r="A98" s="52" t="s">
        <v>308</v>
      </c>
      <c r="B98" s="15" t="s">
        <v>311</v>
      </c>
      <c r="C98" s="15" t="s">
        <v>44</v>
      </c>
      <c r="D98" s="28" t="s">
        <v>461</v>
      </c>
      <c r="E98" s="28" t="s">
        <v>395</v>
      </c>
      <c r="F98" s="15" t="s">
        <v>346</v>
      </c>
      <c r="G98" s="141">
        <v>0.6520833333333333</v>
      </c>
      <c r="H98" s="125">
        <v>0.0</v>
      </c>
      <c r="I98" s="15" t="s">
        <v>346</v>
      </c>
      <c r="J98" s="15" t="s">
        <v>37</v>
      </c>
      <c r="K98" s="15">
        <v>5.0</v>
      </c>
      <c r="L98" s="15" t="s">
        <v>96</v>
      </c>
      <c r="M98" s="76">
        <f t="shared" si="3"/>
        <v>5</v>
      </c>
      <c r="N98" s="126">
        <f t="shared" si="2"/>
        <v>0.2173913043</v>
      </c>
      <c r="O98" s="15"/>
      <c r="P98" s="127"/>
      <c r="Q98" s="127"/>
      <c r="T98" s="75"/>
      <c r="U98" s="75"/>
      <c r="V98" s="75"/>
      <c r="W98" s="75"/>
      <c r="X98" s="75"/>
      <c r="Y98" s="75"/>
      <c r="Z98" s="75"/>
      <c r="AA98" s="75"/>
      <c r="AB98" s="75"/>
      <c r="AC98" s="75"/>
      <c r="AD98" s="75"/>
      <c r="AE98" s="75"/>
      <c r="AF98" s="75"/>
      <c r="AG98" s="75"/>
      <c r="AH98" s="75"/>
      <c r="AI98" s="75"/>
      <c r="AJ98" s="75"/>
    </row>
    <row r="99">
      <c r="A99" s="52" t="s">
        <v>308</v>
      </c>
      <c r="B99" s="15" t="s">
        <v>63</v>
      </c>
      <c r="C99" s="15" t="s">
        <v>64</v>
      </c>
      <c r="D99" s="28" t="s">
        <v>464</v>
      </c>
      <c r="E99" s="28" t="s">
        <v>395</v>
      </c>
      <c r="F99" s="15" t="s">
        <v>346</v>
      </c>
      <c r="G99" s="141">
        <v>0.6527777777777778</v>
      </c>
      <c r="H99" s="125">
        <v>0.0</v>
      </c>
      <c r="I99" s="15" t="s">
        <v>346</v>
      </c>
      <c r="J99" s="15" t="s">
        <v>37</v>
      </c>
      <c r="K99" s="15" t="s">
        <v>96</v>
      </c>
      <c r="L99" s="15">
        <v>1.0</v>
      </c>
      <c r="M99" s="76">
        <f t="shared" si="3"/>
        <v>1</v>
      </c>
      <c r="N99" s="126">
        <f t="shared" si="2"/>
        <v>0.04347826087</v>
      </c>
      <c r="O99" s="75"/>
      <c r="P99" s="127"/>
      <c r="Q99" s="127"/>
      <c r="T99" s="75"/>
      <c r="U99" s="75"/>
      <c r="V99" s="75"/>
      <c r="W99" s="75"/>
      <c r="X99" s="75"/>
      <c r="Y99" s="75"/>
      <c r="Z99" s="75"/>
      <c r="AA99" s="75"/>
      <c r="AB99" s="75"/>
      <c r="AC99" s="75"/>
      <c r="AD99" s="75"/>
      <c r="AE99" s="75"/>
      <c r="AF99" s="75"/>
      <c r="AG99" s="75"/>
      <c r="AH99" s="75"/>
      <c r="AI99" s="75"/>
      <c r="AJ99" s="75"/>
    </row>
    <row r="100">
      <c r="A100" s="52" t="s">
        <v>308</v>
      </c>
      <c r="B100" s="15" t="s">
        <v>158</v>
      </c>
      <c r="C100" s="15" t="s">
        <v>159</v>
      </c>
      <c r="D100" s="28" t="s">
        <v>465</v>
      </c>
      <c r="E100" s="28" t="s">
        <v>370</v>
      </c>
      <c r="F100" s="15" t="s">
        <v>346</v>
      </c>
      <c r="G100" s="138">
        <v>0.6979166666666666</v>
      </c>
      <c r="H100" s="125">
        <v>0.0</v>
      </c>
      <c r="I100" s="15" t="s">
        <v>346</v>
      </c>
      <c r="J100" s="15" t="s">
        <v>37</v>
      </c>
      <c r="K100" s="15">
        <v>6.0</v>
      </c>
      <c r="L100" s="15" t="s">
        <v>96</v>
      </c>
      <c r="M100" s="76">
        <f t="shared" si="3"/>
        <v>6</v>
      </c>
      <c r="N100" s="126">
        <f t="shared" si="2"/>
        <v>0.2608695652</v>
      </c>
      <c r="O100" s="15"/>
      <c r="P100" s="127"/>
      <c r="Q100" s="127"/>
      <c r="T100" s="75"/>
      <c r="U100" s="75"/>
      <c r="V100" s="75"/>
      <c r="W100" s="75"/>
      <c r="X100" s="75"/>
      <c r="Y100" s="75"/>
      <c r="Z100" s="75"/>
      <c r="AA100" s="75"/>
      <c r="AB100" s="75"/>
      <c r="AC100" s="75"/>
      <c r="AD100" s="75"/>
      <c r="AE100" s="75"/>
      <c r="AF100" s="75"/>
      <c r="AG100" s="75"/>
      <c r="AH100" s="75"/>
      <c r="AI100" s="75"/>
      <c r="AJ100" s="75"/>
    </row>
    <row r="101">
      <c r="A101" s="52" t="s">
        <v>308</v>
      </c>
      <c r="B101" s="15" t="s">
        <v>312</v>
      </c>
      <c r="C101" s="15" t="s">
        <v>313</v>
      </c>
      <c r="D101" s="28" t="s">
        <v>466</v>
      </c>
      <c r="E101" s="28" t="s">
        <v>370</v>
      </c>
      <c r="F101" s="15" t="s">
        <v>346</v>
      </c>
      <c r="G101" s="138">
        <v>0.6979166666666666</v>
      </c>
      <c r="H101" s="125">
        <v>0.0</v>
      </c>
      <c r="I101" s="15" t="s">
        <v>346</v>
      </c>
      <c r="J101" s="15" t="s">
        <v>346</v>
      </c>
      <c r="K101" s="15">
        <v>11.0</v>
      </c>
      <c r="L101" s="15">
        <v>11.0</v>
      </c>
      <c r="M101" s="76">
        <f t="shared" si="3"/>
        <v>22</v>
      </c>
      <c r="N101" s="126">
        <f t="shared" si="2"/>
        <v>0.9565217391</v>
      </c>
      <c r="O101" s="15"/>
      <c r="P101" s="127"/>
      <c r="Q101" s="127"/>
      <c r="T101" s="75"/>
      <c r="U101" s="75"/>
      <c r="V101" s="75"/>
      <c r="W101" s="75"/>
      <c r="X101" s="75"/>
      <c r="Y101" s="75"/>
      <c r="Z101" s="75"/>
      <c r="AA101" s="75"/>
      <c r="AB101" s="75"/>
      <c r="AC101" s="75"/>
      <c r="AD101" s="75"/>
      <c r="AE101" s="75"/>
      <c r="AF101" s="75"/>
      <c r="AG101" s="75"/>
      <c r="AH101" s="75"/>
      <c r="AI101" s="75"/>
      <c r="AJ101" s="75"/>
    </row>
    <row r="102">
      <c r="A102" s="52" t="s">
        <v>308</v>
      </c>
      <c r="B102" s="4" t="s">
        <v>314</v>
      </c>
      <c r="C102" s="15" t="s">
        <v>315</v>
      </c>
      <c r="D102" s="28" t="s">
        <v>467</v>
      </c>
      <c r="E102" s="28" t="s">
        <v>370</v>
      </c>
      <c r="F102" s="15" t="s">
        <v>346</v>
      </c>
      <c r="G102" s="138">
        <v>0.7020833333333333</v>
      </c>
      <c r="H102" s="125">
        <v>6.0</v>
      </c>
      <c r="I102" s="15" t="s">
        <v>346</v>
      </c>
      <c r="J102" s="15" t="s">
        <v>37</v>
      </c>
      <c r="K102" s="15" t="s">
        <v>96</v>
      </c>
      <c r="L102" s="15" t="s">
        <v>96</v>
      </c>
      <c r="M102" s="76">
        <f t="shared" si="3"/>
        <v>0</v>
      </c>
      <c r="N102" s="126">
        <f t="shared" si="2"/>
        <v>0</v>
      </c>
      <c r="O102" s="15"/>
      <c r="P102" s="127"/>
      <c r="Q102" s="127"/>
      <c r="T102" s="75"/>
      <c r="U102" s="75"/>
      <c r="V102" s="75"/>
      <c r="W102" s="75"/>
      <c r="X102" s="75"/>
      <c r="Y102" s="75"/>
      <c r="Z102" s="75"/>
      <c r="AA102" s="75"/>
      <c r="AB102" s="75"/>
      <c r="AC102" s="75"/>
      <c r="AD102" s="75"/>
      <c r="AE102" s="75"/>
      <c r="AF102" s="75"/>
      <c r="AG102" s="75"/>
      <c r="AH102" s="75"/>
      <c r="AI102" s="75"/>
      <c r="AJ102" s="75"/>
    </row>
    <row r="103">
      <c r="A103" s="52" t="s">
        <v>308</v>
      </c>
      <c r="B103" s="15" t="s">
        <v>26</v>
      </c>
      <c r="C103" s="15" t="s">
        <v>27</v>
      </c>
      <c r="D103" s="28" t="s">
        <v>468</v>
      </c>
      <c r="E103" s="28" t="s">
        <v>370</v>
      </c>
      <c r="F103" s="15" t="s">
        <v>37</v>
      </c>
      <c r="G103" s="138"/>
      <c r="H103" s="125">
        <v>0.0</v>
      </c>
      <c r="I103" s="15" t="s">
        <v>37</v>
      </c>
      <c r="J103" s="15" t="s">
        <v>37</v>
      </c>
      <c r="K103" s="15">
        <v>12.0</v>
      </c>
      <c r="L103" s="15">
        <v>8.0</v>
      </c>
      <c r="M103" s="76">
        <f t="shared" si="3"/>
        <v>20</v>
      </c>
      <c r="N103" s="126">
        <f t="shared" si="2"/>
        <v>0.8695652174</v>
      </c>
      <c r="O103" s="15"/>
      <c r="P103" s="127"/>
      <c r="Q103" s="127"/>
      <c r="T103" s="75"/>
      <c r="U103" s="75"/>
      <c r="V103" s="75"/>
      <c r="W103" s="75"/>
      <c r="X103" s="75"/>
      <c r="Y103" s="75"/>
      <c r="Z103" s="75"/>
      <c r="AA103" s="75"/>
      <c r="AB103" s="75"/>
      <c r="AC103" s="75"/>
      <c r="AD103" s="75"/>
      <c r="AE103" s="75"/>
      <c r="AF103" s="75"/>
      <c r="AG103" s="75"/>
      <c r="AH103" s="75"/>
      <c r="AI103" s="75"/>
      <c r="AJ103" s="75"/>
    </row>
  </sheetData>
  <customSheetViews>
    <customSheetView guid="{D88E65ED-FBFE-41BE-8BBC-AB320CB24FC6}" filter="1" showAutoFilter="1">
      <autoFilter ref="$A$4:$O$103"/>
    </customSheetView>
    <customSheetView guid="{D88E65ED-FBFE-41BE-8BBC-AB320CB24FC6}" filter="1" showAutoFilter="1">
      <autoFilter ref="$A$4:$P$103">
        <sortState ref="A4:P103">
          <sortCondition ref="A4:A103"/>
          <sortCondition ref="B4:B103"/>
          <sortCondition ref="E4:E103"/>
        </sortState>
      </autoFilter>
    </customSheetView>
  </customSheetViews>
  <mergeCells count="1">
    <mergeCell ref="A1:B3"/>
  </mergeCells>
  <conditionalFormatting sqref="F5:F103 I5:J103">
    <cfRule type="containsBlanks" dxfId="5" priority="1">
      <formula>LEN(TRIM(F5))=0</formula>
    </cfRule>
  </conditionalFormatting>
  <conditionalFormatting sqref="F5:F103 I5:J103">
    <cfRule type="containsText" dxfId="0" priority="2" operator="containsText" text="Yes">
      <formula>NOT(ISERROR(SEARCH(("Yes"),(F5))))</formula>
    </cfRule>
  </conditionalFormatting>
  <conditionalFormatting sqref="F5:F103 I5:J103">
    <cfRule type="containsText" dxfId="2" priority="3" operator="containsText" text="No">
      <formula>NOT(ISERROR(SEARCH(("No"),(F5))))</formula>
    </cfRule>
  </conditionalFormatting>
  <conditionalFormatting sqref="H5:H103">
    <cfRule type="containsBlanks" dxfId="5" priority="4">
      <formula>LEN(TRIM(H5))=0</formula>
    </cfRule>
  </conditionalFormatting>
  <conditionalFormatting sqref="H5:H103">
    <cfRule type="cellIs" dxfId="11" priority="5" operator="between">
      <formula>5</formula>
      <formula>15</formula>
    </cfRule>
  </conditionalFormatting>
  <conditionalFormatting sqref="H5:H103">
    <cfRule type="cellIs" dxfId="2" priority="6" operator="greaterThan">
      <formula>15</formula>
    </cfRule>
  </conditionalFormatting>
  <conditionalFormatting sqref="H5:H103">
    <cfRule type="cellIs" dxfId="0" priority="7" operator="between">
      <formula>0</formula>
      <formula>4</formula>
    </cfRule>
  </conditionalFormatting>
  <conditionalFormatting sqref="G5:G32 G34:G103">
    <cfRule type="notContainsBlanks" dxfId="12" priority="8">
      <formula>LEN(TRIM(G5))&gt;0</formula>
    </cfRule>
  </conditionalFormatting>
  <conditionalFormatting sqref="J5:J103 K5:K13 L5:L12 N5:N103 L14:L103 K15:K103 I43">
    <cfRule type="cellIs" dxfId="12" priority="9" operator="greaterThan">
      <formula>0</formula>
    </cfRule>
  </conditionalFormatting>
  <dataValidations>
    <dataValidation type="list" allowBlank="1" sqref="F5:F103 I5:J103">
      <formula1>"Yes,No"</formula1>
    </dataValidation>
  </dataValidations>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24.43"/>
    <col customWidth="1" min="2" max="2" width="26.71"/>
    <col customWidth="1" min="3" max="3" width="29.29"/>
    <col customWidth="1" min="4" max="4" width="15.86"/>
    <col customWidth="1" min="5" max="5" width="10.71"/>
    <col customWidth="1" min="6" max="6" width="11.43"/>
    <col customWidth="1" min="7" max="8" width="10.43"/>
    <col customWidth="1" min="9" max="9" width="11.57"/>
    <col customWidth="1" min="10" max="13" width="10.0"/>
    <col customWidth="1" min="14" max="14" width="11.14"/>
    <col customWidth="1" min="15" max="15" width="77.0"/>
    <col customWidth="1" min="16" max="17" width="35.86"/>
    <col customWidth="1" min="18" max="18" width="15.29"/>
  </cols>
  <sheetData>
    <row r="1" ht="27.0" customHeight="1">
      <c r="A1" s="70"/>
      <c r="C1" s="74" t="str">
        <f>HYPERLINK("https://docs.google.com/spreadsheets/d/1udmJ76oYXqStYYknCuzyDOcGVljyfB_XPIL54tdN3wc/edit?usp=sharing","Group Assignments, for reference")</f>
        <v>Group Assignments, for reference</v>
      </c>
      <c r="D1" s="76"/>
      <c r="E1" s="76"/>
      <c r="F1" s="78"/>
      <c r="G1" s="78"/>
      <c r="H1" s="76"/>
      <c r="I1" s="76"/>
      <c r="J1" s="76"/>
      <c r="K1" s="76"/>
      <c r="L1" s="76"/>
      <c r="M1" s="76"/>
      <c r="N1" s="76"/>
      <c r="O1" s="76"/>
      <c r="P1" s="79"/>
      <c r="Q1" s="80"/>
      <c r="R1" s="60"/>
      <c r="T1" s="15"/>
      <c r="U1" s="15"/>
      <c r="V1" s="75"/>
      <c r="W1" s="75"/>
      <c r="X1" s="75"/>
      <c r="Y1" s="75"/>
      <c r="Z1" s="75"/>
      <c r="AA1" s="75"/>
      <c r="AB1" s="75"/>
      <c r="AC1" s="75"/>
      <c r="AD1" s="75"/>
      <c r="AE1" s="75"/>
      <c r="AF1" s="75"/>
      <c r="AG1" s="75"/>
      <c r="AH1" s="75"/>
      <c r="AI1" s="75"/>
      <c r="AJ1" s="75"/>
    </row>
    <row r="2" ht="25.5" customHeight="1">
      <c r="C2" s="74" t="str">
        <f>HYPERLINK("http://sss-data.minerva.community/Webview/","Submissions")</f>
        <v>Submissions</v>
      </c>
      <c r="D2" s="76"/>
      <c r="E2" s="76"/>
      <c r="F2" s="78"/>
      <c r="G2" s="78"/>
      <c r="H2" s="76"/>
      <c r="I2" s="76"/>
      <c r="J2" s="76"/>
      <c r="K2" s="76"/>
      <c r="L2" s="76"/>
      <c r="M2" s="76" t="s">
        <v>108</v>
      </c>
      <c r="N2" s="83">
        <f>AVERAGE(N5:N105)</f>
        <v>0.2441077441</v>
      </c>
      <c r="O2" s="76"/>
      <c r="P2" s="76"/>
      <c r="Q2" s="76"/>
      <c r="R2" s="60"/>
      <c r="T2" s="15"/>
      <c r="U2" s="15"/>
      <c r="V2" s="75"/>
      <c r="W2" s="75"/>
      <c r="X2" s="75"/>
      <c r="Y2" s="75"/>
      <c r="Z2" s="75"/>
      <c r="AA2" s="75"/>
      <c r="AB2" s="75"/>
      <c r="AC2" s="75"/>
      <c r="AD2" s="75"/>
      <c r="AE2" s="75"/>
      <c r="AF2" s="75"/>
      <c r="AG2" s="75"/>
      <c r="AH2" s="75"/>
      <c r="AI2" s="75"/>
      <c r="AJ2" s="75"/>
    </row>
    <row r="3" ht="27.0" customHeight="1">
      <c r="A3" s="36"/>
      <c r="B3" s="36"/>
      <c r="C3" s="84" t="str">
        <f>HYPERLINK("https://docs.google.com/document/d/1x1R1A0fkEQm53KxnBqPHTKKhHJp7W0ZG_87UvccdFEw/edit?usp=sharing","PT Guide")</f>
        <v>PT Guide</v>
      </c>
      <c r="D3" s="85"/>
      <c r="E3" s="85"/>
      <c r="F3" s="86">
        <f>COUNTIF(F5:F103,"No")</f>
        <v>9</v>
      </c>
      <c r="G3" s="85"/>
      <c r="H3" s="85"/>
      <c r="I3" s="85"/>
      <c r="J3" s="86">
        <f>COUNTIF(J5:J103,"Yes")</f>
        <v>13</v>
      </c>
      <c r="K3" s="76">
        <v>11.0</v>
      </c>
      <c r="L3" s="76">
        <v>13.0</v>
      </c>
      <c r="M3" s="76">
        <f>K3+L3</f>
        <v>24</v>
      </c>
      <c r="N3" s="76">
        <f>M3</f>
        <v>24</v>
      </c>
      <c r="O3" s="76"/>
      <c r="P3" s="76"/>
      <c r="Q3" s="76"/>
      <c r="R3" s="60"/>
      <c r="T3" s="30"/>
      <c r="U3" s="30"/>
      <c r="V3" s="61"/>
      <c r="W3" s="61"/>
      <c r="X3" s="61"/>
      <c r="Y3" s="61"/>
      <c r="Z3" s="61"/>
      <c r="AA3" s="61"/>
      <c r="AB3" s="61"/>
      <c r="AC3" s="61"/>
      <c r="AD3" s="61"/>
      <c r="AE3" s="61"/>
      <c r="AF3" s="61"/>
      <c r="AG3" s="61"/>
      <c r="AH3" s="61"/>
      <c r="AI3" s="61"/>
      <c r="AJ3" s="61"/>
    </row>
    <row r="4">
      <c r="A4" s="63" t="s">
        <v>83</v>
      </c>
      <c r="B4" s="64" t="s">
        <v>15</v>
      </c>
      <c r="C4" s="64" t="s">
        <v>16</v>
      </c>
      <c r="D4" s="64" t="s">
        <v>319</v>
      </c>
      <c r="E4" s="64" t="s">
        <v>320</v>
      </c>
      <c r="F4" s="64" t="s">
        <v>321</v>
      </c>
      <c r="G4" s="63" t="s">
        <v>322</v>
      </c>
      <c r="H4" s="64" t="s">
        <v>323</v>
      </c>
      <c r="I4" s="64" t="s">
        <v>324</v>
      </c>
      <c r="J4" s="64" t="s">
        <v>325</v>
      </c>
      <c r="K4" s="64" t="s">
        <v>326</v>
      </c>
      <c r="L4" s="64" t="s">
        <v>327</v>
      </c>
      <c r="M4" s="64" t="s">
        <v>328</v>
      </c>
      <c r="N4" s="63" t="s">
        <v>329</v>
      </c>
      <c r="O4" s="64" t="s">
        <v>330</v>
      </c>
      <c r="P4" s="64"/>
      <c r="Q4" s="64"/>
      <c r="R4" s="123"/>
      <c r="S4" s="123"/>
      <c r="T4" s="71"/>
      <c r="U4" s="71"/>
      <c r="V4" s="71"/>
      <c r="W4" s="71"/>
      <c r="X4" s="71"/>
      <c r="Y4" s="71"/>
      <c r="Z4" s="71"/>
      <c r="AA4" s="71"/>
      <c r="AB4" s="71"/>
      <c r="AC4" s="71"/>
      <c r="AD4" s="71"/>
      <c r="AE4" s="71"/>
      <c r="AF4" s="71"/>
      <c r="AG4" s="71"/>
      <c r="AH4" s="71"/>
      <c r="AI4" s="71"/>
      <c r="AJ4" s="71"/>
    </row>
    <row r="5">
      <c r="A5" s="15" t="s">
        <v>93</v>
      </c>
      <c r="B5" s="15" t="s">
        <v>94</v>
      </c>
      <c r="C5" s="15" t="s">
        <v>95</v>
      </c>
      <c r="D5" s="28" t="s">
        <v>343</v>
      </c>
      <c r="E5" s="28" t="s">
        <v>344</v>
      </c>
      <c r="F5" s="15" t="s">
        <v>346</v>
      </c>
      <c r="G5" s="124">
        <v>0.5625</v>
      </c>
      <c r="H5" s="125">
        <v>0.0</v>
      </c>
      <c r="I5" s="15" t="s">
        <v>346</v>
      </c>
      <c r="J5" s="15" t="s">
        <v>37</v>
      </c>
      <c r="K5" s="15">
        <v>8.0</v>
      </c>
      <c r="L5" s="15" t="s">
        <v>96</v>
      </c>
      <c r="M5" s="76">
        <f t="shared" ref="M5:M103" si="1">SUMIFS(K5:L5,K5:L5,"&lt;&gt;*NA*")</f>
        <v>8</v>
      </c>
      <c r="N5" s="126">
        <f t="shared" ref="N5:N103" si="2">M5/$M$3</f>
        <v>0.3333333333</v>
      </c>
      <c r="O5" s="15"/>
      <c r="P5" s="127"/>
      <c r="Q5" s="127"/>
      <c r="T5" s="75"/>
      <c r="U5" s="75"/>
      <c r="V5" s="75"/>
      <c r="W5" s="75"/>
      <c r="X5" s="75"/>
      <c r="Y5" s="75"/>
      <c r="Z5" s="75"/>
      <c r="AA5" s="75"/>
      <c r="AB5" s="75"/>
      <c r="AC5" s="75"/>
      <c r="AD5" s="75"/>
      <c r="AE5" s="75"/>
      <c r="AF5" s="75"/>
      <c r="AG5" s="75"/>
      <c r="AH5" s="75"/>
      <c r="AI5" s="75"/>
      <c r="AJ5" s="75"/>
    </row>
    <row r="6">
      <c r="A6" s="15" t="s">
        <v>93</v>
      </c>
      <c r="B6" s="15" t="s">
        <v>97</v>
      </c>
      <c r="C6" s="15" t="s">
        <v>98</v>
      </c>
      <c r="D6" s="28" t="s">
        <v>345</v>
      </c>
      <c r="E6" s="28" t="s">
        <v>344</v>
      </c>
      <c r="F6" s="15" t="s">
        <v>346</v>
      </c>
      <c r="G6" s="124">
        <v>0.5625</v>
      </c>
      <c r="H6" s="125">
        <v>0.0</v>
      </c>
      <c r="I6" s="15" t="s">
        <v>346</v>
      </c>
      <c r="J6" s="15" t="s">
        <v>346</v>
      </c>
      <c r="K6" s="15">
        <v>10.0</v>
      </c>
      <c r="L6" s="15" t="s">
        <v>96</v>
      </c>
      <c r="M6" s="76">
        <f t="shared" si="1"/>
        <v>10</v>
      </c>
      <c r="N6" s="126">
        <f t="shared" si="2"/>
        <v>0.4166666667</v>
      </c>
      <c r="O6" s="75"/>
      <c r="P6" s="127"/>
      <c r="Q6" s="127"/>
      <c r="T6" s="75"/>
      <c r="U6" s="75"/>
      <c r="V6" s="75"/>
      <c r="W6" s="75"/>
      <c r="X6" s="75"/>
      <c r="Y6" s="75"/>
      <c r="Z6" s="75"/>
      <c r="AA6" s="75"/>
      <c r="AB6" s="75"/>
      <c r="AC6" s="75"/>
      <c r="AD6" s="75"/>
      <c r="AE6" s="75"/>
      <c r="AF6" s="75"/>
      <c r="AG6" s="75"/>
      <c r="AH6" s="75"/>
      <c r="AI6" s="75"/>
      <c r="AJ6" s="75"/>
    </row>
    <row r="7">
      <c r="A7" s="15" t="s">
        <v>93</v>
      </c>
      <c r="B7" s="15" t="s">
        <v>99</v>
      </c>
      <c r="C7" s="15" t="s">
        <v>100</v>
      </c>
      <c r="D7" s="28" t="s">
        <v>347</v>
      </c>
      <c r="E7" s="28" t="s">
        <v>344</v>
      </c>
      <c r="F7" s="15" t="s">
        <v>346</v>
      </c>
      <c r="G7" s="124">
        <v>0.5625</v>
      </c>
      <c r="H7" s="125">
        <v>0.0</v>
      </c>
      <c r="I7" s="15" t="s">
        <v>346</v>
      </c>
      <c r="J7" s="15" t="s">
        <v>37</v>
      </c>
      <c r="K7" s="15">
        <v>5.0</v>
      </c>
      <c r="L7" s="15">
        <v>2.0</v>
      </c>
      <c r="M7" s="76">
        <f t="shared" si="1"/>
        <v>7</v>
      </c>
      <c r="N7" s="126">
        <f t="shared" si="2"/>
        <v>0.2916666667</v>
      </c>
      <c r="O7" s="90" t="s">
        <v>483</v>
      </c>
      <c r="P7" s="127"/>
      <c r="Q7" s="127"/>
      <c r="T7" s="75"/>
      <c r="U7" s="75"/>
      <c r="V7" s="75"/>
      <c r="W7" s="75"/>
      <c r="X7" s="75"/>
      <c r="Y7" s="75"/>
      <c r="Z7" s="75"/>
      <c r="AA7" s="75"/>
      <c r="AB7" s="75"/>
      <c r="AC7" s="75"/>
      <c r="AD7" s="75"/>
      <c r="AE7" s="75"/>
      <c r="AF7" s="75"/>
      <c r="AG7" s="75"/>
      <c r="AH7" s="75"/>
      <c r="AI7" s="75"/>
      <c r="AJ7" s="75"/>
    </row>
    <row r="8">
      <c r="A8" s="15" t="s">
        <v>93</v>
      </c>
      <c r="B8" s="15" t="s">
        <v>101</v>
      </c>
      <c r="C8" s="15" t="s">
        <v>102</v>
      </c>
      <c r="D8" s="28" t="s">
        <v>348</v>
      </c>
      <c r="E8" s="28" t="s">
        <v>344</v>
      </c>
      <c r="F8" s="15" t="s">
        <v>37</v>
      </c>
      <c r="G8" s="124"/>
      <c r="H8" s="125"/>
      <c r="I8" s="15"/>
      <c r="J8" s="15" t="s">
        <v>37</v>
      </c>
      <c r="K8" s="15" t="s">
        <v>96</v>
      </c>
      <c r="L8" s="15" t="s">
        <v>96</v>
      </c>
      <c r="M8" s="76">
        <f t="shared" si="1"/>
        <v>0</v>
      </c>
      <c r="N8" s="126">
        <f t="shared" si="2"/>
        <v>0</v>
      </c>
      <c r="O8" s="75"/>
      <c r="P8" s="127"/>
      <c r="Q8" s="127"/>
      <c r="T8" s="75"/>
      <c r="U8" s="75"/>
      <c r="V8" s="75"/>
      <c r="W8" s="75"/>
      <c r="X8" s="75"/>
      <c r="Y8" s="75"/>
      <c r="Z8" s="75"/>
      <c r="AA8" s="75"/>
      <c r="AB8" s="75"/>
      <c r="AC8" s="75"/>
      <c r="AD8" s="75"/>
      <c r="AE8" s="75"/>
      <c r="AF8" s="75"/>
      <c r="AG8" s="75"/>
      <c r="AH8" s="75"/>
      <c r="AI8" s="75"/>
      <c r="AJ8" s="75"/>
    </row>
    <row r="9">
      <c r="A9" s="15" t="s">
        <v>93</v>
      </c>
      <c r="B9" s="4" t="s">
        <v>103</v>
      </c>
      <c r="C9" s="15" t="s">
        <v>104</v>
      </c>
      <c r="D9" s="28" t="s">
        <v>349</v>
      </c>
      <c r="E9" s="28" t="s">
        <v>350</v>
      </c>
      <c r="F9" s="15" t="s">
        <v>346</v>
      </c>
      <c r="G9" s="124">
        <v>0.6041666666666666</v>
      </c>
      <c r="H9" s="125">
        <v>0.0</v>
      </c>
      <c r="I9" s="15" t="s">
        <v>346</v>
      </c>
      <c r="J9" s="15" t="s">
        <v>37</v>
      </c>
      <c r="K9" s="15">
        <v>4.0</v>
      </c>
      <c r="L9" s="15">
        <v>0.0</v>
      </c>
      <c r="M9" s="76">
        <f t="shared" si="1"/>
        <v>4</v>
      </c>
      <c r="N9" s="126">
        <f t="shared" si="2"/>
        <v>0.1666666667</v>
      </c>
      <c r="O9" s="75"/>
      <c r="P9" s="127"/>
      <c r="Q9" s="127"/>
      <c r="T9" s="75"/>
      <c r="U9" s="75"/>
      <c r="V9" s="75"/>
      <c r="W9" s="75"/>
      <c r="X9" s="75"/>
      <c r="Y9" s="75"/>
      <c r="Z9" s="75"/>
      <c r="AA9" s="75"/>
      <c r="AB9" s="75"/>
      <c r="AC9" s="75"/>
      <c r="AD9" s="75"/>
      <c r="AE9" s="75"/>
      <c r="AF9" s="75"/>
      <c r="AG9" s="75"/>
      <c r="AH9" s="75"/>
      <c r="AI9" s="75"/>
      <c r="AJ9" s="75"/>
    </row>
    <row r="10">
      <c r="A10" s="15" t="s">
        <v>93</v>
      </c>
      <c r="B10" s="15" t="s">
        <v>105</v>
      </c>
      <c r="C10" s="15" t="s">
        <v>106</v>
      </c>
      <c r="D10" s="28" t="s">
        <v>351</v>
      </c>
      <c r="E10" s="28" t="s">
        <v>350</v>
      </c>
      <c r="F10" s="15" t="s">
        <v>346</v>
      </c>
      <c r="G10" s="124">
        <v>0.6041666666666666</v>
      </c>
      <c r="H10" s="125">
        <v>0.0</v>
      </c>
      <c r="I10" s="15" t="s">
        <v>346</v>
      </c>
      <c r="J10" s="15" t="s">
        <v>37</v>
      </c>
      <c r="K10" s="15" t="s">
        <v>96</v>
      </c>
      <c r="L10" s="15" t="s">
        <v>96</v>
      </c>
      <c r="M10" s="76">
        <f t="shared" si="1"/>
        <v>0</v>
      </c>
      <c r="N10" s="126">
        <f t="shared" si="2"/>
        <v>0</v>
      </c>
      <c r="O10" s="15" t="s">
        <v>484</v>
      </c>
      <c r="P10" s="127"/>
      <c r="Q10" s="127"/>
      <c r="T10" s="75"/>
      <c r="U10" s="75"/>
      <c r="V10" s="75"/>
      <c r="W10" s="75"/>
      <c r="X10" s="75"/>
      <c r="Y10" s="75"/>
      <c r="Z10" s="75"/>
      <c r="AA10" s="75"/>
      <c r="AB10" s="75"/>
      <c r="AC10" s="75"/>
      <c r="AD10" s="75"/>
      <c r="AE10" s="75"/>
      <c r="AF10" s="75"/>
      <c r="AG10" s="75"/>
      <c r="AH10" s="75"/>
      <c r="AI10" s="75"/>
      <c r="AJ10" s="75"/>
    </row>
    <row r="11">
      <c r="A11" s="15" t="s">
        <v>93</v>
      </c>
      <c r="B11" s="15" t="s">
        <v>109</v>
      </c>
      <c r="C11" s="15" t="s">
        <v>110</v>
      </c>
      <c r="D11" s="28" t="s">
        <v>352</v>
      </c>
      <c r="E11" s="28" t="s">
        <v>350</v>
      </c>
      <c r="F11" s="15" t="s">
        <v>346</v>
      </c>
      <c r="G11" s="124">
        <v>0.6041666666666666</v>
      </c>
      <c r="H11" s="125">
        <v>0.0</v>
      </c>
      <c r="I11" s="15" t="s">
        <v>346</v>
      </c>
      <c r="J11" s="15" t="s">
        <v>37</v>
      </c>
      <c r="K11" s="15" t="s">
        <v>96</v>
      </c>
      <c r="L11" s="15" t="s">
        <v>96</v>
      </c>
      <c r="M11" s="76">
        <f t="shared" si="1"/>
        <v>0</v>
      </c>
      <c r="N11" s="126">
        <f t="shared" si="2"/>
        <v>0</v>
      </c>
      <c r="O11" s="15" t="s">
        <v>484</v>
      </c>
      <c r="P11" s="127"/>
      <c r="Q11" s="127"/>
      <c r="T11" s="75"/>
      <c r="U11" s="75"/>
      <c r="V11" s="75"/>
      <c r="W11" s="75"/>
      <c r="X11" s="75"/>
      <c r="Y11" s="75"/>
      <c r="Z11" s="75"/>
      <c r="AA11" s="75"/>
      <c r="AB11" s="75"/>
      <c r="AC11" s="75"/>
      <c r="AD11" s="75"/>
      <c r="AE11" s="75"/>
      <c r="AF11" s="75"/>
      <c r="AG11" s="75"/>
      <c r="AH11" s="75"/>
      <c r="AI11" s="75"/>
      <c r="AJ11" s="75"/>
    </row>
    <row r="12">
      <c r="A12" s="52" t="s">
        <v>111</v>
      </c>
      <c r="B12" s="15" t="s">
        <v>49</v>
      </c>
      <c r="C12" s="15" t="s">
        <v>50</v>
      </c>
      <c r="D12" s="28" t="s">
        <v>354</v>
      </c>
      <c r="E12" s="28" t="s">
        <v>355</v>
      </c>
      <c r="F12" s="15" t="s">
        <v>346</v>
      </c>
      <c r="G12" s="136">
        <v>0.6527777777777778</v>
      </c>
      <c r="H12" s="131"/>
      <c r="I12" s="15" t="s">
        <v>346</v>
      </c>
      <c r="J12" s="15" t="s">
        <v>37</v>
      </c>
      <c r="K12" s="15">
        <v>3.0</v>
      </c>
      <c r="L12" s="15" t="s">
        <v>96</v>
      </c>
      <c r="M12" s="76">
        <f t="shared" si="1"/>
        <v>3</v>
      </c>
      <c r="N12" s="126">
        <f t="shared" si="2"/>
        <v>0.125</v>
      </c>
      <c r="O12" s="15" t="s">
        <v>485</v>
      </c>
      <c r="P12" s="127"/>
      <c r="Q12" s="127"/>
      <c r="T12" s="75"/>
      <c r="U12" s="75"/>
      <c r="V12" s="75"/>
      <c r="W12" s="75"/>
      <c r="X12" s="75"/>
      <c r="Y12" s="75"/>
      <c r="Z12" s="75"/>
      <c r="AA12" s="75"/>
      <c r="AB12" s="75"/>
      <c r="AC12" s="75"/>
      <c r="AD12" s="75"/>
      <c r="AE12" s="75"/>
      <c r="AF12" s="75"/>
      <c r="AG12" s="75"/>
      <c r="AH12" s="75"/>
      <c r="AI12" s="75"/>
      <c r="AJ12" s="75"/>
    </row>
    <row r="13">
      <c r="A13" s="52" t="s">
        <v>111</v>
      </c>
      <c r="B13" s="15" t="s">
        <v>112</v>
      </c>
      <c r="C13" s="15" t="s">
        <v>113</v>
      </c>
      <c r="D13" s="28" t="s">
        <v>356</v>
      </c>
      <c r="E13" s="28" t="s">
        <v>355</v>
      </c>
      <c r="F13" s="15" t="s">
        <v>346</v>
      </c>
      <c r="G13" s="136">
        <v>0.6527777777777778</v>
      </c>
      <c r="H13" s="131"/>
      <c r="I13" s="15" t="s">
        <v>346</v>
      </c>
      <c r="J13" s="15" t="s">
        <v>37</v>
      </c>
      <c r="K13" s="15">
        <v>7.0</v>
      </c>
      <c r="L13" s="15" t="s">
        <v>96</v>
      </c>
      <c r="M13" s="76">
        <f t="shared" si="1"/>
        <v>7</v>
      </c>
      <c r="N13" s="126">
        <f t="shared" si="2"/>
        <v>0.2916666667</v>
      </c>
      <c r="O13" s="75"/>
      <c r="P13" s="127"/>
      <c r="Q13" s="127"/>
      <c r="T13" s="75"/>
      <c r="U13" s="75"/>
      <c r="V13" s="75"/>
      <c r="W13" s="75"/>
      <c r="X13" s="75"/>
      <c r="Y13" s="75"/>
      <c r="Z13" s="75"/>
      <c r="AA13" s="75"/>
      <c r="AB13" s="75"/>
      <c r="AC13" s="75"/>
      <c r="AD13" s="75"/>
      <c r="AE13" s="75"/>
      <c r="AF13" s="75"/>
      <c r="AG13" s="75"/>
      <c r="AH13" s="75"/>
      <c r="AI13" s="75"/>
      <c r="AJ13" s="75"/>
    </row>
    <row r="14">
      <c r="A14" s="52" t="s">
        <v>111</v>
      </c>
      <c r="B14" s="15" t="s">
        <v>114</v>
      </c>
      <c r="C14" s="15" t="s">
        <v>115</v>
      </c>
      <c r="D14" s="28" t="s">
        <v>357</v>
      </c>
      <c r="E14" s="28" t="s">
        <v>355</v>
      </c>
      <c r="F14" s="15" t="s">
        <v>346</v>
      </c>
      <c r="G14" s="136">
        <v>0.6527777777777778</v>
      </c>
      <c r="H14" s="131"/>
      <c r="I14" s="15" t="s">
        <v>346</v>
      </c>
      <c r="J14" s="15" t="s">
        <v>37</v>
      </c>
      <c r="K14" s="4">
        <v>9.0</v>
      </c>
      <c r="L14" s="15" t="s">
        <v>96</v>
      </c>
      <c r="M14" s="76">
        <f t="shared" si="1"/>
        <v>9</v>
      </c>
      <c r="N14" s="126">
        <f t="shared" si="2"/>
        <v>0.375</v>
      </c>
      <c r="O14" s="75"/>
      <c r="P14" s="127"/>
      <c r="Q14" s="127"/>
      <c r="T14" s="75"/>
      <c r="U14" s="75"/>
      <c r="V14" s="75"/>
      <c r="W14" s="75"/>
      <c r="X14" s="75"/>
      <c r="Y14" s="75"/>
      <c r="Z14" s="75"/>
      <c r="AA14" s="75"/>
      <c r="AB14" s="75"/>
      <c r="AC14" s="75"/>
      <c r="AD14" s="75"/>
      <c r="AE14" s="75"/>
      <c r="AF14" s="75"/>
      <c r="AG14" s="75"/>
      <c r="AH14" s="75"/>
      <c r="AI14" s="75"/>
      <c r="AJ14" s="75"/>
    </row>
    <row r="15">
      <c r="A15" s="52" t="s">
        <v>111</v>
      </c>
      <c r="B15" s="15" t="s">
        <v>116</v>
      </c>
      <c r="C15" s="15" t="s">
        <v>117</v>
      </c>
      <c r="D15" s="28" t="s">
        <v>359</v>
      </c>
      <c r="E15" s="28" t="s">
        <v>355</v>
      </c>
      <c r="F15" s="15" t="s">
        <v>346</v>
      </c>
      <c r="G15" s="136">
        <v>0.6527777777777778</v>
      </c>
      <c r="H15" s="131"/>
      <c r="I15" s="15" t="s">
        <v>346</v>
      </c>
      <c r="J15" s="15" t="s">
        <v>37</v>
      </c>
      <c r="K15" s="15">
        <v>7.0</v>
      </c>
      <c r="L15" s="15" t="s">
        <v>96</v>
      </c>
      <c r="M15" s="76">
        <f t="shared" si="1"/>
        <v>7</v>
      </c>
      <c r="N15" s="126">
        <f t="shared" si="2"/>
        <v>0.2916666667</v>
      </c>
      <c r="O15" s="75"/>
      <c r="P15" s="127"/>
      <c r="Q15" s="127"/>
      <c r="T15" s="75"/>
      <c r="U15" s="75"/>
      <c r="V15" s="75"/>
      <c r="W15" s="75"/>
      <c r="X15" s="75"/>
      <c r="Y15" s="75"/>
      <c r="Z15" s="75"/>
      <c r="AA15" s="75"/>
      <c r="AB15" s="75"/>
      <c r="AC15" s="75"/>
      <c r="AD15" s="75"/>
      <c r="AE15" s="75"/>
      <c r="AF15" s="75"/>
      <c r="AG15" s="75"/>
      <c r="AH15" s="75"/>
      <c r="AI15" s="75"/>
      <c r="AJ15" s="75"/>
    </row>
    <row r="16">
      <c r="A16" s="52" t="s">
        <v>111</v>
      </c>
      <c r="B16" s="15" t="s">
        <v>41</v>
      </c>
      <c r="C16" s="15" t="s">
        <v>42</v>
      </c>
      <c r="D16" s="28" t="s">
        <v>360</v>
      </c>
      <c r="E16" s="28" t="s">
        <v>361</v>
      </c>
      <c r="F16" s="15" t="s">
        <v>346</v>
      </c>
      <c r="G16" s="136">
        <v>0.7048611111111112</v>
      </c>
      <c r="H16" s="125">
        <v>10.0</v>
      </c>
      <c r="I16" s="15" t="s">
        <v>346</v>
      </c>
      <c r="J16" s="15" t="s">
        <v>37</v>
      </c>
      <c r="K16" s="15">
        <v>0.0</v>
      </c>
      <c r="L16" s="15">
        <v>0.0</v>
      </c>
      <c r="M16" s="76">
        <f t="shared" si="1"/>
        <v>0</v>
      </c>
      <c r="N16" s="126">
        <f t="shared" si="2"/>
        <v>0</v>
      </c>
      <c r="O16" s="15" t="s">
        <v>486</v>
      </c>
      <c r="P16" s="127"/>
      <c r="Q16" s="127"/>
      <c r="T16" s="75"/>
      <c r="U16" s="75"/>
      <c r="V16" s="75"/>
      <c r="W16" s="75"/>
      <c r="X16" s="75"/>
      <c r="Y16" s="75"/>
      <c r="Z16" s="75"/>
      <c r="AA16" s="75"/>
      <c r="AB16" s="75"/>
      <c r="AC16" s="75"/>
      <c r="AD16" s="75"/>
      <c r="AE16" s="75"/>
      <c r="AF16" s="75"/>
      <c r="AG16" s="75"/>
      <c r="AH16" s="75"/>
      <c r="AI16" s="75"/>
      <c r="AJ16" s="75"/>
    </row>
    <row r="17">
      <c r="A17" s="4" t="s">
        <v>111</v>
      </c>
      <c r="B17" s="15" t="s">
        <v>118</v>
      </c>
      <c r="C17" s="15" t="s">
        <v>119</v>
      </c>
      <c r="D17" s="28" t="s">
        <v>362</v>
      </c>
      <c r="E17" s="28" t="s">
        <v>361</v>
      </c>
      <c r="F17" s="15" t="s">
        <v>346</v>
      </c>
      <c r="G17" s="124">
        <v>0.6979166666666666</v>
      </c>
      <c r="H17" s="131"/>
      <c r="I17" s="15" t="s">
        <v>346</v>
      </c>
      <c r="J17" s="15" t="s">
        <v>37</v>
      </c>
      <c r="K17" s="15" t="s">
        <v>96</v>
      </c>
      <c r="L17" s="15">
        <v>0.0</v>
      </c>
      <c r="M17" s="76">
        <f t="shared" si="1"/>
        <v>0</v>
      </c>
      <c r="N17" s="126">
        <f t="shared" si="2"/>
        <v>0</v>
      </c>
      <c r="O17" s="15" t="s">
        <v>486</v>
      </c>
      <c r="P17" s="127"/>
      <c r="Q17" s="127"/>
      <c r="T17" s="75"/>
      <c r="U17" s="75"/>
      <c r="V17" s="75"/>
      <c r="W17" s="75"/>
      <c r="X17" s="75"/>
      <c r="Y17" s="75"/>
      <c r="Z17" s="75"/>
      <c r="AA17" s="75"/>
      <c r="AB17" s="75"/>
      <c r="AC17" s="75"/>
      <c r="AD17" s="75"/>
      <c r="AE17" s="75"/>
      <c r="AF17" s="75"/>
      <c r="AG17" s="75"/>
      <c r="AH17" s="75"/>
      <c r="AI17" s="75"/>
      <c r="AJ17" s="75"/>
    </row>
    <row r="18">
      <c r="A18" s="52" t="s">
        <v>111</v>
      </c>
      <c r="B18" s="15" t="s">
        <v>120</v>
      </c>
      <c r="C18" s="15" t="s">
        <v>121</v>
      </c>
      <c r="D18" s="28" t="s">
        <v>363</v>
      </c>
      <c r="E18" s="28" t="s">
        <v>361</v>
      </c>
      <c r="F18" s="15" t="s">
        <v>346</v>
      </c>
      <c r="G18" s="124">
        <v>0.6979166666666666</v>
      </c>
      <c r="H18" s="131"/>
      <c r="I18" s="15" t="s">
        <v>346</v>
      </c>
      <c r="J18" s="15" t="s">
        <v>37</v>
      </c>
      <c r="K18" s="15">
        <v>4.0</v>
      </c>
      <c r="L18" s="15" t="s">
        <v>96</v>
      </c>
      <c r="M18" s="76">
        <f t="shared" si="1"/>
        <v>4</v>
      </c>
      <c r="N18" s="126">
        <f t="shared" si="2"/>
        <v>0.1666666667</v>
      </c>
      <c r="O18" s="15"/>
      <c r="P18" s="127"/>
      <c r="Q18" s="127"/>
      <c r="T18" s="75"/>
      <c r="U18" s="75"/>
      <c r="V18" s="75"/>
      <c r="W18" s="75"/>
      <c r="X18" s="75"/>
      <c r="Y18" s="75"/>
      <c r="Z18" s="75"/>
      <c r="AA18" s="75"/>
      <c r="AB18" s="75"/>
      <c r="AC18" s="75"/>
      <c r="AD18" s="75"/>
      <c r="AE18" s="75"/>
      <c r="AF18" s="75"/>
      <c r="AG18" s="75"/>
      <c r="AH18" s="75"/>
      <c r="AI18" s="75"/>
      <c r="AJ18" s="75"/>
    </row>
    <row r="19">
      <c r="A19" s="15" t="s">
        <v>122</v>
      </c>
      <c r="B19" s="15" t="s">
        <v>123</v>
      </c>
      <c r="C19" s="15" t="s">
        <v>124</v>
      </c>
      <c r="D19" s="28" t="s">
        <v>364</v>
      </c>
      <c r="E19" s="28" t="s">
        <v>365</v>
      </c>
      <c r="F19" s="15" t="s">
        <v>37</v>
      </c>
      <c r="G19" s="136"/>
      <c r="H19" s="131"/>
      <c r="I19" s="15" t="s">
        <v>346</v>
      </c>
      <c r="J19" s="15" t="s">
        <v>37</v>
      </c>
      <c r="K19" s="15" t="s">
        <v>96</v>
      </c>
      <c r="L19" s="15" t="s">
        <v>96</v>
      </c>
      <c r="M19" s="76">
        <f t="shared" si="1"/>
        <v>0</v>
      </c>
      <c r="N19" s="126">
        <f t="shared" si="2"/>
        <v>0</v>
      </c>
      <c r="O19" s="75"/>
      <c r="P19" s="127"/>
      <c r="Q19" s="127"/>
      <c r="T19" s="75"/>
      <c r="U19" s="75"/>
      <c r="V19" s="75"/>
      <c r="W19" s="75"/>
      <c r="X19" s="75"/>
      <c r="Y19" s="75"/>
      <c r="Z19" s="75"/>
      <c r="AA19" s="75"/>
      <c r="AB19" s="75"/>
      <c r="AC19" s="75"/>
      <c r="AD19" s="75"/>
      <c r="AE19" s="75"/>
      <c r="AF19" s="75"/>
      <c r="AG19" s="75"/>
      <c r="AH19" s="75"/>
      <c r="AI19" s="75"/>
      <c r="AJ19" s="75"/>
    </row>
    <row r="20">
      <c r="A20" s="15" t="s">
        <v>122</v>
      </c>
      <c r="B20" s="15" t="s">
        <v>125</v>
      </c>
      <c r="C20" s="15" t="s">
        <v>126</v>
      </c>
      <c r="D20" s="28" t="s">
        <v>366</v>
      </c>
      <c r="E20" s="28" t="s">
        <v>365</v>
      </c>
      <c r="F20" s="15" t="s">
        <v>346</v>
      </c>
      <c r="G20" s="129">
        <v>0.6458333333333334</v>
      </c>
      <c r="H20" s="125"/>
      <c r="I20" s="15" t="s">
        <v>37</v>
      </c>
      <c r="J20" s="15" t="s">
        <v>346</v>
      </c>
      <c r="K20" s="15">
        <v>10.0</v>
      </c>
      <c r="L20" s="15" t="s">
        <v>96</v>
      </c>
      <c r="M20" s="76">
        <f t="shared" si="1"/>
        <v>10</v>
      </c>
      <c r="N20" s="126">
        <f t="shared" si="2"/>
        <v>0.4166666667</v>
      </c>
      <c r="O20" s="15"/>
      <c r="P20" s="127"/>
      <c r="Q20" s="127"/>
      <c r="T20" s="75"/>
      <c r="U20" s="75"/>
      <c r="V20" s="75"/>
      <c r="W20" s="75"/>
      <c r="X20" s="75"/>
      <c r="Y20" s="75"/>
      <c r="Z20" s="75"/>
      <c r="AA20" s="75"/>
      <c r="AB20" s="75"/>
      <c r="AC20" s="75"/>
      <c r="AD20" s="75"/>
      <c r="AE20" s="75"/>
      <c r="AF20" s="75"/>
      <c r="AG20" s="75"/>
      <c r="AH20" s="75"/>
      <c r="AI20" s="75"/>
      <c r="AJ20" s="75"/>
    </row>
    <row r="21">
      <c r="A21" s="15" t="s">
        <v>122</v>
      </c>
      <c r="B21" s="15" t="s">
        <v>127</v>
      </c>
      <c r="C21" s="15" t="s">
        <v>128</v>
      </c>
      <c r="D21" s="28" t="s">
        <v>367</v>
      </c>
      <c r="E21" s="28" t="s">
        <v>365</v>
      </c>
      <c r="F21" s="15" t="s">
        <v>346</v>
      </c>
      <c r="G21" s="129">
        <v>0.6493055555555556</v>
      </c>
      <c r="H21" s="125"/>
      <c r="I21" s="15" t="s">
        <v>346</v>
      </c>
      <c r="J21" s="15" t="s">
        <v>346</v>
      </c>
      <c r="K21" s="15">
        <v>10.0</v>
      </c>
      <c r="L21" s="15">
        <v>6.0</v>
      </c>
      <c r="M21" s="76">
        <f t="shared" si="1"/>
        <v>16</v>
      </c>
      <c r="N21" s="126">
        <f t="shared" si="2"/>
        <v>0.6666666667</v>
      </c>
      <c r="O21" s="75"/>
      <c r="P21" s="127"/>
      <c r="Q21" s="127"/>
      <c r="T21" s="75"/>
      <c r="U21" s="75"/>
      <c r="V21" s="75"/>
      <c r="W21" s="75"/>
      <c r="X21" s="75"/>
      <c r="Y21" s="75"/>
      <c r="Z21" s="75"/>
      <c r="AA21" s="75"/>
      <c r="AB21" s="75"/>
      <c r="AC21" s="75"/>
      <c r="AD21" s="75"/>
      <c r="AE21" s="75"/>
      <c r="AF21" s="75"/>
      <c r="AG21" s="75"/>
      <c r="AH21" s="75"/>
      <c r="AI21" s="75"/>
      <c r="AJ21" s="75"/>
    </row>
    <row r="22">
      <c r="A22" s="15" t="s">
        <v>122</v>
      </c>
      <c r="B22" s="15" t="s">
        <v>129</v>
      </c>
      <c r="C22" s="15" t="s">
        <v>130</v>
      </c>
      <c r="D22" s="28" t="s">
        <v>368</v>
      </c>
      <c r="E22" s="28" t="s">
        <v>365</v>
      </c>
      <c r="F22" s="15" t="s">
        <v>346</v>
      </c>
      <c r="G22" s="129">
        <v>0.6506944444444445</v>
      </c>
      <c r="H22" s="125"/>
      <c r="I22" s="15" t="s">
        <v>346</v>
      </c>
      <c r="J22" s="15" t="s">
        <v>37</v>
      </c>
      <c r="K22" s="15">
        <v>5.0</v>
      </c>
      <c r="L22" s="15">
        <v>0.0</v>
      </c>
      <c r="M22" s="76">
        <f t="shared" si="1"/>
        <v>5</v>
      </c>
      <c r="N22" s="126">
        <f t="shared" si="2"/>
        <v>0.2083333333</v>
      </c>
      <c r="O22" s="75"/>
      <c r="P22" s="127"/>
      <c r="Q22" s="127"/>
      <c r="T22" s="75"/>
      <c r="U22" s="75"/>
      <c r="V22" s="75"/>
      <c r="W22" s="75"/>
      <c r="X22" s="75"/>
      <c r="Y22" s="75"/>
      <c r="Z22" s="75"/>
      <c r="AA22" s="75"/>
      <c r="AB22" s="75"/>
      <c r="AC22" s="75"/>
      <c r="AD22" s="75"/>
      <c r="AE22" s="75"/>
      <c r="AF22" s="75"/>
      <c r="AG22" s="75"/>
      <c r="AH22" s="75"/>
      <c r="AI22" s="75"/>
      <c r="AJ22" s="75"/>
    </row>
    <row r="23">
      <c r="A23" s="15" t="s">
        <v>122</v>
      </c>
      <c r="B23" s="15" t="s">
        <v>131</v>
      </c>
      <c r="C23" s="15" t="s">
        <v>132</v>
      </c>
      <c r="D23" s="28" t="s">
        <v>369</v>
      </c>
      <c r="E23" s="28" t="s">
        <v>370</v>
      </c>
      <c r="F23" s="15" t="s">
        <v>346</v>
      </c>
      <c r="G23" s="124">
        <v>0.6875</v>
      </c>
      <c r="H23" s="125"/>
      <c r="I23" s="15" t="s">
        <v>37</v>
      </c>
      <c r="J23" s="15" t="s">
        <v>37</v>
      </c>
      <c r="K23" s="15" t="s">
        <v>96</v>
      </c>
      <c r="L23" s="15" t="s">
        <v>96</v>
      </c>
      <c r="M23" s="76">
        <f t="shared" si="1"/>
        <v>0</v>
      </c>
      <c r="N23" s="126">
        <f t="shared" si="2"/>
        <v>0</v>
      </c>
      <c r="O23" s="75"/>
      <c r="P23" s="127"/>
      <c r="Q23" s="127"/>
      <c r="T23" s="75"/>
      <c r="U23" s="75"/>
      <c r="V23" s="75"/>
      <c r="W23" s="75"/>
      <c r="X23" s="75"/>
      <c r="Y23" s="75"/>
      <c r="Z23" s="75"/>
      <c r="AA23" s="75"/>
      <c r="AB23" s="75"/>
      <c r="AC23" s="75"/>
      <c r="AD23" s="75"/>
      <c r="AE23" s="75"/>
      <c r="AF23" s="75"/>
      <c r="AG23" s="75"/>
      <c r="AH23" s="75"/>
      <c r="AI23" s="75"/>
      <c r="AJ23" s="75"/>
    </row>
    <row r="24">
      <c r="A24" s="15" t="s">
        <v>122</v>
      </c>
      <c r="B24" s="15" t="s">
        <v>133</v>
      </c>
      <c r="C24" s="15" t="s">
        <v>134</v>
      </c>
      <c r="D24" s="28" t="s">
        <v>371</v>
      </c>
      <c r="E24" s="28" t="s">
        <v>370</v>
      </c>
      <c r="F24" s="15" t="s">
        <v>346</v>
      </c>
      <c r="G24" s="124">
        <v>0.6979166666666666</v>
      </c>
      <c r="H24" s="131"/>
      <c r="I24" s="15" t="s">
        <v>37</v>
      </c>
      <c r="J24" s="15" t="s">
        <v>37</v>
      </c>
      <c r="K24" s="15">
        <v>0.0</v>
      </c>
      <c r="L24" s="15">
        <v>0.0</v>
      </c>
      <c r="M24" s="76">
        <f t="shared" si="1"/>
        <v>0</v>
      </c>
      <c r="N24" s="126">
        <f t="shared" si="2"/>
        <v>0</v>
      </c>
      <c r="O24" s="75"/>
      <c r="P24" s="127"/>
      <c r="Q24" s="127"/>
      <c r="T24" s="75"/>
      <c r="U24" s="75"/>
      <c r="V24" s="75"/>
      <c r="W24" s="75"/>
      <c r="X24" s="75"/>
      <c r="Y24" s="75"/>
      <c r="Z24" s="75"/>
      <c r="AA24" s="75"/>
      <c r="AB24" s="75"/>
      <c r="AC24" s="75"/>
      <c r="AD24" s="75"/>
      <c r="AE24" s="75"/>
      <c r="AF24" s="75"/>
      <c r="AG24" s="75"/>
      <c r="AH24" s="75"/>
      <c r="AI24" s="75"/>
      <c r="AJ24" s="75"/>
    </row>
    <row r="25">
      <c r="A25" s="15" t="s">
        <v>122</v>
      </c>
      <c r="B25" s="4" t="s">
        <v>135</v>
      </c>
      <c r="C25" s="15" t="s">
        <v>136</v>
      </c>
      <c r="D25" s="28" t="s">
        <v>372</v>
      </c>
      <c r="E25" s="28" t="s">
        <v>370</v>
      </c>
      <c r="F25" s="15" t="s">
        <v>346</v>
      </c>
      <c r="G25" s="124">
        <v>0.6965277777777777</v>
      </c>
      <c r="H25" s="131"/>
      <c r="I25" s="15" t="s">
        <v>37</v>
      </c>
      <c r="J25" s="15" t="s">
        <v>37</v>
      </c>
      <c r="K25" s="15">
        <v>7.0</v>
      </c>
      <c r="L25" s="15" t="s">
        <v>96</v>
      </c>
      <c r="M25" s="76">
        <f t="shared" si="1"/>
        <v>7</v>
      </c>
      <c r="N25" s="126">
        <f t="shared" si="2"/>
        <v>0.2916666667</v>
      </c>
      <c r="O25" s="75"/>
      <c r="P25" s="127"/>
      <c r="Q25" s="127"/>
      <c r="T25" s="75"/>
      <c r="U25" s="75"/>
      <c r="V25" s="75"/>
      <c r="W25" s="75"/>
      <c r="X25" s="75"/>
      <c r="Y25" s="75"/>
      <c r="Z25" s="75"/>
      <c r="AA25" s="75"/>
      <c r="AB25" s="75"/>
      <c r="AC25" s="75"/>
      <c r="AD25" s="75"/>
      <c r="AE25" s="75"/>
      <c r="AF25" s="75"/>
      <c r="AG25" s="75"/>
      <c r="AH25" s="75"/>
      <c r="AI25" s="75"/>
      <c r="AJ25" s="75"/>
    </row>
    <row r="26">
      <c r="A26" s="15" t="s">
        <v>137</v>
      </c>
      <c r="B26" s="15" t="s">
        <v>138</v>
      </c>
      <c r="C26" s="15" t="s">
        <v>139</v>
      </c>
      <c r="D26" s="28" t="s">
        <v>373</v>
      </c>
      <c r="E26" s="28" t="s">
        <v>374</v>
      </c>
      <c r="F26" s="15" t="s">
        <v>346</v>
      </c>
      <c r="G26" s="124"/>
      <c r="H26" s="125"/>
      <c r="I26" s="125" t="s">
        <v>346</v>
      </c>
      <c r="J26" s="15" t="s">
        <v>37</v>
      </c>
      <c r="K26" s="15">
        <v>2.0</v>
      </c>
      <c r="L26" s="15" t="s">
        <v>96</v>
      </c>
      <c r="M26" s="76">
        <f t="shared" si="1"/>
        <v>2</v>
      </c>
      <c r="N26" s="126">
        <f t="shared" si="2"/>
        <v>0.08333333333</v>
      </c>
      <c r="O26" s="75"/>
      <c r="P26" s="127"/>
      <c r="Q26" s="127"/>
      <c r="T26" s="75"/>
      <c r="U26" s="75"/>
      <c r="V26" s="75"/>
      <c r="W26" s="75"/>
      <c r="X26" s="75"/>
      <c r="Y26" s="75"/>
      <c r="Z26" s="75"/>
      <c r="AA26" s="75"/>
      <c r="AB26" s="75"/>
      <c r="AC26" s="75"/>
      <c r="AD26" s="75"/>
      <c r="AE26" s="75"/>
      <c r="AF26" s="75"/>
      <c r="AG26" s="75"/>
      <c r="AH26" s="75"/>
      <c r="AI26" s="75"/>
      <c r="AJ26" s="75"/>
    </row>
    <row r="27">
      <c r="A27" s="15" t="s">
        <v>137</v>
      </c>
      <c r="B27" s="15" t="s">
        <v>140</v>
      </c>
      <c r="C27" s="15" t="s">
        <v>141</v>
      </c>
      <c r="D27" s="28" t="s">
        <v>375</v>
      </c>
      <c r="E27" s="28" t="s">
        <v>374</v>
      </c>
      <c r="F27" s="15" t="s">
        <v>346</v>
      </c>
      <c r="G27" s="124"/>
      <c r="H27" s="125"/>
      <c r="I27" s="15" t="s">
        <v>346</v>
      </c>
      <c r="J27" s="15" t="s">
        <v>37</v>
      </c>
      <c r="K27" s="15">
        <v>7.0</v>
      </c>
      <c r="L27" s="15" t="s">
        <v>96</v>
      </c>
      <c r="M27" s="76">
        <f t="shared" si="1"/>
        <v>7</v>
      </c>
      <c r="N27" s="126">
        <f t="shared" si="2"/>
        <v>0.2916666667</v>
      </c>
      <c r="O27" s="75"/>
      <c r="P27" s="127"/>
      <c r="Q27" s="127"/>
      <c r="T27" s="75"/>
      <c r="U27" s="75"/>
      <c r="V27" s="75"/>
      <c r="W27" s="75"/>
      <c r="X27" s="75"/>
      <c r="Y27" s="75"/>
      <c r="Z27" s="75"/>
      <c r="AA27" s="75"/>
      <c r="AB27" s="75"/>
      <c r="AC27" s="75"/>
      <c r="AD27" s="75"/>
      <c r="AE27" s="75"/>
      <c r="AF27" s="75"/>
      <c r="AG27" s="75"/>
      <c r="AH27" s="75"/>
      <c r="AI27" s="75"/>
      <c r="AJ27" s="75"/>
    </row>
    <row r="28">
      <c r="A28" s="15" t="s">
        <v>137</v>
      </c>
      <c r="B28" s="15" t="s">
        <v>143</v>
      </c>
      <c r="C28" s="15" t="s">
        <v>144</v>
      </c>
      <c r="D28" s="28" t="s">
        <v>376</v>
      </c>
      <c r="E28" s="28" t="s">
        <v>374</v>
      </c>
      <c r="F28" s="15" t="s">
        <v>346</v>
      </c>
      <c r="G28" s="124"/>
      <c r="H28" s="125"/>
      <c r="I28" s="15" t="s">
        <v>346</v>
      </c>
      <c r="J28" s="15" t="s">
        <v>37</v>
      </c>
      <c r="K28" s="15">
        <v>11.0</v>
      </c>
      <c r="L28" s="15" t="s">
        <v>96</v>
      </c>
      <c r="M28" s="76">
        <f t="shared" si="1"/>
        <v>11</v>
      </c>
      <c r="N28" s="126">
        <f t="shared" si="2"/>
        <v>0.4583333333</v>
      </c>
      <c r="O28" s="15" t="s">
        <v>487</v>
      </c>
      <c r="P28" s="127"/>
      <c r="Q28" s="127"/>
      <c r="T28" s="75"/>
      <c r="U28" s="75"/>
      <c r="V28" s="75"/>
      <c r="W28" s="75"/>
      <c r="X28" s="75"/>
      <c r="Y28" s="75"/>
      <c r="Z28" s="75"/>
      <c r="AA28" s="75"/>
      <c r="AB28" s="75"/>
      <c r="AC28" s="75"/>
      <c r="AD28" s="75"/>
      <c r="AE28" s="75"/>
      <c r="AF28" s="75"/>
      <c r="AG28" s="75"/>
      <c r="AH28" s="75"/>
      <c r="AI28" s="75"/>
      <c r="AJ28" s="75"/>
    </row>
    <row r="29">
      <c r="A29" s="15" t="s">
        <v>137</v>
      </c>
      <c r="B29" s="15" t="s">
        <v>146</v>
      </c>
      <c r="C29" s="15" t="s">
        <v>147</v>
      </c>
      <c r="D29" s="28" t="s">
        <v>377</v>
      </c>
      <c r="E29" s="28" t="s">
        <v>374</v>
      </c>
      <c r="F29" s="15" t="s">
        <v>346</v>
      </c>
      <c r="G29" s="124"/>
      <c r="H29" s="125"/>
      <c r="I29" s="15" t="s">
        <v>346</v>
      </c>
      <c r="J29" s="15" t="s">
        <v>37</v>
      </c>
      <c r="K29" s="15">
        <v>11.0</v>
      </c>
      <c r="L29" s="15">
        <v>9.0</v>
      </c>
      <c r="M29" s="76">
        <f t="shared" si="1"/>
        <v>20</v>
      </c>
      <c r="N29" s="126">
        <f t="shared" si="2"/>
        <v>0.8333333333</v>
      </c>
      <c r="O29" s="75"/>
      <c r="P29" s="127"/>
      <c r="Q29" s="127"/>
      <c r="T29" s="75"/>
      <c r="U29" s="75"/>
      <c r="V29" s="75"/>
      <c r="W29" s="75"/>
      <c r="X29" s="75"/>
      <c r="Y29" s="75"/>
      <c r="Z29" s="75"/>
      <c r="AA29" s="75"/>
      <c r="AB29" s="75"/>
      <c r="AC29" s="75"/>
      <c r="AD29" s="75"/>
      <c r="AE29" s="75"/>
      <c r="AF29" s="75"/>
      <c r="AG29" s="75"/>
      <c r="AH29" s="75"/>
      <c r="AI29" s="75"/>
      <c r="AJ29" s="75"/>
    </row>
    <row r="30">
      <c r="A30" s="15" t="s">
        <v>137</v>
      </c>
      <c r="B30" s="15" t="s">
        <v>150</v>
      </c>
      <c r="C30" s="15" t="s">
        <v>151</v>
      </c>
      <c r="D30" s="28" t="s">
        <v>379</v>
      </c>
      <c r="E30" s="28" t="s">
        <v>380</v>
      </c>
      <c r="F30" s="15" t="s">
        <v>346</v>
      </c>
      <c r="G30" s="138"/>
      <c r="H30" s="125"/>
      <c r="I30" s="15" t="s">
        <v>346</v>
      </c>
      <c r="J30" s="15" t="s">
        <v>37</v>
      </c>
      <c r="K30" s="15">
        <v>5.5</v>
      </c>
      <c r="L30" s="15">
        <v>0.0</v>
      </c>
      <c r="M30" s="76">
        <f t="shared" si="1"/>
        <v>5.5</v>
      </c>
      <c r="N30" s="126">
        <f t="shared" si="2"/>
        <v>0.2291666667</v>
      </c>
      <c r="O30" s="75"/>
      <c r="P30" s="127"/>
      <c r="Q30" s="127"/>
      <c r="T30" s="75"/>
      <c r="U30" s="75"/>
      <c r="V30" s="75"/>
      <c r="W30" s="75"/>
      <c r="X30" s="75"/>
      <c r="Y30" s="75"/>
      <c r="Z30" s="75"/>
      <c r="AA30" s="75"/>
      <c r="AB30" s="75"/>
      <c r="AC30" s="75"/>
      <c r="AD30" s="75"/>
      <c r="AE30" s="75"/>
      <c r="AF30" s="75"/>
      <c r="AG30" s="75"/>
      <c r="AH30" s="75"/>
      <c r="AI30" s="75"/>
      <c r="AJ30" s="75"/>
    </row>
    <row r="31">
      <c r="A31" s="15" t="s">
        <v>137</v>
      </c>
      <c r="B31" s="15" t="s">
        <v>152</v>
      </c>
      <c r="C31" s="15" t="s">
        <v>153</v>
      </c>
      <c r="D31" s="28" t="s">
        <v>381</v>
      </c>
      <c r="E31" s="28" t="s">
        <v>380</v>
      </c>
      <c r="F31" s="15" t="s">
        <v>346</v>
      </c>
      <c r="G31" s="138"/>
      <c r="H31" s="125"/>
      <c r="I31" s="15" t="s">
        <v>346</v>
      </c>
      <c r="J31" s="15" t="s">
        <v>37</v>
      </c>
      <c r="K31" s="15">
        <v>6.0</v>
      </c>
      <c r="L31" s="15" t="s">
        <v>96</v>
      </c>
      <c r="M31" s="76">
        <f t="shared" si="1"/>
        <v>6</v>
      </c>
      <c r="N31" s="126">
        <f t="shared" si="2"/>
        <v>0.25</v>
      </c>
      <c r="O31" s="75"/>
      <c r="P31" s="127"/>
      <c r="Q31" s="127"/>
      <c r="T31" s="75"/>
      <c r="U31" s="75"/>
      <c r="V31" s="75"/>
      <c r="W31" s="75"/>
      <c r="X31" s="75"/>
      <c r="Y31" s="75"/>
      <c r="Z31" s="75"/>
      <c r="AA31" s="75"/>
      <c r="AB31" s="75"/>
      <c r="AC31" s="75"/>
      <c r="AD31" s="75"/>
      <c r="AE31" s="75"/>
      <c r="AF31" s="75"/>
      <c r="AG31" s="75"/>
      <c r="AH31" s="75"/>
      <c r="AI31" s="75"/>
      <c r="AJ31" s="75"/>
    </row>
    <row r="32">
      <c r="A32" s="15" t="s">
        <v>137</v>
      </c>
      <c r="B32" s="15" t="s">
        <v>156</v>
      </c>
      <c r="C32" s="15" t="s">
        <v>157</v>
      </c>
      <c r="D32" s="28" t="s">
        <v>382</v>
      </c>
      <c r="E32" s="28" t="s">
        <v>380</v>
      </c>
      <c r="F32" s="15" t="s">
        <v>346</v>
      </c>
      <c r="G32" s="138"/>
      <c r="H32" s="131"/>
      <c r="I32" s="15" t="s">
        <v>346</v>
      </c>
      <c r="J32" s="15" t="s">
        <v>37</v>
      </c>
      <c r="K32" s="15">
        <v>9.0</v>
      </c>
      <c r="L32" s="15">
        <v>0.0</v>
      </c>
      <c r="M32" s="76">
        <f t="shared" si="1"/>
        <v>9</v>
      </c>
      <c r="N32" s="126">
        <f t="shared" si="2"/>
        <v>0.375</v>
      </c>
      <c r="O32" s="75"/>
      <c r="P32" s="127"/>
      <c r="Q32" s="127"/>
      <c r="T32" s="75"/>
      <c r="U32" s="75"/>
      <c r="V32" s="75"/>
      <c r="W32" s="75"/>
      <c r="X32" s="75"/>
      <c r="Y32" s="75"/>
      <c r="Z32" s="75"/>
      <c r="AA32" s="75"/>
      <c r="AB32" s="75"/>
      <c r="AC32" s="75"/>
      <c r="AD32" s="75"/>
      <c r="AE32" s="75"/>
      <c r="AF32" s="75"/>
      <c r="AG32" s="75"/>
      <c r="AH32" s="75"/>
      <c r="AI32" s="75"/>
      <c r="AJ32" s="75"/>
    </row>
    <row r="33">
      <c r="A33" s="15" t="s">
        <v>137</v>
      </c>
      <c r="B33" s="52" t="s">
        <v>160</v>
      </c>
      <c r="C33" s="15" t="s">
        <v>161</v>
      </c>
      <c r="D33" s="28" t="s">
        <v>383</v>
      </c>
      <c r="E33" s="28" t="s">
        <v>380</v>
      </c>
      <c r="F33" s="15" t="s">
        <v>346</v>
      </c>
      <c r="G33" s="138"/>
      <c r="H33" s="131"/>
      <c r="I33" s="15" t="s">
        <v>346</v>
      </c>
      <c r="J33" s="15" t="s">
        <v>37</v>
      </c>
      <c r="K33" s="15">
        <v>9.0</v>
      </c>
      <c r="L33" s="15">
        <v>0.0</v>
      </c>
      <c r="M33" s="76">
        <f t="shared" si="1"/>
        <v>9</v>
      </c>
      <c r="N33" s="126">
        <f t="shared" si="2"/>
        <v>0.375</v>
      </c>
      <c r="O33" s="75"/>
      <c r="P33" s="127"/>
      <c r="Q33" s="127"/>
      <c r="T33" s="75"/>
      <c r="U33" s="75"/>
      <c r="V33" s="75"/>
      <c r="W33" s="75"/>
      <c r="X33" s="75"/>
      <c r="Y33" s="75"/>
      <c r="Z33" s="75"/>
      <c r="AA33" s="75"/>
      <c r="AB33" s="75"/>
      <c r="AC33" s="75"/>
      <c r="AD33" s="75"/>
      <c r="AE33" s="75"/>
      <c r="AF33" s="75"/>
      <c r="AG33" s="75"/>
      <c r="AH33" s="75"/>
      <c r="AI33" s="75"/>
      <c r="AJ33" s="75"/>
    </row>
    <row r="34">
      <c r="A34" s="15" t="s">
        <v>167</v>
      </c>
      <c r="B34" s="15" t="s">
        <v>168</v>
      </c>
      <c r="C34" s="15" t="s">
        <v>169</v>
      </c>
      <c r="D34" s="28" t="s">
        <v>386</v>
      </c>
      <c r="E34" s="28" t="s">
        <v>344</v>
      </c>
      <c r="F34" s="15" t="s">
        <v>346</v>
      </c>
      <c r="G34" s="138">
        <v>0.5625</v>
      </c>
      <c r="H34" s="125"/>
      <c r="I34" s="15" t="s">
        <v>346</v>
      </c>
      <c r="J34" s="15" t="s">
        <v>37</v>
      </c>
      <c r="K34" s="15">
        <v>9.0</v>
      </c>
      <c r="L34" s="15">
        <v>0.0</v>
      </c>
      <c r="M34" s="76">
        <f t="shared" si="1"/>
        <v>9</v>
      </c>
      <c r="N34" s="126">
        <f t="shared" si="2"/>
        <v>0.375</v>
      </c>
      <c r="O34" s="15"/>
      <c r="P34" s="127"/>
      <c r="Q34" s="127"/>
      <c r="T34" s="75"/>
      <c r="U34" s="75"/>
      <c r="V34" s="75"/>
      <c r="W34" s="75"/>
      <c r="X34" s="75"/>
      <c r="Y34" s="75"/>
      <c r="Z34" s="75"/>
      <c r="AA34" s="75"/>
      <c r="AB34" s="75"/>
      <c r="AC34" s="75"/>
      <c r="AD34" s="75"/>
      <c r="AE34" s="75"/>
      <c r="AF34" s="75"/>
      <c r="AG34" s="75"/>
      <c r="AH34" s="75"/>
      <c r="AI34" s="75"/>
      <c r="AJ34" s="75"/>
    </row>
    <row r="35">
      <c r="A35" s="15" t="s">
        <v>167</v>
      </c>
      <c r="B35" s="15" t="s">
        <v>173</v>
      </c>
      <c r="C35" s="15" t="s">
        <v>174</v>
      </c>
      <c r="D35" s="28" t="s">
        <v>387</v>
      </c>
      <c r="E35" s="28" t="s">
        <v>344</v>
      </c>
      <c r="F35" s="15" t="s">
        <v>346</v>
      </c>
      <c r="G35" s="138">
        <v>0.5673611111111111</v>
      </c>
      <c r="H35" s="125">
        <v>7.0</v>
      </c>
      <c r="I35" s="15" t="s">
        <v>346</v>
      </c>
      <c r="J35" s="15" t="s">
        <v>37</v>
      </c>
      <c r="K35" s="15" t="s">
        <v>96</v>
      </c>
      <c r="L35" s="15" t="s">
        <v>96</v>
      </c>
      <c r="M35" s="76">
        <f t="shared" si="1"/>
        <v>0</v>
      </c>
      <c r="N35" s="126">
        <f t="shared" si="2"/>
        <v>0</v>
      </c>
      <c r="O35" s="75"/>
      <c r="P35" s="127"/>
      <c r="Q35" s="127"/>
      <c r="T35" s="75"/>
      <c r="U35" s="75"/>
      <c r="V35" s="75"/>
      <c r="W35" s="75"/>
      <c r="X35" s="75"/>
      <c r="Y35" s="75"/>
      <c r="Z35" s="75"/>
      <c r="AA35" s="75"/>
      <c r="AB35" s="75"/>
      <c r="AC35" s="75"/>
      <c r="AD35" s="75"/>
      <c r="AE35" s="75"/>
      <c r="AF35" s="75"/>
      <c r="AG35" s="75"/>
      <c r="AH35" s="75"/>
      <c r="AI35" s="75"/>
      <c r="AJ35" s="75"/>
    </row>
    <row r="36">
      <c r="A36" s="15" t="s">
        <v>167</v>
      </c>
      <c r="B36" s="15" t="s">
        <v>29</v>
      </c>
      <c r="C36" s="15" t="s">
        <v>30</v>
      </c>
      <c r="D36" s="28" t="s">
        <v>388</v>
      </c>
      <c r="E36" s="28" t="s">
        <v>344</v>
      </c>
      <c r="F36" s="15" t="s">
        <v>346</v>
      </c>
      <c r="G36" s="138">
        <v>0.5625</v>
      </c>
      <c r="H36" s="125"/>
      <c r="I36" s="15" t="s">
        <v>346</v>
      </c>
      <c r="J36" s="15" t="s">
        <v>37</v>
      </c>
      <c r="K36" s="15">
        <v>9.0</v>
      </c>
      <c r="L36" s="15">
        <v>11.0</v>
      </c>
      <c r="M36" s="76">
        <f t="shared" si="1"/>
        <v>20</v>
      </c>
      <c r="N36" s="126">
        <f t="shared" si="2"/>
        <v>0.8333333333</v>
      </c>
      <c r="O36" s="17" t="s">
        <v>483</v>
      </c>
      <c r="P36" s="127"/>
      <c r="Q36" s="127"/>
      <c r="T36" s="75"/>
      <c r="U36" s="75"/>
      <c r="V36" s="75"/>
      <c r="W36" s="75"/>
      <c r="X36" s="75"/>
      <c r="Y36" s="75"/>
      <c r="Z36" s="75"/>
      <c r="AA36" s="75"/>
      <c r="AB36" s="75"/>
      <c r="AC36" s="75"/>
      <c r="AD36" s="75"/>
      <c r="AE36" s="75"/>
      <c r="AF36" s="75"/>
      <c r="AG36" s="75"/>
      <c r="AH36" s="75"/>
      <c r="AI36" s="75"/>
      <c r="AJ36" s="75"/>
    </row>
    <row r="37">
      <c r="A37" s="15" t="s">
        <v>167</v>
      </c>
      <c r="B37" s="15" t="s">
        <v>177</v>
      </c>
      <c r="C37" s="15" t="s">
        <v>178</v>
      </c>
      <c r="D37" s="28" t="s">
        <v>389</v>
      </c>
      <c r="E37" s="28" t="s">
        <v>344</v>
      </c>
      <c r="F37" s="15" t="s">
        <v>346</v>
      </c>
      <c r="G37" s="124">
        <v>0.5625</v>
      </c>
      <c r="H37" s="125"/>
      <c r="I37" s="15" t="s">
        <v>346</v>
      </c>
      <c r="J37" s="15" t="s">
        <v>37</v>
      </c>
      <c r="K37" s="15">
        <v>5.0</v>
      </c>
      <c r="L37" s="15">
        <v>0.0</v>
      </c>
      <c r="M37" s="76">
        <f t="shared" si="1"/>
        <v>5</v>
      </c>
      <c r="N37" s="126">
        <f t="shared" si="2"/>
        <v>0.2083333333</v>
      </c>
      <c r="O37" s="90"/>
      <c r="P37" s="127"/>
      <c r="Q37" s="127"/>
      <c r="T37" s="75"/>
      <c r="U37" s="75"/>
      <c r="V37" s="75"/>
      <c r="W37" s="75"/>
      <c r="X37" s="75"/>
      <c r="Y37" s="75"/>
      <c r="Z37" s="75"/>
      <c r="AA37" s="75"/>
      <c r="AB37" s="75"/>
      <c r="AC37" s="75"/>
      <c r="AD37" s="75"/>
      <c r="AE37" s="75"/>
      <c r="AF37" s="75"/>
      <c r="AG37" s="75"/>
      <c r="AH37" s="75"/>
      <c r="AI37" s="75"/>
      <c r="AJ37" s="75"/>
    </row>
    <row r="38">
      <c r="A38" s="15" t="s">
        <v>167</v>
      </c>
      <c r="B38" s="15" t="s">
        <v>54</v>
      </c>
      <c r="C38" s="15" t="s">
        <v>55</v>
      </c>
      <c r="D38" s="28" t="s">
        <v>390</v>
      </c>
      <c r="E38" s="28" t="s">
        <v>380</v>
      </c>
      <c r="F38" s="15" t="s">
        <v>346</v>
      </c>
      <c r="G38" s="138">
        <v>0.6090277777777777</v>
      </c>
      <c r="H38" s="125">
        <v>2.0</v>
      </c>
      <c r="I38" s="15" t="s">
        <v>346</v>
      </c>
      <c r="J38" s="15" t="s">
        <v>37</v>
      </c>
      <c r="K38" s="15">
        <v>4.0</v>
      </c>
      <c r="L38" s="15">
        <v>0.0</v>
      </c>
      <c r="M38" s="76">
        <f t="shared" si="1"/>
        <v>4</v>
      </c>
      <c r="N38" s="126">
        <f t="shared" si="2"/>
        <v>0.1666666667</v>
      </c>
      <c r="O38" s="15"/>
      <c r="P38" s="127"/>
      <c r="Q38" s="127"/>
      <c r="T38" s="75"/>
      <c r="U38" s="75"/>
      <c r="V38" s="75"/>
      <c r="W38" s="75"/>
      <c r="X38" s="75"/>
      <c r="Y38" s="75"/>
      <c r="Z38" s="75"/>
      <c r="AA38" s="75"/>
      <c r="AB38" s="75"/>
      <c r="AC38" s="75"/>
      <c r="AD38" s="75"/>
      <c r="AE38" s="75"/>
      <c r="AF38" s="75"/>
      <c r="AG38" s="75"/>
      <c r="AH38" s="75"/>
      <c r="AI38" s="75"/>
      <c r="AJ38" s="75"/>
    </row>
    <row r="39">
      <c r="A39" s="15" t="s">
        <v>167</v>
      </c>
      <c r="B39" s="15" t="s">
        <v>181</v>
      </c>
      <c r="C39" s="15" t="s">
        <v>182</v>
      </c>
      <c r="D39" s="28" t="s">
        <v>391</v>
      </c>
      <c r="E39" s="28" t="s">
        <v>380</v>
      </c>
      <c r="F39" s="15" t="s">
        <v>346</v>
      </c>
      <c r="G39" s="138">
        <v>0.6090277777777777</v>
      </c>
      <c r="H39" s="125">
        <v>2.0</v>
      </c>
      <c r="I39" s="15" t="s">
        <v>346</v>
      </c>
      <c r="J39" s="15" t="s">
        <v>37</v>
      </c>
      <c r="K39" s="15">
        <v>9.0</v>
      </c>
      <c r="L39" s="15" t="s">
        <v>96</v>
      </c>
      <c r="M39" s="76">
        <f t="shared" si="1"/>
        <v>9</v>
      </c>
      <c r="N39" s="126">
        <f t="shared" si="2"/>
        <v>0.375</v>
      </c>
      <c r="O39" s="75"/>
      <c r="P39" s="127"/>
      <c r="Q39" s="127"/>
      <c r="T39" s="75"/>
      <c r="U39" s="75"/>
      <c r="V39" s="75"/>
      <c r="W39" s="75"/>
      <c r="X39" s="75"/>
      <c r="Y39" s="75"/>
      <c r="Z39" s="75"/>
      <c r="AA39" s="75"/>
      <c r="AB39" s="75"/>
      <c r="AC39" s="75"/>
      <c r="AD39" s="75"/>
      <c r="AE39" s="75"/>
      <c r="AF39" s="75"/>
      <c r="AG39" s="75"/>
      <c r="AH39" s="75"/>
      <c r="AI39" s="75"/>
      <c r="AJ39" s="75"/>
    </row>
    <row r="40">
      <c r="A40" s="15" t="s">
        <v>167</v>
      </c>
      <c r="B40" s="15" t="s">
        <v>183</v>
      </c>
      <c r="C40" s="15" t="s">
        <v>184</v>
      </c>
      <c r="D40" s="28" t="s">
        <v>392</v>
      </c>
      <c r="E40" s="28" t="s">
        <v>380</v>
      </c>
      <c r="F40" s="15" t="s">
        <v>346</v>
      </c>
      <c r="G40" s="124">
        <v>0.6076388888888888</v>
      </c>
      <c r="H40" s="131"/>
      <c r="I40" s="15" t="s">
        <v>346</v>
      </c>
      <c r="J40" s="15" t="s">
        <v>37</v>
      </c>
      <c r="K40" s="15">
        <v>11.0</v>
      </c>
      <c r="L40" s="15">
        <v>4.0</v>
      </c>
      <c r="M40" s="76">
        <f t="shared" si="1"/>
        <v>15</v>
      </c>
      <c r="N40" s="126">
        <f t="shared" si="2"/>
        <v>0.625</v>
      </c>
      <c r="O40" s="15"/>
      <c r="P40" s="127"/>
      <c r="Q40" s="127"/>
      <c r="T40" s="75"/>
      <c r="U40" s="75"/>
      <c r="V40" s="75"/>
      <c r="W40" s="75"/>
      <c r="X40" s="75"/>
      <c r="Y40" s="75"/>
      <c r="Z40" s="75"/>
      <c r="AA40" s="75"/>
      <c r="AB40" s="75"/>
      <c r="AC40" s="75"/>
      <c r="AD40" s="75"/>
      <c r="AE40" s="75"/>
      <c r="AF40" s="75"/>
      <c r="AG40" s="75"/>
      <c r="AH40" s="75"/>
      <c r="AI40" s="75"/>
      <c r="AJ40" s="75"/>
    </row>
    <row r="41">
      <c r="A41" s="15" t="s">
        <v>167</v>
      </c>
      <c r="B41" s="15" t="s">
        <v>186</v>
      </c>
      <c r="C41" s="15" t="s">
        <v>187</v>
      </c>
      <c r="D41" s="28" t="s">
        <v>393</v>
      </c>
      <c r="E41" s="28" t="s">
        <v>380</v>
      </c>
      <c r="F41" s="15" t="s">
        <v>346</v>
      </c>
      <c r="G41" s="124">
        <v>0.6090277777777777</v>
      </c>
      <c r="H41" s="125">
        <v>2.0</v>
      </c>
      <c r="I41" s="15" t="s">
        <v>346</v>
      </c>
      <c r="J41" s="15" t="s">
        <v>37</v>
      </c>
      <c r="K41" s="15" t="s">
        <v>96</v>
      </c>
      <c r="L41" s="15" t="s">
        <v>96</v>
      </c>
      <c r="M41" s="76">
        <f t="shared" si="1"/>
        <v>0</v>
      </c>
      <c r="N41" s="126">
        <f t="shared" si="2"/>
        <v>0</v>
      </c>
      <c r="O41" s="15"/>
      <c r="P41" s="127"/>
      <c r="Q41" s="127"/>
      <c r="T41" s="75"/>
      <c r="U41" s="75"/>
      <c r="V41" s="75"/>
      <c r="W41" s="75"/>
      <c r="X41" s="75"/>
      <c r="Y41" s="75"/>
      <c r="Z41" s="75"/>
      <c r="AA41" s="75"/>
      <c r="AB41" s="75"/>
      <c r="AC41" s="75"/>
      <c r="AD41" s="75"/>
      <c r="AE41" s="75"/>
      <c r="AF41" s="75"/>
      <c r="AG41" s="75"/>
      <c r="AH41" s="75"/>
      <c r="AI41" s="75"/>
      <c r="AJ41" s="75"/>
    </row>
    <row r="42">
      <c r="A42" s="15" t="s">
        <v>188</v>
      </c>
      <c r="B42" s="15" t="s">
        <v>165</v>
      </c>
      <c r="C42" s="15" t="s">
        <v>166</v>
      </c>
      <c r="D42" s="28" t="s">
        <v>394</v>
      </c>
      <c r="E42" s="28" t="s">
        <v>395</v>
      </c>
      <c r="F42" s="15" t="s">
        <v>346</v>
      </c>
      <c r="G42" s="124">
        <v>0.6527777777777778</v>
      </c>
      <c r="H42" s="131"/>
      <c r="I42" s="15" t="s">
        <v>346</v>
      </c>
      <c r="J42" s="15"/>
      <c r="K42" s="15">
        <v>1.0</v>
      </c>
      <c r="L42" s="15"/>
      <c r="M42" s="76">
        <f t="shared" si="1"/>
        <v>1</v>
      </c>
      <c r="N42" s="126">
        <f t="shared" si="2"/>
        <v>0.04166666667</v>
      </c>
      <c r="O42" s="15"/>
      <c r="P42" s="127"/>
      <c r="Q42" s="127"/>
      <c r="T42" s="75"/>
      <c r="U42" s="75"/>
      <c r="V42" s="75"/>
      <c r="W42" s="75"/>
      <c r="X42" s="75"/>
      <c r="Y42" s="75"/>
      <c r="Z42" s="75"/>
      <c r="AA42" s="75"/>
      <c r="AB42" s="75"/>
      <c r="AC42" s="75"/>
      <c r="AD42" s="75"/>
      <c r="AE42" s="75"/>
      <c r="AF42" s="75"/>
      <c r="AG42" s="75"/>
      <c r="AH42" s="75"/>
      <c r="AI42" s="75"/>
      <c r="AJ42" s="75"/>
    </row>
    <row r="43">
      <c r="A43" s="15" t="s">
        <v>188</v>
      </c>
      <c r="B43" s="15" t="s">
        <v>190</v>
      </c>
      <c r="C43" s="15" t="s">
        <v>191</v>
      </c>
      <c r="D43" s="28" t="s">
        <v>396</v>
      </c>
      <c r="E43" s="28" t="s">
        <v>395</v>
      </c>
      <c r="F43" s="15" t="s">
        <v>346</v>
      </c>
      <c r="G43" s="124">
        <v>0.6527777777777778</v>
      </c>
      <c r="H43" s="131"/>
      <c r="I43" s="15" t="s">
        <v>346</v>
      </c>
      <c r="J43" s="15"/>
      <c r="K43" s="15" t="s">
        <v>96</v>
      </c>
      <c r="L43" s="15"/>
      <c r="M43" s="76">
        <f t="shared" si="1"/>
        <v>0</v>
      </c>
      <c r="N43" s="126">
        <f t="shared" si="2"/>
        <v>0</v>
      </c>
      <c r="O43" s="75"/>
      <c r="P43" s="127"/>
      <c r="Q43" s="127"/>
      <c r="T43" s="75"/>
      <c r="U43" s="75"/>
      <c r="V43" s="75"/>
      <c r="W43" s="75"/>
      <c r="X43" s="75"/>
      <c r="Y43" s="75"/>
      <c r="Z43" s="75"/>
      <c r="AA43" s="75"/>
      <c r="AB43" s="75"/>
      <c r="AC43" s="75"/>
      <c r="AD43" s="75"/>
      <c r="AE43" s="75"/>
      <c r="AF43" s="75"/>
      <c r="AG43" s="75"/>
      <c r="AH43" s="75"/>
      <c r="AI43" s="75"/>
      <c r="AJ43" s="75"/>
    </row>
    <row r="44">
      <c r="A44" s="15" t="s">
        <v>188</v>
      </c>
      <c r="B44" s="15" t="s">
        <v>194</v>
      </c>
      <c r="C44" s="15" t="s">
        <v>195</v>
      </c>
      <c r="D44" s="28" t="s">
        <v>397</v>
      </c>
      <c r="E44" s="28" t="s">
        <v>395</v>
      </c>
      <c r="F44" s="15" t="s">
        <v>346</v>
      </c>
      <c r="G44" s="124">
        <v>0.6527777777777778</v>
      </c>
      <c r="H44" s="125"/>
      <c r="I44" s="15" t="s">
        <v>346</v>
      </c>
      <c r="J44" s="15"/>
      <c r="K44" s="15" t="s">
        <v>96</v>
      </c>
      <c r="L44" s="15">
        <v>5.0</v>
      </c>
      <c r="M44" s="76">
        <f t="shared" si="1"/>
        <v>5</v>
      </c>
      <c r="N44" s="126">
        <f t="shared" si="2"/>
        <v>0.2083333333</v>
      </c>
      <c r="O44" s="75"/>
      <c r="P44" s="127"/>
      <c r="Q44" s="127"/>
      <c r="T44" s="75"/>
      <c r="U44" s="75"/>
      <c r="V44" s="75"/>
      <c r="W44" s="75"/>
      <c r="X44" s="75"/>
      <c r="Y44" s="75"/>
      <c r="Z44" s="75"/>
      <c r="AA44" s="75"/>
      <c r="AB44" s="75"/>
      <c r="AC44" s="75"/>
      <c r="AD44" s="75"/>
      <c r="AE44" s="75"/>
      <c r="AF44" s="75"/>
      <c r="AG44" s="75"/>
      <c r="AH44" s="75"/>
      <c r="AI44" s="75"/>
      <c r="AJ44" s="75"/>
    </row>
    <row r="45">
      <c r="A45" s="15" t="s">
        <v>188</v>
      </c>
      <c r="B45" s="15" t="s">
        <v>196</v>
      </c>
      <c r="C45" s="15" t="s">
        <v>197</v>
      </c>
      <c r="D45" s="28" t="s">
        <v>399</v>
      </c>
      <c r="E45" s="28" t="s">
        <v>395</v>
      </c>
      <c r="F45" s="15" t="s">
        <v>346</v>
      </c>
      <c r="G45" s="124">
        <v>0.6527777777777778</v>
      </c>
      <c r="H45" s="125"/>
      <c r="I45" s="15" t="s">
        <v>346</v>
      </c>
      <c r="J45" s="15"/>
      <c r="K45" s="15">
        <v>8.0</v>
      </c>
      <c r="L45" s="15"/>
      <c r="M45" s="76">
        <f t="shared" si="1"/>
        <v>8</v>
      </c>
      <c r="N45" s="126">
        <f t="shared" si="2"/>
        <v>0.3333333333</v>
      </c>
      <c r="O45" s="75"/>
      <c r="P45" s="127"/>
      <c r="Q45" s="127"/>
      <c r="T45" s="75"/>
      <c r="U45" s="75"/>
      <c r="V45" s="75"/>
      <c r="W45" s="75"/>
      <c r="X45" s="75"/>
      <c r="Y45" s="75"/>
      <c r="Z45" s="75"/>
      <c r="AA45" s="75"/>
      <c r="AB45" s="75"/>
      <c r="AC45" s="75"/>
      <c r="AD45" s="75"/>
      <c r="AE45" s="75"/>
      <c r="AF45" s="75"/>
      <c r="AG45" s="75"/>
      <c r="AH45" s="75"/>
      <c r="AI45" s="75"/>
      <c r="AJ45" s="75"/>
    </row>
    <row r="46">
      <c r="A46" s="15" t="s">
        <v>188</v>
      </c>
      <c r="B46" s="15" t="s">
        <v>198</v>
      </c>
      <c r="C46" s="15" t="s">
        <v>199</v>
      </c>
      <c r="D46" s="28" t="s">
        <v>400</v>
      </c>
      <c r="E46" s="28" t="s">
        <v>401</v>
      </c>
      <c r="F46" s="15" t="s">
        <v>346</v>
      </c>
      <c r="G46" s="124">
        <v>0.6979166666666666</v>
      </c>
      <c r="H46" s="131"/>
      <c r="I46" s="15" t="s">
        <v>346</v>
      </c>
      <c r="J46" s="15"/>
      <c r="K46" s="15">
        <v>10.0</v>
      </c>
      <c r="L46" s="15"/>
      <c r="M46" s="76">
        <f t="shared" si="1"/>
        <v>10</v>
      </c>
      <c r="N46" s="126">
        <f t="shared" si="2"/>
        <v>0.4166666667</v>
      </c>
      <c r="O46" s="75"/>
      <c r="P46" s="127"/>
      <c r="Q46" s="127"/>
      <c r="T46" s="75"/>
      <c r="U46" s="75"/>
      <c r="V46" s="75"/>
      <c r="W46" s="75"/>
      <c r="X46" s="75"/>
      <c r="Y46" s="75"/>
      <c r="Z46" s="75"/>
      <c r="AA46" s="75"/>
      <c r="AB46" s="75"/>
      <c r="AC46" s="75"/>
      <c r="AD46" s="75"/>
      <c r="AE46" s="75"/>
      <c r="AF46" s="75"/>
      <c r="AG46" s="75"/>
      <c r="AH46" s="75"/>
      <c r="AI46" s="75"/>
      <c r="AJ46" s="75"/>
    </row>
    <row r="47">
      <c r="A47" s="15" t="s">
        <v>188</v>
      </c>
      <c r="B47" s="15" t="s">
        <v>171</v>
      </c>
      <c r="C47" s="15" t="s">
        <v>172</v>
      </c>
      <c r="D47" s="28" t="s">
        <v>402</v>
      </c>
      <c r="E47" s="28" t="s">
        <v>401</v>
      </c>
      <c r="F47" s="15" t="s">
        <v>346</v>
      </c>
      <c r="G47" s="124">
        <v>0.6979166666666666</v>
      </c>
      <c r="H47" s="131"/>
      <c r="I47" s="15" t="s">
        <v>346</v>
      </c>
      <c r="J47" s="15"/>
      <c r="K47" s="15" t="s">
        <v>496</v>
      </c>
      <c r="L47" s="15"/>
      <c r="M47" s="76">
        <f t="shared" si="1"/>
        <v>0</v>
      </c>
      <c r="N47" s="126">
        <f t="shared" si="2"/>
        <v>0</v>
      </c>
      <c r="O47" s="75"/>
      <c r="P47" s="127"/>
      <c r="Q47" s="127"/>
      <c r="T47" s="75"/>
      <c r="U47" s="75"/>
      <c r="V47" s="75"/>
      <c r="W47" s="75"/>
      <c r="X47" s="75"/>
      <c r="Y47" s="75"/>
      <c r="Z47" s="75"/>
      <c r="AA47" s="75"/>
      <c r="AB47" s="75"/>
      <c r="AC47" s="75"/>
      <c r="AD47" s="75"/>
      <c r="AE47" s="75"/>
      <c r="AF47" s="75"/>
      <c r="AG47" s="75"/>
      <c r="AH47" s="75"/>
      <c r="AI47" s="75"/>
      <c r="AJ47" s="75"/>
    </row>
    <row r="48">
      <c r="A48" s="52" t="s">
        <v>200</v>
      </c>
      <c r="B48" s="15" t="s">
        <v>201</v>
      </c>
      <c r="C48" s="15" t="s">
        <v>202</v>
      </c>
      <c r="D48" s="28" t="s">
        <v>403</v>
      </c>
      <c r="E48" s="28" t="s">
        <v>355</v>
      </c>
      <c r="F48" s="15" t="s">
        <v>346</v>
      </c>
      <c r="G48" s="124">
        <v>0.6527777777777778</v>
      </c>
      <c r="H48" s="125">
        <v>0.0</v>
      </c>
      <c r="I48" s="15" t="s">
        <v>37</v>
      </c>
      <c r="J48" s="15" t="s">
        <v>37</v>
      </c>
      <c r="K48" s="15">
        <v>11.0</v>
      </c>
      <c r="L48" s="145">
        <v>13.0</v>
      </c>
      <c r="M48" s="76">
        <f t="shared" si="1"/>
        <v>24</v>
      </c>
      <c r="N48" s="126">
        <f t="shared" si="2"/>
        <v>1</v>
      </c>
      <c r="O48" s="15" t="s">
        <v>498</v>
      </c>
      <c r="P48" s="127"/>
      <c r="Q48" s="127"/>
      <c r="T48" s="75"/>
      <c r="U48" s="75"/>
      <c r="V48" s="75"/>
      <c r="W48" s="75"/>
      <c r="X48" s="75"/>
      <c r="Y48" s="75"/>
      <c r="Z48" s="75"/>
      <c r="AA48" s="75"/>
      <c r="AB48" s="75"/>
      <c r="AC48" s="75"/>
      <c r="AD48" s="75"/>
      <c r="AE48" s="75"/>
      <c r="AF48" s="75"/>
      <c r="AG48" s="75"/>
      <c r="AH48" s="75"/>
      <c r="AI48" s="75"/>
      <c r="AJ48" s="75"/>
    </row>
    <row r="49">
      <c r="A49" s="52" t="s">
        <v>200</v>
      </c>
      <c r="B49" s="15" t="s">
        <v>74</v>
      </c>
      <c r="C49" s="15" t="s">
        <v>75</v>
      </c>
      <c r="D49" s="28" t="s">
        <v>404</v>
      </c>
      <c r="E49" s="28" t="s">
        <v>355</v>
      </c>
      <c r="F49" s="15" t="s">
        <v>346</v>
      </c>
      <c r="G49" s="124">
        <v>0.6527777777777778</v>
      </c>
      <c r="H49" s="125">
        <v>0.0</v>
      </c>
      <c r="I49" s="15" t="s">
        <v>346</v>
      </c>
      <c r="J49" s="15" t="s">
        <v>37</v>
      </c>
      <c r="K49" s="15">
        <v>0.0</v>
      </c>
      <c r="L49" s="15">
        <v>1.5</v>
      </c>
      <c r="M49" s="76">
        <f t="shared" si="1"/>
        <v>1.5</v>
      </c>
      <c r="N49" s="126">
        <f t="shared" si="2"/>
        <v>0.0625</v>
      </c>
      <c r="O49" s="15"/>
      <c r="P49" s="127"/>
      <c r="Q49" s="127"/>
      <c r="T49" s="75"/>
      <c r="U49" s="75"/>
      <c r="V49" s="75"/>
      <c r="W49" s="75"/>
      <c r="X49" s="75"/>
      <c r="Y49" s="75"/>
      <c r="Z49" s="75"/>
      <c r="AA49" s="75"/>
      <c r="AB49" s="75"/>
      <c r="AC49" s="75"/>
      <c r="AD49" s="75"/>
      <c r="AE49" s="75"/>
      <c r="AF49" s="75"/>
      <c r="AG49" s="75"/>
      <c r="AH49" s="75"/>
      <c r="AI49" s="75"/>
      <c r="AJ49" s="75"/>
    </row>
    <row r="50">
      <c r="A50" s="52" t="s">
        <v>200</v>
      </c>
      <c r="B50" s="15" t="s">
        <v>207</v>
      </c>
      <c r="C50" s="15" t="s">
        <v>208</v>
      </c>
      <c r="D50" s="28" t="s">
        <v>405</v>
      </c>
      <c r="E50" s="28" t="s">
        <v>355</v>
      </c>
      <c r="F50" s="15" t="s">
        <v>346</v>
      </c>
      <c r="G50" s="124">
        <v>0.6527777777777778</v>
      </c>
      <c r="H50" s="125">
        <v>0.0</v>
      </c>
      <c r="I50" s="15" t="s">
        <v>346</v>
      </c>
      <c r="J50" s="15" t="s">
        <v>37</v>
      </c>
      <c r="K50" s="15">
        <v>9.0</v>
      </c>
      <c r="L50" s="15">
        <v>4.0</v>
      </c>
      <c r="M50" s="76">
        <f t="shared" si="1"/>
        <v>13</v>
      </c>
      <c r="N50" s="126">
        <f t="shared" si="2"/>
        <v>0.5416666667</v>
      </c>
      <c r="O50" s="15" t="s">
        <v>499</v>
      </c>
      <c r="P50" s="127"/>
      <c r="Q50" s="127"/>
      <c r="T50" s="75"/>
      <c r="U50" s="75"/>
      <c r="V50" s="75"/>
      <c r="W50" s="75"/>
      <c r="X50" s="75"/>
      <c r="Y50" s="75"/>
      <c r="Z50" s="75"/>
      <c r="AA50" s="75"/>
      <c r="AB50" s="75"/>
      <c r="AC50" s="75"/>
      <c r="AD50" s="75"/>
      <c r="AE50" s="75"/>
      <c r="AF50" s="75"/>
      <c r="AG50" s="75"/>
      <c r="AH50" s="75"/>
      <c r="AI50" s="75"/>
      <c r="AJ50" s="75"/>
    </row>
    <row r="51">
      <c r="A51" s="52" t="s">
        <v>200</v>
      </c>
      <c r="B51" s="15" t="s">
        <v>162</v>
      </c>
      <c r="C51" s="15" t="s">
        <v>163</v>
      </c>
      <c r="D51" s="28" t="s">
        <v>384</v>
      </c>
      <c r="E51" s="28" t="s">
        <v>355</v>
      </c>
      <c r="F51" s="15" t="s">
        <v>346</v>
      </c>
      <c r="G51" s="124">
        <v>0.6527777777777778</v>
      </c>
      <c r="H51" s="125">
        <v>0.0</v>
      </c>
      <c r="I51" s="15" t="s">
        <v>37</v>
      </c>
      <c r="J51" s="15" t="s">
        <v>37</v>
      </c>
      <c r="K51" s="15">
        <v>0.0</v>
      </c>
      <c r="L51" s="15">
        <v>1.5</v>
      </c>
      <c r="M51" s="76">
        <f t="shared" si="1"/>
        <v>1.5</v>
      </c>
      <c r="N51" s="126">
        <f t="shared" si="2"/>
        <v>0.0625</v>
      </c>
      <c r="O51" s="15" t="s">
        <v>500</v>
      </c>
      <c r="P51" s="127"/>
      <c r="Q51" s="127"/>
      <c r="T51" s="75"/>
      <c r="U51" s="75"/>
      <c r="V51" s="75"/>
      <c r="W51" s="75"/>
      <c r="X51" s="75"/>
      <c r="Y51" s="75"/>
      <c r="Z51" s="75"/>
      <c r="AA51" s="75"/>
      <c r="AB51" s="75"/>
      <c r="AC51" s="75"/>
      <c r="AD51" s="75"/>
      <c r="AE51" s="75"/>
      <c r="AF51" s="75"/>
      <c r="AG51" s="75"/>
      <c r="AH51" s="75"/>
      <c r="AI51" s="75"/>
      <c r="AJ51" s="75"/>
    </row>
    <row r="52">
      <c r="A52" s="52" t="s">
        <v>200</v>
      </c>
      <c r="B52" s="15" t="s">
        <v>204</v>
      </c>
      <c r="C52" s="15" t="s">
        <v>205</v>
      </c>
      <c r="D52" s="28" t="s">
        <v>407</v>
      </c>
      <c r="E52" s="28" t="s">
        <v>401</v>
      </c>
      <c r="F52" s="15" t="s">
        <v>346</v>
      </c>
      <c r="G52" s="138">
        <v>0.6979166666666666</v>
      </c>
      <c r="H52" s="125">
        <v>0.0</v>
      </c>
      <c r="I52" s="15" t="s">
        <v>346</v>
      </c>
      <c r="J52" s="15" t="s">
        <v>37</v>
      </c>
      <c r="K52" s="15">
        <v>6.5</v>
      </c>
      <c r="L52" s="15">
        <v>0.0</v>
      </c>
      <c r="M52" s="76">
        <f t="shared" si="1"/>
        <v>6.5</v>
      </c>
      <c r="N52" s="126">
        <f t="shared" si="2"/>
        <v>0.2708333333</v>
      </c>
      <c r="O52" s="15" t="s">
        <v>501</v>
      </c>
      <c r="P52" s="127"/>
      <c r="Q52" s="127"/>
      <c r="T52" s="75"/>
      <c r="U52" s="75"/>
      <c r="V52" s="75"/>
      <c r="W52" s="75"/>
      <c r="X52" s="75"/>
      <c r="Y52" s="75"/>
      <c r="Z52" s="75"/>
      <c r="AA52" s="75"/>
      <c r="AB52" s="75"/>
      <c r="AC52" s="75"/>
      <c r="AD52" s="75"/>
      <c r="AE52" s="75"/>
      <c r="AF52" s="75"/>
      <c r="AG52" s="75"/>
      <c r="AH52" s="75"/>
      <c r="AI52" s="75"/>
      <c r="AJ52" s="75"/>
    </row>
    <row r="53">
      <c r="A53" s="52" t="s">
        <v>200</v>
      </c>
      <c r="B53" s="15" t="s">
        <v>214</v>
      </c>
      <c r="C53" s="15" t="s">
        <v>215</v>
      </c>
      <c r="D53" s="28" t="s">
        <v>408</v>
      </c>
      <c r="E53" s="28" t="s">
        <v>401</v>
      </c>
      <c r="F53" s="15" t="s">
        <v>346</v>
      </c>
      <c r="G53" s="138">
        <v>0.6979166666666666</v>
      </c>
      <c r="H53" s="125">
        <v>0.0</v>
      </c>
      <c r="I53" s="15" t="s">
        <v>346</v>
      </c>
      <c r="J53" s="15" t="s">
        <v>37</v>
      </c>
      <c r="K53" s="15">
        <v>5.5</v>
      </c>
      <c r="L53" s="15" t="s">
        <v>96</v>
      </c>
      <c r="M53" s="76">
        <f t="shared" si="1"/>
        <v>5.5</v>
      </c>
      <c r="N53" s="126">
        <f t="shared" si="2"/>
        <v>0.2291666667</v>
      </c>
      <c r="O53" s="4" t="s">
        <v>502</v>
      </c>
      <c r="P53" s="127"/>
      <c r="Q53" s="127"/>
      <c r="T53" s="75"/>
      <c r="U53" s="75"/>
      <c r="V53" s="75"/>
      <c r="W53" s="75"/>
      <c r="X53" s="75"/>
      <c r="Y53" s="75"/>
      <c r="Z53" s="75"/>
      <c r="AA53" s="75"/>
      <c r="AB53" s="75"/>
      <c r="AC53" s="75"/>
      <c r="AD53" s="75"/>
      <c r="AE53" s="75"/>
      <c r="AF53" s="75"/>
      <c r="AG53" s="75"/>
      <c r="AH53" s="75"/>
      <c r="AI53" s="75"/>
      <c r="AJ53" s="75"/>
    </row>
    <row r="54">
      <c r="A54" s="52" t="s">
        <v>200</v>
      </c>
      <c r="B54" s="15" t="s">
        <v>218</v>
      </c>
      <c r="C54" s="15" t="s">
        <v>219</v>
      </c>
      <c r="D54" s="28" t="s">
        <v>409</v>
      </c>
      <c r="E54" s="28" t="s">
        <v>401</v>
      </c>
      <c r="F54" s="15" t="s">
        <v>346</v>
      </c>
      <c r="G54" s="138">
        <v>0.6979166666666666</v>
      </c>
      <c r="H54" s="125">
        <v>0.0</v>
      </c>
      <c r="I54" s="15" t="s">
        <v>346</v>
      </c>
      <c r="J54" s="15" t="s">
        <v>37</v>
      </c>
      <c r="K54" s="15">
        <v>6.5</v>
      </c>
      <c r="L54" s="15">
        <v>2.0</v>
      </c>
      <c r="M54" s="76">
        <f t="shared" si="1"/>
        <v>8.5</v>
      </c>
      <c r="N54" s="126">
        <f t="shared" si="2"/>
        <v>0.3541666667</v>
      </c>
      <c r="O54" s="75"/>
      <c r="P54" s="127"/>
      <c r="Q54" s="127"/>
      <c r="T54" s="75"/>
      <c r="U54" s="75"/>
      <c r="V54" s="75"/>
      <c r="W54" s="75"/>
      <c r="X54" s="75"/>
      <c r="Y54" s="75"/>
      <c r="Z54" s="75"/>
      <c r="AA54" s="75"/>
      <c r="AB54" s="75"/>
      <c r="AC54" s="75"/>
      <c r="AD54" s="75"/>
      <c r="AE54" s="75"/>
      <c r="AF54" s="75"/>
      <c r="AG54" s="75"/>
      <c r="AH54" s="75"/>
      <c r="AI54" s="75"/>
      <c r="AJ54" s="75"/>
    </row>
    <row r="55">
      <c r="A55" s="52" t="s">
        <v>200</v>
      </c>
      <c r="B55" s="15" t="s">
        <v>60</v>
      </c>
      <c r="C55" s="15" t="s">
        <v>61</v>
      </c>
      <c r="D55" s="28" t="s">
        <v>411</v>
      </c>
      <c r="E55" s="28" t="s">
        <v>401</v>
      </c>
      <c r="F55" s="15" t="s">
        <v>346</v>
      </c>
      <c r="G55" s="138">
        <v>0.7055555555555556</v>
      </c>
      <c r="H55" s="125">
        <v>11.0</v>
      </c>
      <c r="I55" s="15" t="s">
        <v>37</v>
      </c>
      <c r="J55" s="15" t="s">
        <v>346</v>
      </c>
      <c r="K55" s="15" t="s">
        <v>96</v>
      </c>
      <c r="L55" s="15" t="s">
        <v>96</v>
      </c>
      <c r="M55" s="76">
        <f t="shared" si="1"/>
        <v>0</v>
      </c>
      <c r="N55" s="126">
        <f t="shared" si="2"/>
        <v>0</v>
      </c>
      <c r="O55" s="15" t="s">
        <v>503</v>
      </c>
      <c r="P55" s="127"/>
      <c r="Q55" s="127"/>
      <c r="T55" s="75"/>
      <c r="U55" s="75"/>
      <c r="V55" s="75"/>
      <c r="W55" s="75"/>
      <c r="X55" s="75"/>
      <c r="Y55" s="75"/>
      <c r="Z55" s="75"/>
      <c r="AA55" s="75"/>
      <c r="AB55" s="75"/>
      <c r="AC55" s="75"/>
      <c r="AD55" s="75"/>
      <c r="AE55" s="75"/>
      <c r="AF55" s="75"/>
      <c r="AG55" s="75"/>
      <c r="AH55" s="75"/>
      <c r="AI55" s="75"/>
      <c r="AJ55" s="75"/>
    </row>
    <row r="56">
      <c r="A56" s="15" t="s">
        <v>221</v>
      </c>
      <c r="B56" s="15" t="s">
        <v>33</v>
      </c>
      <c r="C56" s="15" t="s">
        <v>34</v>
      </c>
      <c r="D56" s="28" t="s">
        <v>413</v>
      </c>
      <c r="E56" s="28" t="s">
        <v>344</v>
      </c>
      <c r="F56" s="15" t="s">
        <v>346</v>
      </c>
      <c r="G56" s="141">
        <v>0.5625</v>
      </c>
      <c r="H56" s="125">
        <v>0.0</v>
      </c>
      <c r="I56" s="15" t="s">
        <v>346</v>
      </c>
      <c r="J56" s="15" t="s">
        <v>37</v>
      </c>
      <c r="K56" s="15" t="s">
        <v>96</v>
      </c>
      <c r="L56" s="15" t="s">
        <v>96</v>
      </c>
      <c r="M56" s="76">
        <f t="shared" si="1"/>
        <v>0</v>
      </c>
      <c r="N56" s="126">
        <f t="shared" si="2"/>
        <v>0</v>
      </c>
      <c r="O56" s="15"/>
      <c r="P56" s="127"/>
      <c r="Q56" s="127"/>
      <c r="T56" s="75"/>
      <c r="U56" s="75"/>
      <c r="V56" s="75"/>
      <c r="W56" s="75"/>
      <c r="X56" s="75"/>
      <c r="Y56" s="75"/>
      <c r="Z56" s="75"/>
      <c r="AA56" s="75"/>
      <c r="AB56" s="75"/>
      <c r="AC56" s="75"/>
      <c r="AD56" s="75"/>
      <c r="AE56" s="75"/>
      <c r="AF56" s="75"/>
      <c r="AG56" s="75"/>
      <c r="AH56" s="75"/>
      <c r="AI56" s="75"/>
      <c r="AJ56" s="75"/>
    </row>
    <row r="57">
      <c r="A57" s="15" t="s">
        <v>221</v>
      </c>
      <c r="B57" s="15" t="s">
        <v>22</v>
      </c>
      <c r="C57" s="15" t="s">
        <v>23</v>
      </c>
      <c r="D57" s="28" t="s">
        <v>414</v>
      </c>
      <c r="E57" s="28" t="s">
        <v>344</v>
      </c>
      <c r="F57" s="15" t="s">
        <v>346</v>
      </c>
      <c r="G57" s="138">
        <v>0.5611111111111111</v>
      </c>
      <c r="H57" s="125">
        <v>0.0</v>
      </c>
      <c r="I57" s="15" t="s">
        <v>346</v>
      </c>
      <c r="J57" s="15" t="s">
        <v>346</v>
      </c>
      <c r="K57" s="15">
        <v>6.0</v>
      </c>
      <c r="L57" s="15">
        <v>2.0</v>
      </c>
      <c r="M57" s="76">
        <f t="shared" si="1"/>
        <v>8</v>
      </c>
      <c r="N57" s="126">
        <f t="shared" si="2"/>
        <v>0.3333333333</v>
      </c>
      <c r="O57" s="15"/>
      <c r="P57" s="127"/>
      <c r="Q57" s="127"/>
      <c r="T57" s="75"/>
      <c r="U57" s="75"/>
      <c r="V57" s="75"/>
      <c r="W57" s="75"/>
      <c r="X57" s="75"/>
      <c r="Y57" s="75"/>
      <c r="Z57" s="75"/>
      <c r="AA57" s="75"/>
      <c r="AB57" s="75"/>
      <c r="AC57" s="75"/>
      <c r="AD57" s="75"/>
      <c r="AE57" s="75"/>
      <c r="AF57" s="75"/>
      <c r="AG57" s="75"/>
      <c r="AH57" s="75"/>
      <c r="AI57" s="75"/>
      <c r="AJ57" s="75"/>
    </row>
    <row r="58">
      <c r="A58" s="15" t="s">
        <v>221</v>
      </c>
      <c r="B58" s="15" t="s">
        <v>81</v>
      </c>
      <c r="C58" s="15" t="s">
        <v>82</v>
      </c>
      <c r="D58" s="28" t="s">
        <v>415</v>
      </c>
      <c r="E58" s="28" t="s">
        <v>344</v>
      </c>
      <c r="F58" s="15" t="s">
        <v>346</v>
      </c>
      <c r="G58" s="141">
        <v>0.5625</v>
      </c>
      <c r="H58" s="125">
        <v>0.0</v>
      </c>
      <c r="I58" s="15" t="s">
        <v>346</v>
      </c>
      <c r="J58" s="15" t="s">
        <v>346</v>
      </c>
      <c r="K58" s="15">
        <v>9.0</v>
      </c>
      <c r="L58" s="15">
        <v>0.0</v>
      </c>
      <c r="M58" s="76">
        <f t="shared" si="1"/>
        <v>9</v>
      </c>
      <c r="N58" s="126">
        <f t="shared" si="2"/>
        <v>0.375</v>
      </c>
      <c r="O58" s="15"/>
      <c r="P58" s="127"/>
      <c r="Q58" s="127"/>
      <c r="T58" s="75"/>
      <c r="U58" s="75"/>
      <c r="V58" s="75"/>
      <c r="W58" s="75"/>
      <c r="X58" s="75"/>
      <c r="Y58" s="75"/>
      <c r="Z58" s="75"/>
      <c r="AA58" s="75"/>
      <c r="AB58" s="75"/>
      <c r="AC58" s="75"/>
      <c r="AD58" s="75"/>
      <c r="AE58" s="75"/>
      <c r="AF58" s="75"/>
      <c r="AG58" s="75"/>
      <c r="AH58" s="75"/>
      <c r="AI58" s="75"/>
      <c r="AJ58" s="75"/>
    </row>
    <row r="59">
      <c r="A59" s="15" t="s">
        <v>221</v>
      </c>
      <c r="B59" s="15" t="s">
        <v>225</v>
      </c>
      <c r="C59" s="15" t="s">
        <v>226</v>
      </c>
      <c r="D59" s="28" t="s">
        <v>416</v>
      </c>
      <c r="E59" s="28" t="s">
        <v>344</v>
      </c>
      <c r="F59" s="15" t="s">
        <v>346</v>
      </c>
      <c r="G59" s="124">
        <v>0.5611111111111111</v>
      </c>
      <c r="H59" s="125">
        <v>0.0</v>
      </c>
      <c r="I59" s="15" t="s">
        <v>346</v>
      </c>
      <c r="J59" s="15" t="s">
        <v>37</v>
      </c>
      <c r="K59" s="15">
        <v>0.0</v>
      </c>
      <c r="L59" s="15">
        <v>0.0</v>
      </c>
      <c r="M59" s="76">
        <f t="shared" si="1"/>
        <v>0</v>
      </c>
      <c r="N59" s="126">
        <f t="shared" si="2"/>
        <v>0</v>
      </c>
      <c r="O59" s="15"/>
      <c r="P59" s="127"/>
      <c r="Q59" s="127"/>
      <c r="T59" s="75"/>
      <c r="U59" s="75"/>
      <c r="V59" s="75"/>
      <c r="W59" s="75"/>
      <c r="X59" s="75"/>
      <c r="Y59" s="75"/>
      <c r="Z59" s="75"/>
      <c r="AA59" s="75"/>
      <c r="AB59" s="75"/>
      <c r="AC59" s="75"/>
      <c r="AD59" s="75"/>
      <c r="AE59" s="75"/>
      <c r="AF59" s="75"/>
      <c r="AG59" s="75"/>
      <c r="AH59" s="75"/>
      <c r="AI59" s="75"/>
      <c r="AJ59" s="75"/>
    </row>
    <row r="60">
      <c r="A60" s="100" t="s">
        <v>221</v>
      </c>
      <c r="B60" s="15" t="s">
        <v>228</v>
      </c>
      <c r="C60" s="15" t="s">
        <v>229</v>
      </c>
      <c r="D60" s="28" t="s">
        <v>417</v>
      </c>
      <c r="E60" s="28" t="s">
        <v>418</v>
      </c>
      <c r="F60" s="15" t="s">
        <v>346</v>
      </c>
      <c r="G60" s="124">
        <v>0.6041666666666666</v>
      </c>
      <c r="H60" s="125">
        <v>0.0</v>
      </c>
      <c r="I60" s="15" t="s">
        <v>346</v>
      </c>
      <c r="J60" s="15" t="s">
        <v>346</v>
      </c>
      <c r="K60" s="15">
        <v>8.0</v>
      </c>
      <c r="L60" s="15">
        <v>0.0</v>
      </c>
      <c r="M60" s="76">
        <f t="shared" si="1"/>
        <v>8</v>
      </c>
      <c r="N60" s="126">
        <f t="shared" si="2"/>
        <v>0.3333333333</v>
      </c>
      <c r="O60" s="15"/>
      <c r="P60" s="127"/>
      <c r="Q60" s="127"/>
      <c r="T60" s="75"/>
      <c r="U60" s="75"/>
      <c r="V60" s="75"/>
      <c r="W60" s="75"/>
      <c r="X60" s="75"/>
      <c r="Y60" s="75"/>
      <c r="Z60" s="75"/>
      <c r="AA60" s="75"/>
      <c r="AB60" s="75"/>
      <c r="AC60" s="75"/>
      <c r="AD60" s="75"/>
      <c r="AE60" s="75"/>
      <c r="AF60" s="75"/>
      <c r="AG60" s="75"/>
      <c r="AH60" s="75"/>
      <c r="AI60" s="75"/>
      <c r="AJ60" s="75"/>
    </row>
    <row r="61">
      <c r="A61" s="100" t="s">
        <v>221</v>
      </c>
      <c r="B61" s="15" t="s">
        <v>230</v>
      </c>
      <c r="C61" s="15" t="s">
        <v>231</v>
      </c>
      <c r="D61" s="28" t="s">
        <v>419</v>
      </c>
      <c r="E61" s="28" t="s">
        <v>418</v>
      </c>
      <c r="F61" s="15" t="s">
        <v>346</v>
      </c>
      <c r="G61" s="124">
        <v>0.6041666666666666</v>
      </c>
      <c r="H61" s="125">
        <v>0.0</v>
      </c>
      <c r="I61" s="15" t="s">
        <v>346</v>
      </c>
      <c r="J61" s="15" t="s">
        <v>37</v>
      </c>
      <c r="K61" s="15" t="s">
        <v>96</v>
      </c>
      <c r="L61" s="15" t="s">
        <v>96</v>
      </c>
      <c r="M61" s="76">
        <f t="shared" si="1"/>
        <v>0</v>
      </c>
      <c r="N61" s="126">
        <f t="shared" si="2"/>
        <v>0</v>
      </c>
      <c r="O61" s="15"/>
      <c r="P61" s="127"/>
      <c r="Q61" s="127"/>
      <c r="T61" s="75"/>
      <c r="U61" s="75"/>
      <c r="V61" s="75"/>
      <c r="W61" s="75"/>
      <c r="X61" s="75"/>
      <c r="Y61" s="75"/>
      <c r="Z61" s="75"/>
      <c r="AA61" s="75"/>
      <c r="AB61" s="75"/>
      <c r="AC61" s="75"/>
      <c r="AD61" s="75"/>
      <c r="AE61" s="75"/>
      <c r="AF61" s="75"/>
      <c r="AG61" s="75"/>
      <c r="AH61" s="75"/>
      <c r="AI61" s="75"/>
      <c r="AJ61" s="75"/>
    </row>
    <row r="62">
      <c r="A62" s="100" t="s">
        <v>221</v>
      </c>
      <c r="B62" s="15" t="s">
        <v>234</v>
      </c>
      <c r="C62" s="15" t="s">
        <v>235</v>
      </c>
      <c r="D62" s="28" t="s">
        <v>420</v>
      </c>
      <c r="E62" s="28" t="s">
        <v>418</v>
      </c>
      <c r="F62" s="15" t="s">
        <v>346</v>
      </c>
      <c r="G62" s="141">
        <v>0.6041666666666666</v>
      </c>
      <c r="H62" s="125">
        <v>0.0</v>
      </c>
      <c r="I62" s="15" t="s">
        <v>346</v>
      </c>
      <c r="J62" s="15" t="s">
        <v>346</v>
      </c>
      <c r="K62" s="15">
        <v>8.0</v>
      </c>
      <c r="L62" s="15">
        <v>0.0</v>
      </c>
      <c r="M62" s="76">
        <f t="shared" si="1"/>
        <v>8</v>
      </c>
      <c r="N62" s="126">
        <f t="shared" si="2"/>
        <v>0.3333333333</v>
      </c>
      <c r="O62" s="75"/>
      <c r="P62" s="127"/>
      <c r="Q62" s="127"/>
      <c r="T62" s="75"/>
      <c r="U62" s="75"/>
      <c r="V62" s="75"/>
      <c r="W62" s="75"/>
      <c r="X62" s="75"/>
      <c r="Y62" s="75"/>
      <c r="Z62" s="75"/>
      <c r="AA62" s="75"/>
      <c r="AB62" s="75"/>
      <c r="AC62" s="75"/>
      <c r="AD62" s="75"/>
      <c r="AE62" s="75"/>
      <c r="AF62" s="75"/>
      <c r="AG62" s="75"/>
      <c r="AH62" s="75"/>
      <c r="AI62" s="75"/>
      <c r="AJ62" s="75"/>
    </row>
    <row r="63">
      <c r="A63" s="100" t="s">
        <v>221</v>
      </c>
      <c r="B63" s="15" t="s">
        <v>238</v>
      </c>
      <c r="C63" s="15" t="s">
        <v>239</v>
      </c>
      <c r="D63" s="28" t="s">
        <v>421</v>
      </c>
      <c r="E63" s="28" t="s">
        <v>418</v>
      </c>
      <c r="F63" s="15" t="s">
        <v>37</v>
      </c>
      <c r="G63" s="125" t="s">
        <v>96</v>
      </c>
      <c r="H63" s="125" t="s">
        <v>96</v>
      </c>
      <c r="I63" s="15" t="s">
        <v>37</v>
      </c>
      <c r="J63" s="15" t="s">
        <v>37</v>
      </c>
      <c r="K63" s="15" t="s">
        <v>96</v>
      </c>
      <c r="L63" s="15" t="s">
        <v>96</v>
      </c>
      <c r="M63" s="76">
        <f t="shared" si="1"/>
        <v>0</v>
      </c>
      <c r="N63" s="126">
        <f t="shared" si="2"/>
        <v>0</v>
      </c>
      <c r="O63" s="15"/>
      <c r="P63" s="127"/>
      <c r="Q63" s="127"/>
      <c r="T63" s="75"/>
      <c r="U63" s="75"/>
      <c r="V63" s="75"/>
      <c r="W63" s="75"/>
      <c r="X63" s="75"/>
      <c r="Y63" s="75"/>
      <c r="Z63" s="75"/>
      <c r="AA63" s="75"/>
      <c r="AB63" s="75"/>
      <c r="AC63" s="75"/>
      <c r="AD63" s="75"/>
      <c r="AE63" s="75"/>
      <c r="AF63" s="75"/>
      <c r="AG63" s="75"/>
      <c r="AH63" s="75"/>
      <c r="AI63" s="75"/>
      <c r="AJ63" s="75"/>
    </row>
    <row r="64">
      <c r="A64" s="15" t="s">
        <v>243</v>
      </c>
      <c r="B64" s="15" t="s">
        <v>244</v>
      </c>
      <c r="C64" s="15" t="s">
        <v>245</v>
      </c>
      <c r="D64" s="28" t="s">
        <v>422</v>
      </c>
      <c r="E64" s="28" t="s">
        <v>374</v>
      </c>
      <c r="F64" s="15" t="s">
        <v>37</v>
      </c>
      <c r="G64" s="124"/>
      <c r="H64" s="125"/>
      <c r="I64" s="15"/>
      <c r="J64" s="15"/>
      <c r="K64" s="15">
        <v>1.0</v>
      </c>
      <c r="L64" s="15">
        <v>5.0</v>
      </c>
      <c r="M64" s="76">
        <f t="shared" si="1"/>
        <v>6</v>
      </c>
      <c r="N64" s="126">
        <f t="shared" si="2"/>
        <v>0.25</v>
      </c>
      <c r="P64" s="127"/>
      <c r="Q64" s="127"/>
      <c r="T64" s="75"/>
      <c r="U64" s="75"/>
      <c r="V64" s="75"/>
      <c r="W64" s="75"/>
      <c r="X64" s="75"/>
      <c r="Y64" s="75"/>
      <c r="Z64" s="75"/>
      <c r="AA64" s="75"/>
      <c r="AB64" s="75"/>
      <c r="AC64" s="75"/>
      <c r="AD64" s="75"/>
      <c r="AE64" s="75"/>
      <c r="AF64" s="75"/>
      <c r="AG64" s="75"/>
      <c r="AH64" s="75"/>
      <c r="AI64" s="75"/>
      <c r="AJ64" s="75"/>
    </row>
    <row r="65">
      <c r="A65" s="15" t="s">
        <v>243</v>
      </c>
      <c r="B65" s="15" t="s">
        <v>154</v>
      </c>
      <c r="C65" s="15" t="s">
        <v>155</v>
      </c>
      <c r="D65" s="28" t="s">
        <v>423</v>
      </c>
      <c r="E65" s="28" t="s">
        <v>374</v>
      </c>
      <c r="F65" s="15" t="s">
        <v>346</v>
      </c>
      <c r="G65" s="124">
        <v>0.5673611111111111</v>
      </c>
      <c r="H65" s="125">
        <v>7.0</v>
      </c>
      <c r="I65" s="15"/>
      <c r="J65" s="15"/>
      <c r="K65" s="15" t="s">
        <v>96</v>
      </c>
      <c r="L65" s="15">
        <v>9.0</v>
      </c>
      <c r="M65" s="76">
        <f t="shared" si="1"/>
        <v>9</v>
      </c>
      <c r="N65" s="126">
        <f t="shared" si="2"/>
        <v>0.375</v>
      </c>
      <c r="P65" s="127"/>
      <c r="Q65" s="127"/>
      <c r="T65" s="75"/>
      <c r="U65" s="75"/>
      <c r="V65" s="75"/>
      <c r="W65" s="75"/>
      <c r="X65" s="75"/>
      <c r="Y65" s="75"/>
      <c r="Z65" s="75"/>
      <c r="AA65" s="75"/>
      <c r="AB65" s="75"/>
      <c r="AC65" s="75"/>
      <c r="AD65" s="75"/>
      <c r="AE65" s="75"/>
      <c r="AF65" s="75"/>
      <c r="AG65" s="75"/>
      <c r="AH65" s="75"/>
      <c r="AI65" s="75"/>
      <c r="AJ65" s="75"/>
    </row>
    <row r="66">
      <c r="A66" s="15" t="s">
        <v>243</v>
      </c>
      <c r="B66" s="15" t="s">
        <v>249</v>
      </c>
      <c r="C66" s="15" t="s">
        <v>250</v>
      </c>
      <c r="D66" s="28" t="s">
        <v>424</v>
      </c>
      <c r="E66" s="28" t="s">
        <v>374</v>
      </c>
      <c r="F66" s="15" t="s">
        <v>346</v>
      </c>
      <c r="G66" s="124">
        <v>0.5673611111111111</v>
      </c>
      <c r="H66" s="125">
        <v>7.0</v>
      </c>
      <c r="I66" s="15"/>
      <c r="J66" s="15"/>
      <c r="K66" s="15" t="s">
        <v>96</v>
      </c>
      <c r="L66" s="15">
        <v>7.0</v>
      </c>
      <c r="M66" s="76">
        <f t="shared" si="1"/>
        <v>7</v>
      </c>
      <c r="N66" s="126">
        <f t="shared" si="2"/>
        <v>0.2916666667</v>
      </c>
      <c r="O66" s="75"/>
      <c r="P66" s="127"/>
      <c r="Q66" s="127"/>
      <c r="T66" s="75"/>
      <c r="U66" s="75"/>
      <c r="V66" s="75"/>
      <c r="W66" s="75"/>
      <c r="X66" s="75"/>
      <c r="Y66" s="75"/>
      <c r="Z66" s="75"/>
      <c r="AA66" s="75"/>
      <c r="AB66" s="75"/>
      <c r="AC66" s="75"/>
      <c r="AD66" s="75"/>
      <c r="AE66" s="75"/>
      <c r="AF66" s="75"/>
      <c r="AG66" s="75"/>
      <c r="AH66" s="75"/>
      <c r="AI66" s="75"/>
      <c r="AJ66" s="75"/>
    </row>
    <row r="67">
      <c r="A67" s="15" t="s">
        <v>243</v>
      </c>
      <c r="B67" s="15" t="s">
        <v>251</v>
      </c>
      <c r="C67" s="15" t="s">
        <v>252</v>
      </c>
      <c r="D67" s="28" t="s">
        <v>425</v>
      </c>
      <c r="E67" s="28" t="s">
        <v>374</v>
      </c>
      <c r="F67" s="15" t="s">
        <v>346</v>
      </c>
      <c r="G67" s="138">
        <v>0.5645833333333333</v>
      </c>
      <c r="H67" s="125">
        <v>3.0</v>
      </c>
      <c r="I67" s="15" t="s">
        <v>346</v>
      </c>
      <c r="J67" s="15"/>
      <c r="K67" s="15">
        <v>10.0</v>
      </c>
      <c r="L67" s="15">
        <v>10.0</v>
      </c>
      <c r="M67" s="76">
        <f t="shared" si="1"/>
        <v>20</v>
      </c>
      <c r="N67" s="126">
        <f t="shared" si="2"/>
        <v>0.8333333333</v>
      </c>
      <c r="O67" s="75"/>
      <c r="P67" s="127"/>
      <c r="Q67" s="127"/>
      <c r="T67" s="75"/>
      <c r="U67" s="75"/>
      <c r="V67" s="75"/>
      <c r="W67" s="75"/>
      <c r="X67" s="75"/>
      <c r="Y67" s="75"/>
      <c r="Z67" s="75"/>
      <c r="AA67" s="75"/>
      <c r="AB67" s="75"/>
      <c r="AC67" s="75"/>
      <c r="AD67" s="75"/>
      <c r="AE67" s="75"/>
      <c r="AF67" s="75"/>
      <c r="AG67" s="75"/>
      <c r="AH67" s="75"/>
      <c r="AI67" s="75"/>
      <c r="AJ67" s="75"/>
    </row>
    <row r="68">
      <c r="A68" s="15" t="s">
        <v>243</v>
      </c>
      <c r="B68" s="15" t="s">
        <v>253</v>
      </c>
      <c r="C68" s="15" t="s">
        <v>254</v>
      </c>
      <c r="D68" s="28" t="s">
        <v>426</v>
      </c>
      <c r="E68" s="28" t="s">
        <v>350</v>
      </c>
      <c r="F68" s="15" t="s">
        <v>346</v>
      </c>
      <c r="G68" s="124">
        <v>0.6076388888888888</v>
      </c>
      <c r="H68" s="125"/>
      <c r="I68" s="15"/>
      <c r="J68" s="15"/>
      <c r="K68" s="15" t="s">
        <v>96</v>
      </c>
      <c r="L68" s="15" t="s">
        <v>96</v>
      </c>
      <c r="M68" s="76">
        <f t="shared" si="1"/>
        <v>0</v>
      </c>
      <c r="N68" s="126">
        <f t="shared" si="2"/>
        <v>0</v>
      </c>
      <c r="O68" s="75"/>
      <c r="P68" s="127"/>
      <c r="Q68" s="127"/>
      <c r="T68" s="75"/>
      <c r="U68" s="75"/>
      <c r="V68" s="75"/>
      <c r="W68" s="75"/>
      <c r="X68" s="75"/>
      <c r="Y68" s="75"/>
      <c r="Z68" s="75"/>
      <c r="AA68" s="75"/>
      <c r="AB68" s="75"/>
      <c r="AC68" s="75"/>
      <c r="AD68" s="75"/>
      <c r="AE68" s="75"/>
      <c r="AF68" s="75"/>
      <c r="AG68" s="75"/>
      <c r="AH68" s="75"/>
      <c r="AI68" s="75"/>
      <c r="AJ68" s="75"/>
    </row>
    <row r="69">
      <c r="A69" s="15" t="s">
        <v>243</v>
      </c>
      <c r="B69" s="15" t="s">
        <v>255</v>
      </c>
      <c r="C69" s="15" t="s">
        <v>256</v>
      </c>
      <c r="D69" s="28" t="s">
        <v>427</v>
      </c>
      <c r="E69" s="28" t="s">
        <v>350</v>
      </c>
      <c r="F69" s="15" t="s">
        <v>346</v>
      </c>
      <c r="G69" s="124">
        <v>0.6076388888888888</v>
      </c>
      <c r="H69" s="125"/>
      <c r="I69" s="15"/>
      <c r="J69" s="15"/>
      <c r="K69" s="15">
        <v>0.0</v>
      </c>
      <c r="L69" s="15">
        <v>9.0</v>
      </c>
      <c r="M69" s="76">
        <f t="shared" si="1"/>
        <v>9</v>
      </c>
      <c r="N69" s="126">
        <f t="shared" si="2"/>
        <v>0.375</v>
      </c>
      <c r="O69" s="75"/>
      <c r="P69" s="127"/>
      <c r="Q69" s="127"/>
      <c r="T69" s="75"/>
      <c r="U69" s="75"/>
      <c r="V69" s="75"/>
      <c r="W69" s="75"/>
      <c r="X69" s="75"/>
      <c r="Y69" s="75"/>
      <c r="Z69" s="75"/>
      <c r="AA69" s="75"/>
      <c r="AB69" s="75"/>
      <c r="AC69" s="75"/>
      <c r="AD69" s="75"/>
      <c r="AE69" s="75"/>
      <c r="AF69" s="75"/>
      <c r="AG69" s="75"/>
      <c r="AH69" s="75"/>
      <c r="AI69" s="75"/>
      <c r="AJ69" s="75"/>
    </row>
    <row r="70">
      <c r="A70" s="15" t="s">
        <v>243</v>
      </c>
      <c r="B70" s="15" t="s">
        <v>257</v>
      </c>
      <c r="C70" s="15" t="s">
        <v>258</v>
      </c>
      <c r="D70" s="28" t="s">
        <v>428</v>
      </c>
      <c r="E70" s="28" t="s">
        <v>350</v>
      </c>
      <c r="F70" s="15" t="s">
        <v>346</v>
      </c>
      <c r="G70" s="124">
        <v>0.6041666666666666</v>
      </c>
      <c r="H70" s="125">
        <v>0.0</v>
      </c>
      <c r="I70" s="15" t="s">
        <v>37</v>
      </c>
      <c r="J70" s="15"/>
      <c r="K70" s="15" t="s">
        <v>96</v>
      </c>
      <c r="L70" s="15">
        <v>1.0</v>
      </c>
      <c r="M70" s="76">
        <f t="shared" si="1"/>
        <v>1</v>
      </c>
      <c r="N70" s="126">
        <f t="shared" si="2"/>
        <v>0.04166666667</v>
      </c>
      <c r="O70" s="75"/>
      <c r="P70" s="127"/>
      <c r="Q70" s="127"/>
      <c r="T70" s="75"/>
      <c r="U70" s="75"/>
      <c r="V70" s="75"/>
      <c r="W70" s="75"/>
      <c r="X70" s="75"/>
      <c r="Y70" s="75"/>
      <c r="Z70" s="75"/>
      <c r="AA70" s="75"/>
      <c r="AB70" s="75"/>
      <c r="AC70" s="75"/>
      <c r="AD70" s="75"/>
      <c r="AE70" s="75"/>
      <c r="AF70" s="75"/>
      <c r="AG70" s="75"/>
      <c r="AH70" s="75"/>
      <c r="AI70" s="75"/>
      <c r="AJ70" s="75"/>
    </row>
    <row r="71">
      <c r="A71" s="15" t="s">
        <v>243</v>
      </c>
      <c r="B71" s="15" t="s">
        <v>259</v>
      </c>
      <c r="C71" s="15" t="s">
        <v>260</v>
      </c>
      <c r="D71" s="28" t="s">
        <v>429</v>
      </c>
      <c r="E71" s="28" t="s">
        <v>350</v>
      </c>
      <c r="F71" s="15" t="s">
        <v>346</v>
      </c>
      <c r="G71" s="124">
        <v>0.6076388888888888</v>
      </c>
      <c r="H71" s="125">
        <v>0.0</v>
      </c>
      <c r="I71" s="15" t="s">
        <v>346</v>
      </c>
      <c r="J71" s="15"/>
      <c r="K71" s="15" t="s">
        <v>96</v>
      </c>
      <c r="L71" s="15">
        <v>8.0</v>
      </c>
      <c r="M71" s="76">
        <f t="shared" si="1"/>
        <v>8</v>
      </c>
      <c r="N71" s="126">
        <f t="shared" si="2"/>
        <v>0.3333333333</v>
      </c>
      <c r="O71" s="75"/>
      <c r="P71" s="127"/>
      <c r="Q71" s="127"/>
      <c r="T71" s="75"/>
      <c r="U71" s="75"/>
      <c r="V71" s="75"/>
      <c r="W71" s="75"/>
      <c r="X71" s="75"/>
      <c r="Y71" s="75"/>
      <c r="Z71" s="75"/>
      <c r="AA71" s="75"/>
      <c r="AB71" s="75"/>
      <c r="AC71" s="75"/>
      <c r="AD71" s="75"/>
      <c r="AE71" s="75"/>
      <c r="AF71" s="75"/>
      <c r="AG71" s="75"/>
      <c r="AH71" s="75"/>
      <c r="AI71" s="75"/>
      <c r="AJ71" s="75"/>
    </row>
    <row r="72">
      <c r="A72" s="15" t="s">
        <v>261</v>
      </c>
      <c r="B72" s="15" t="s">
        <v>262</v>
      </c>
      <c r="C72" s="15" t="s">
        <v>263</v>
      </c>
      <c r="D72" s="28" t="s">
        <v>430</v>
      </c>
      <c r="E72" s="28" t="s">
        <v>365</v>
      </c>
      <c r="F72" s="15" t="s">
        <v>346</v>
      </c>
      <c r="G72" s="136">
        <v>0.6527777777777778</v>
      </c>
      <c r="H72" s="125">
        <v>0.0</v>
      </c>
      <c r="I72" s="15" t="s">
        <v>346</v>
      </c>
      <c r="J72" s="15" t="s">
        <v>346</v>
      </c>
      <c r="K72" s="15">
        <v>3.0</v>
      </c>
      <c r="L72" s="15">
        <v>3.0</v>
      </c>
      <c r="M72" s="76">
        <f t="shared" si="1"/>
        <v>6</v>
      </c>
      <c r="N72" s="126">
        <f t="shared" si="2"/>
        <v>0.25</v>
      </c>
      <c r="O72" s="75"/>
      <c r="P72" s="127"/>
      <c r="Q72" s="127"/>
      <c r="T72" s="75"/>
      <c r="U72" s="75"/>
      <c r="V72" s="75"/>
      <c r="W72" s="75"/>
      <c r="X72" s="75"/>
      <c r="Y72" s="75"/>
      <c r="Z72" s="75"/>
      <c r="AA72" s="75"/>
      <c r="AB72" s="75"/>
      <c r="AC72" s="75"/>
      <c r="AD72" s="75"/>
      <c r="AE72" s="75"/>
      <c r="AF72" s="75"/>
      <c r="AG72" s="75"/>
      <c r="AH72" s="75"/>
      <c r="AI72" s="75"/>
      <c r="AJ72" s="75"/>
    </row>
    <row r="73">
      <c r="A73" s="15" t="s">
        <v>261</v>
      </c>
      <c r="B73" s="15" t="s">
        <v>47</v>
      </c>
      <c r="C73" s="15" t="s">
        <v>48</v>
      </c>
      <c r="D73" s="28" t="s">
        <v>431</v>
      </c>
      <c r="E73" s="28" t="s">
        <v>365</v>
      </c>
      <c r="F73" s="15" t="s">
        <v>346</v>
      </c>
      <c r="G73" s="136">
        <v>0.6527777777777778</v>
      </c>
      <c r="H73" s="125">
        <v>0.0</v>
      </c>
      <c r="I73" s="15" t="s">
        <v>346</v>
      </c>
      <c r="J73" s="15" t="s">
        <v>37</v>
      </c>
      <c r="K73" s="15">
        <v>0.0</v>
      </c>
      <c r="L73" s="15" t="s">
        <v>96</v>
      </c>
      <c r="M73" s="76">
        <f t="shared" si="1"/>
        <v>0</v>
      </c>
      <c r="N73" s="126">
        <f t="shared" si="2"/>
        <v>0</v>
      </c>
      <c r="O73" s="75"/>
      <c r="P73" s="127"/>
      <c r="Q73" s="127"/>
      <c r="T73" s="75"/>
      <c r="U73" s="75"/>
      <c r="V73" s="75"/>
      <c r="W73" s="75"/>
      <c r="X73" s="75"/>
      <c r="Y73" s="75"/>
      <c r="Z73" s="75"/>
      <c r="AA73" s="75"/>
      <c r="AB73" s="75"/>
      <c r="AC73" s="75"/>
      <c r="AD73" s="75"/>
      <c r="AE73" s="75"/>
      <c r="AF73" s="75"/>
      <c r="AG73" s="75"/>
      <c r="AH73" s="75"/>
      <c r="AI73" s="75"/>
      <c r="AJ73" s="75"/>
    </row>
    <row r="74">
      <c r="A74" s="15" t="s">
        <v>261</v>
      </c>
      <c r="B74" s="15" t="s">
        <v>57</v>
      </c>
      <c r="C74" s="15" t="s">
        <v>58</v>
      </c>
      <c r="D74" s="28" t="s">
        <v>432</v>
      </c>
      <c r="E74" s="28" t="s">
        <v>365</v>
      </c>
      <c r="F74" s="15" t="s">
        <v>346</v>
      </c>
      <c r="G74" s="149">
        <v>0.6597222222222222</v>
      </c>
      <c r="H74" s="125">
        <v>10.0</v>
      </c>
      <c r="I74" s="15" t="s">
        <v>346</v>
      </c>
      <c r="J74" s="125" t="s">
        <v>37</v>
      </c>
      <c r="K74" s="15">
        <v>7.0</v>
      </c>
      <c r="L74" s="15" t="s">
        <v>96</v>
      </c>
      <c r="M74" s="76">
        <f t="shared" si="1"/>
        <v>7</v>
      </c>
      <c r="N74" s="126">
        <f t="shared" si="2"/>
        <v>0.2916666667</v>
      </c>
      <c r="O74" s="75"/>
      <c r="P74" s="127"/>
      <c r="Q74" s="127"/>
      <c r="T74" s="75"/>
      <c r="U74" s="75"/>
      <c r="V74" s="75"/>
      <c r="W74" s="75"/>
      <c r="X74" s="75"/>
      <c r="Y74" s="75"/>
      <c r="Z74" s="75"/>
      <c r="AA74" s="75"/>
      <c r="AB74" s="75"/>
      <c r="AC74" s="75"/>
      <c r="AD74" s="75"/>
      <c r="AE74" s="75"/>
      <c r="AF74" s="75"/>
      <c r="AG74" s="75"/>
      <c r="AH74" s="75"/>
      <c r="AI74" s="75"/>
      <c r="AJ74" s="75"/>
    </row>
    <row r="75">
      <c r="A75" s="15" t="s">
        <v>261</v>
      </c>
      <c r="B75" s="15" t="s">
        <v>267</v>
      </c>
      <c r="C75" s="15" t="s">
        <v>269</v>
      </c>
      <c r="D75" s="28" t="s">
        <v>433</v>
      </c>
      <c r="E75" s="28" t="s">
        <v>365</v>
      </c>
      <c r="F75" s="15" t="s">
        <v>346</v>
      </c>
      <c r="G75" s="136">
        <v>0.6527777777777778</v>
      </c>
      <c r="H75" s="125">
        <v>0.0</v>
      </c>
      <c r="I75" s="15" t="s">
        <v>346</v>
      </c>
      <c r="J75" s="15" t="s">
        <v>37</v>
      </c>
      <c r="K75" s="15">
        <v>9.0</v>
      </c>
      <c r="L75" s="15">
        <v>0.0</v>
      </c>
      <c r="M75" s="76">
        <f t="shared" si="1"/>
        <v>9</v>
      </c>
      <c r="N75" s="126">
        <f t="shared" si="2"/>
        <v>0.375</v>
      </c>
      <c r="O75" s="15"/>
      <c r="P75" s="127"/>
      <c r="Q75" s="127"/>
      <c r="T75" s="75"/>
      <c r="U75" s="75"/>
      <c r="V75" s="75"/>
      <c r="W75" s="75"/>
      <c r="X75" s="75"/>
      <c r="Y75" s="75"/>
      <c r="Z75" s="75"/>
      <c r="AA75" s="75"/>
      <c r="AB75" s="75"/>
      <c r="AC75" s="75"/>
      <c r="AD75" s="75"/>
      <c r="AE75" s="75"/>
      <c r="AF75" s="75"/>
      <c r="AG75" s="75"/>
      <c r="AH75" s="75"/>
      <c r="AI75" s="75"/>
      <c r="AJ75" s="75"/>
    </row>
    <row r="76">
      <c r="A76" s="15" t="s">
        <v>261</v>
      </c>
      <c r="B76" s="15" t="s">
        <v>236</v>
      </c>
      <c r="C76" s="15" t="s">
        <v>237</v>
      </c>
      <c r="D76" s="28" t="s">
        <v>434</v>
      </c>
      <c r="E76" s="28" t="s">
        <v>361</v>
      </c>
      <c r="F76" s="15" t="s">
        <v>37</v>
      </c>
      <c r="G76" s="124"/>
      <c r="H76" s="125"/>
      <c r="I76" s="15"/>
      <c r="J76" s="15"/>
      <c r="K76" s="15">
        <v>5.0</v>
      </c>
      <c r="L76" s="15" t="s">
        <v>96</v>
      </c>
      <c r="M76" s="76">
        <f t="shared" si="1"/>
        <v>5</v>
      </c>
      <c r="N76" s="126">
        <f t="shared" si="2"/>
        <v>0.2083333333</v>
      </c>
      <c r="O76" s="75"/>
      <c r="P76" s="127"/>
      <c r="Q76" s="127"/>
      <c r="T76" s="75"/>
      <c r="U76" s="75"/>
      <c r="V76" s="75"/>
      <c r="W76" s="75"/>
      <c r="X76" s="75"/>
      <c r="Y76" s="75"/>
      <c r="Z76" s="75"/>
      <c r="AA76" s="75"/>
      <c r="AB76" s="75"/>
      <c r="AC76" s="75"/>
      <c r="AD76" s="75"/>
      <c r="AE76" s="75"/>
      <c r="AF76" s="75"/>
      <c r="AG76" s="75"/>
      <c r="AH76" s="75"/>
      <c r="AI76" s="75"/>
      <c r="AJ76" s="75"/>
    </row>
    <row r="77">
      <c r="A77" s="15" t="s">
        <v>261</v>
      </c>
      <c r="B77" s="15" t="s">
        <v>35</v>
      </c>
      <c r="C77" s="15" t="s">
        <v>36</v>
      </c>
      <c r="D77" s="28" t="s">
        <v>435</v>
      </c>
      <c r="E77" s="28" t="s">
        <v>361</v>
      </c>
      <c r="F77" s="15" t="s">
        <v>346</v>
      </c>
      <c r="G77" s="124">
        <v>0.6979166666666666</v>
      </c>
      <c r="H77" s="125">
        <v>0.0</v>
      </c>
      <c r="I77" s="15" t="s">
        <v>346</v>
      </c>
      <c r="J77" s="15"/>
      <c r="K77" s="15">
        <v>0.0</v>
      </c>
      <c r="L77" s="15" t="s">
        <v>96</v>
      </c>
      <c r="M77" s="76">
        <f t="shared" si="1"/>
        <v>0</v>
      </c>
      <c r="N77" s="126">
        <f t="shared" si="2"/>
        <v>0</v>
      </c>
      <c r="O77" s="15" t="s">
        <v>507</v>
      </c>
      <c r="P77" s="127"/>
      <c r="Q77" s="127"/>
      <c r="T77" s="75"/>
      <c r="U77" s="75"/>
      <c r="V77" s="75"/>
      <c r="W77" s="75"/>
      <c r="X77" s="75"/>
      <c r="Y77" s="75"/>
      <c r="Z77" s="75"/>
      <c r="AA77" s="75"/>
      <c r="AB77" s="75"/>
      <c r="AC77" s="75"/>
      <c r="AD77" s="75"/>
      <c r="AE77" s="75"/>
      <c r="AF77" s="75"/>
      <c r="AG77" s="75"/>
      <c r="AH77" s="75"/>
      <c r="AI77" s="75"/>
      <c r="AJ77" s="75"/>
    </row>
    <row r="78">
      <c r="A78" s="15" t="s">
        <v>261</v>
      </c>
      <c r="B78" s="15" t="s">
        <v>276</v>
      </c>
      <c r="C78" s="15" t="s">
        <v>277</v>
      </c>
      <c r="D78" s="28" t="s">
        <v>436</v>
      </c>
      <c r="E78" s="28" t="s">
        <v>361</v>
      </c>
      <c r="F78" s="15" t="s">
        <v>346</v>
      </c>
      <c r="G78" s="124">
        <v>0.6979166666666666</v>
      </c>
      <c r="H78" s="125">
        <v>0.0</v>
      </c>
      <c r="I78" s="15" t="s">
        <v>346</v>
      </c>
      <c r="J78" s="15"/>
      <c r="K78" s="15" t="s">
        <v>96</v>
      </c>
      <c r="L78" s="15" t="s">
        <v>96</v>
      </c>
      <c r="M78" s="76">
        <f t="shared" si="1"/>
        <v>0</v>
      </c>
      <c r="N78" s="126">
        <f t="shared" si="2"/>
        <v>0</v>
      </c>
      <c r="O78" s="75"/>
      <c r="P78" s="127"/>
      <c r="Q78" s="127"/>
      <c r="T78" s="75"/>
      <c r="U78" s="75"/>
      <c r="V78" s="75"/>
      <c r="W78" s="75"/>
      <c r="X78" s="75"/>
      <c r="Y78" s="75"/>
      <c r="Z78" s="75"/>
      <c r="AA78" s="75"/>
      <c r="AB78" s="75"/>
      <c r="AC78" s="75"/>
      <c r="AD78" s="75"/>
      <c r="AE78" s="75"/>
      <c r="AF78" s="75"/>
      <c r="AG78" s="75"/>
      <c r="AH78" s="75"/>
      <c r="AI78" s="75"/>
      <c r="AJ78" s="75"/>
    </row>
    <row r="79">
      <c r="A79" s="15" t="s">
        <v>261</v>
      </c>
      <c r="B79" s="15" t="s">
        <v>273</v>
      </c>
      <c r="C79" s="15" t="s">
        <v>274</v>
      </c>
      <c r="D79" s="28" t="s">
        <v>438</v>
      </c>
      <c r="E79" s="28" t="s">
        <v>361</v>
      </c>
      <c r="F79" s="15" t="s">
        <v>37</v>
      </c>
      <c r="G79" s="124"/>
      <c r="H79" s="125"/>
      <c r="I79" s="15"/>
      <c r="J79" s="15"/>
      <c r="K79" s="15" t="s">
        <v>96</v>
      </c>
      <c r="L79" s="15" t="s">
        <v>96</v>
      </c>
      <c r="M79" s="76">
        <f t="shared" si="1"/>
        <v>0</v>
      </c>
      <c r="N79" s="126">
        <f t="shared" si="2"/>
        <v>0</v>
      </c>
      <c r="O79" s="15"/>
      <c r="P79" s="127"/>
      <c r="Q79" s="127"/>
      <c r="T79" s="75"/>
      <c r="U79" s="75"/>
      <c r="V79" s="75"/>
      <c r="W79" s="75"/>
      <c r="X79" s="75"/>
      <c r="Y79" s="75"/>
      <c r="Z79" s="75"/>
      <c r="AA79" s="75"/>
      <c r="AB79" s="75"/>
      <c r="AC79" s="75"/>
      <c r="AD79" s="75"/>
      <c r="AE79" s="75"/>
      <c r="AF79" s="75"/>
      <c r="AG79" s="75"/>
      <c r="AH79" s="75"/>
      <c r="AI79" s="75"/>
      <c r="AJ79" s="75"/>
    </row>
    <row r="80">
      <c r="A80" s="15" t="s">
        <v>278</v>
      </c>
      <c r="B80" s="15" t="s">
        <v>279</v>
      </c>
      <c r="C80" s="15" t="s">
        <v>280</v>
      </c>
      <c r="D80" s="28" t="s">
        <v>439</v>
      </c>
      <c r="E80" s="28" t="s">
        <v>440</v>
      </c>
      <c r="F80" s="15" t="s">
        <v>346</v>
      </c>
      <c r="G80" s="124">
        <v>0.5625</v>
      </c>
      <c r="H80" s="125"/>
      <c r="I80" s="15" t="s">
        <v>346</v>
      </c>
      <c r="J80" s="15" t="s">
        <v>346</v>
      </c>
      <c r="K80" s="15">
        <v>9.0</v>
      </c>
      <c r="L80" s="15">
        <v>3.0</v>
      </c>
      <c r="M80" s="76">
        <f t="shared" si="1"/>
        <v>12</v>
      </c>
      <c r="N80" s="126">
        <f t="shared" si="2"/>
        <v>0.5</v>
      </c>
      <c r="O80" s="15"/>
      <c r="P80" s="127"/>
      <c r="Q80" s="127"/>
      <c r="T80" s="75"/>
      <c r="U80" s="75"/>
      <c r="V80" s="75"/>
      <c r="W80" s="75"/>
      <c r="X80" s="75"/>
      <c r="Y80" s="75"/>
      <c r="Z80" s="75"/>
      <c r="AA80" s="75"/>
      <c r="AB80" s="75"/>
      <c r="AC80" s="75"/>
      <c r="AD80" s="75"/>
      <c r="AE80" s="75"/>
      <c r="AF80" s="75"/>
      <c r="AG80" s="75"/>
      <c r="AH80" s="75"/>
      <c r="AI80" s="75"/>
      <c r="AJ80" s="75"/>
    </row>
    <row r="81">
      <c r="A81" s="15" t="s">
        <v>282</v>
      </c>
      <c r="B81" s="15" t="s">
        <v>216</v>
      </c>
      <c r="C81" s="15" t="s">
        <v>217</v>
      </c>
      <c r="D81" s="28" t="s">
        <v>441</v>
      </c>
      <c r="E81" s="28" t="s">
        <v>440</v>
      </c>
      <c r="F81" s="15" t="s">
        <v>346</v>
      </c>
      <c r="G81" s="138">
        <v>0.5625</v>
      </c>
      <c r="H81" s="125"/>
      <c r="I81" s="15" t="s">
        <v>346</v>
      </c>
      <c r="J81" s="15" t="s">
        <v>346</v>
      </c>
      <c r="K81" s="15">
        <v>7.0</v>
      </c>
      <c r="L81" s="15">
        <v>5.0</v>
      </c>
      <c r="M81" s="76">
        <f t="shared" si="1"/>
        <v>12</v>
      </c>
      <c r="N81" s="126">
        <f t="shared" si="2"/>
        <v>0.5</v>
      </c>
      <c r="O81" s="15"/>
      <c r="P81" s="127"/>
      <c r="Q81" s="127"/>
      <c r="T81" s="75"/>
      <c r="U81" s="75"/>
      <c r="V81" s="75"/>
      <c r="W81" s="75"/>
      <c r="X81" s="75"/>
      <c r="Y81" s="75"/>
      <c r="Z81" s="75"/>
      <c r="AA81" s="75"/>
      <c r="AB81" s="75"/>
      <c r="AC81" s="75"/>
      <c r="AD81" s="75"/>
      <c r="AE81" s="75"/>
      <c r="AF81" s="75"/>
      <c r="AG81" s="75"/>
      <c r="AH81" s="75"/>
      <c r="AI81" s="75"/>
      <c r="AJ81" s="75"/>
    </row>
    <row r="82">
      <c r="A82" s="15" t="s">
        <v>282</v>
      </c>
      <c r="B82" s="15" t="s">
        <v>265</v>
      </c>
      <c r="C82" s="15" t="s">
        <v>266</v>
      </c>
      <c r="D82" s="28" t="s">
        <v>442</v>
      </c>
      <c r="E82" s="28" t="s">
        <v>440</v>
      </c>
      <c r="F82" s="15" t="s">
        <v>346</v>
      </c>
      <c r="G82" s="138">
        <v>0.5625</v>
      </c>
      <c r="H82" s="125"/>
      <c r="I82" s="15" t="s">
        <v>346</v>
      </c>
      <c r="J82" s="15" t="s">
        <v>37</v>
      </c>
      <c r="K82" s="15">
        <v>5.0</v>
      </c>
      <c r="L82" s="15">
        <v>0.0</v>
      </c>
      <c r="M82" s="76">
        <f t="shared" si="1"/>
        <v>5</v>
      </c>
      <c r="N82" s="126">
        <f t="shared" si="2"/>
        <v>0.2083333333</v>
      </c>
      <c r="O82" s="15"/>
      <c r="P82" s="127"/>
      <c r="Q82" s="127"/>
      <c r="T82" s="75"/>
      <c r="U82" s="75"/>
      <c r="V82" s="75"/>
      <c r="W82" s="75"/>
      <c r="X82" s="75"/>
      <c r="Y82" s="75"/>
      <c r="Z82" s="75"/>
      <c r="AA82" s="75"/>
      <c r="AB82" s="75"/>
      <c r="AC82" s="75"/>
      <c r="AD82" s="75"/>
      <c r="AE82" s="75"/>
      <c r="AF82" s="75"/>
      <c r="AG82" s="75"/>
      <c r="AH82" s="75"/>
      <c r="AI82" s="75"/>
      <c r="AJ82" s="75"/>
    </row>
    <row r="83">
      <c r="A83" s="15" t="s">
        <v>282</v>
      </c>
      <c r="B83" s="15" t="s">
        <v>246</v>
      </c>
      <c r="C83" s="15" t="s">
        <v>247</v>
      </c>
      <c r="D83" s="28" t="s">
        <v>443</v>
      </c>
      <c r="E83" s="28" t="s">
        <v>440</v>
      </c>
      <c r="F83" s="15" t="s">
        <v>346</v>
      </c>
      <c r="G83" s="124">
        <v>0.5625</v>
      </c>
      <c r="H83" s="125"/>
      <c r="I83" s="15" t="s">
        <v>346</v>
      </c>
      <c r="J83" s="15" t="s">
        <v>346</v>
      </c>
      <c r="K83" s="15">
        <v>6.0</v>
      </c>
      <c r="L83" s="15">
        <v>0.0</v>
      </c>
      <c r="M83" s="76">
        <f t="shared" si="1"/>
        <v>6</v>
      </c>
      <c r="N83" s="126">
        <f t="shared" si="2"/>
        <v>0.25</v>
      </c>
      <c r="O83" s="15"/>
      <c r="P83" s="127"/>
      <c r="Q83" s="127"/>
      <c r="T83" s="75"/>
      <c r="U83" s="75"/>
      <c r="V83" s="75"/>
      <c r="W83" s="75"/>
      <c r="X83" s="75"/>
      <c r="Y83" s="75"/>
      <c r="Z83" s="75"/>
      <c r="AA83" s="75"/>
      <c r="AB83" s="75"/>
      <c r="AC83" s="75"/>
      <c r="AD83" s="75"/>
      <c r="AE83" s="75"/>
      <c r="AF83" s="75"/>
      <c r="AG83" s="75"/>
      <c r="AH83" s="75"/>
      <c r="AI83" s="75"/>
      <c r="AJ83" s="75"/>
    </row>
    <row r="84">
      <c r="A84" s="100" t="s">
        <v>282</v>
      </c>
      <c r="B84" s="15" t="s">
        <v>285</v>
      </c>
      <c r="C84" s="15" t="s">
        <v>286</v>
      </c>
      <c r="D84" s="28" t="s">
        <v>445</v>
      </c>
      <c r="E84" s="28" t="s">
        <v>418</v>
      </c>
      <c r="F84" s="15" t="s">
        <v>346</v>
      </c>
      <c r="G84" s="124">
        <v>0.6041666666666666</v>
      </c>
      <c r="H84" s="131"/>
      <c r="I84" s="15" t="s">
        <v>346</v>
      </c>
      <c r="J84" s="15"/>
      <c r="K84" s="15">
        <v>9.0</v>
      </c>
      <c r="L84" s="15">
        <v>1.0</v>
      </c>
      <c r="M84" s="76">
        <f t="shared" si="1"/>
        <v>10</v>
      </c>
      <c r="N84" s="126">
        <f t="shared" si="2"/>
        <v>0.4166666667</v>
      </c>
      <c r="O84" s="15"/>
      <c r="P84" s="127"/>
      <c r="Q84" s="127"/>
      <c r="T84" s="75"/>
      <c r="U84" s="75"/>
      <c r="V84" s="75"/>
      <c r="W84" s="75"/>
      <c r="X84" s="75"/>
      <c r="Y84" s="75"/>
      <c r="Z84" s="75"/>
      <c r="AA84" s="75"/>
      <c r="AB84" s="75"/>
      <c r="AC84" s="75"/>
      <c r="AD84" s="75"/>
      <c r="AE84" s="75"/>
      <c r="AF84" s="75"/>
      <c r="AG84" s="75"/>
      <c r="AH84" s="75"/>
      <c r="AI84" s="75"/>
      <c r="AJ84" s="75"/>
    </row>
    <row r="85">
      <c r="A85" s="100" t="s">
        <v>282</v>
      </c>
      <c r="B85" s="15" t="s">
        <v>270</v>
      </c>
      <c r="C85" s="15" t="s">
        <v>271</v>
      </c>
      <c r="D85" s="28" t="s">
        <v>446</v>
      </c>
      <c r="E85" s="28" t="s">
        <v>418</v>
      </c>
      <c r="F85" s="15" t="s">
        <v>346</v>
      </c>
      <c r="G85" s="124">
        <v>0.6041666666666666</v>
      </c>
      <c r="H85" s="131"/>
      <c r="I85" s="15" t="s">
        <v>346</v>
      </c>
      <c r="J85" s="15"/>
      <c r="K85" s="15">
        <v>9.0</v>
      </c>
      <c r="L85" s="15">
        <v>0.0</v>
      </c>
      <c r="M85" s="76">
        <f t="shared" si="1"/>
        <v>9</v>
      </c>
      <c r="N85" s="126">
        <f t="shared" si="2"/>
        <v>0.375</v>
      </c>
      <c r="O85" s="15"/>
      <c r="P85" s="127"/>
      <c r="Q85" s="127"/>
      <c r="T85" s="75"/>
      <c r="U85" s="75"/>
      <c r="V85" s="75"/>
      <c r="W85" s="75"/>
      <c r="X85" s="75"/>
      <c r="Y85" s="75"/>
      <c r="Z85" s="75"/>
      <c r="AA85" s="75"/>
      <c r="AB85" s="75"/>
      <c r="AC85" s="75"/>
      <c r="AD85" s="75"/>
      <c r="AE85" s="75"/>
      <c r="AF85" s="75"/>
      <c r="AG85" s="75"/>
      <c r="AH85" s="75"/>
      <c r="AI85" s="75"/>
      <c r="AJ85" s="75"/>
    </row>
    <row r="86">
      <c r="A86" s="100" t="s">
        <v>282</v>
      </c>
      <c r="B86" s="15" t="s">
        <v>287</v>
      </c>
      <c r="C86" s="15" t="s">
        <v>288</v>
      </c>
      <c r="D86" s="28" t="s">
        <v>447</v>
      </c>
      <c r="E86" s="28" t="s">
        <v>418</v>
      </c>
      <c r="F86" s="15" t="s">
        <v>346</v>
      </c>
      <c r="G86" s="138">
        <v>0.6041666666666666</v>
      </c>
      <c r="H86" s="131"/>
      <c r="I86" s="15" t="s">
        <v>346</v>
      </c>
      <c r="J86" s="15"/>
      <c r="K86" s="15">
        <v>7.0</v>
      </c>
      <c r="L86" s="15">
        <v>0.0</v>
      </c>
      <c r="M86" s="76">
        <f t="shared" si="1"/>
        <v>7</v>
      </c>
      <c r="N86" s="126">
        <f t="shared" si="2"/>
        <v>0.2916666667</v>
      </c>
      <c r="O86" s="15"/>
      <c r="P86" s="127"/>
      <c r="Q86" s="127"/>
      <c r="T86" s="75"/>
      <c r="U86" s="75"/>
      <c r="V86" s="75"/>
      <c r="W86" s="75"/>
      <c r="X86" s="75"/>
      <c r="Y86" s="75"/>
      <c r="Z86" s="75"/>
      <c r="AA86" s="75"/>
      <c r="AB86" s="75"/>
      <c r="AC86" s="75"/>
      <c r="AD86" s="75"/>
      <c r="AE86" s="75"/>
      <c r="AF86" s="75"/>
      <c r="AG86" s="75"/>
      <c r="AH86" s="75"/>
      <c r="AI86" s="75"/>
      <c r="AJ86" s="75"/>
    </row>
    <row r="87">
      <c r="A87" s="100" t="s">
        <v>282</v>
      </c>
      <c r="B87" s="15" t="s">
        <v>232</v>
      </c>
      <c r="C87" s="15" t="s">
        <v>233</v>
      </c>
      <c r="D87" s="28" t="s">
        <v>448</v>
      </c>
      <c r="E87" s="28" t="s">
        <v>418</v>
      </c>
      <c r="F87" s="15" t="s">
        <v>37</v>
      </c>
      <c r="G87" s="124"/>
      <c r="H87" s="131"/>
      <c r="I87" s="15"/>
      <c r="J87" s="15"/>
      <c r="K87" s="15"/>
      <c r="L87" s="15"/>
      <c r="M87" s="76">
        <f t="shared" si="1"/>
        <v>0</v>
      </c>
      <c r="N87" s="126">
        <f t="shared" si="2"/>
        <v>0</v>
      </c>
      <c r="O87" s="15"/>
      <c r="P87" s="127"/>
      <c r="Q87" s="127"/>
      <c r="T87" s="75"/>
      <c r="U87" s="75"/>
      <c r="V87" s="75"/>
      <c r="W87" s="75"/>
      <c r="X87" s="75"/>
      <c r="Y87" s="75"/>
      <c r="Z87" s="75"/>
      <c r="AA87" s="75"/>
      <c r="AB87" s="75"/>
      <c r="AC87" s="75"/>
      <c r="AD87" s="75"/>
      <c r="AE87" s="75"/>
      <c r="AF87" s="75"/>
      <c r="AG87" s="75"/>
      <c r="AH87" s="75"/>
      <c r="AI87" s="75"/>
      <c r="AJ87" s="75"/>
    </row>
    <row r="88">
      <c r="A88" s="15" t="s">
        <v>293</v>
      </c>
      <c r="B88" s="15" t="s">
        <v>294</v>
      </c>
      <c r="C88" s="15" t="s">
        <v>295</v>
      </c>
      <c r="D88" s="28" t="s">
        <v>449</v>
      </c>
      <c r="E88" s="28" t="s">
        <v>440</v>
      </c>
      <c r="F88" s="15" t="s">
        <v>37</v>
      </c>
      <c r="G88" s="124"/>
      <c r="H88" s="125"/>
      <c r="I88" s="15"/>
      <c r="J88" s="15"/>
      <c r="K88" s="15">
        <v>11.0</v>
      </c>
      <c r="L88" s="15">
        <v>4.0</v>
      </c>
      <c r="M88" s="76">
        <f t="shared" si="1"/>
        <v>15</v>
      </c>
      <c r="N88" s="126">
        <f t="shared" si="2"/>
        <v>0.625</v>
      </c>
      <c r="O88" s="15" t="s">
        <v>509</v>
      </c>
      <c r="P88" s="127"/>
      <c r="Q88" s="127"/>
      <c r="T88" s="75"/>
      <c r="U88" s="75"/>
      <c r="V88" s="75"/>
      <c r="W88" s="75"/>
      <c r="X88" s="75"/>
      <c r="Y88" s="75"/>
      <c r="Z88" s="75"/>
      <c r="AA88" s="75"/>
      <c r="AB88" s="75"/>
      <c r="AC88" s="75"/>
      <c r="AD88" s="75"/>
      <c r="AE88" s="75"/>
      <c r="AF88" s="75"/>
      <c r="AG88" s="75"/>
      <c r="AH88" s="75"/>
      <c r="AI88" s="75"/>
      <c r="AJ88" s="75"/>
    </row>
    <row r="89">
      <c r="A89" s="15" t="s">
        <v>293</v>
      </c>
      <c r="B89" s="15" t="s">
        <v>241</v>
      </c>
      <c r="C89" s="15" t="s">
        <v>242</v>
      </c>
      <c r="D89" s="28" t="s">
        <v>450</v>
      </c>
      <c r="E89" s="28" t="s">
        <v>440</v>
      </c>
      <c r="F89" s="15" t="s">
        <v>346</v>
      </c>
      <c r="G89" s="124">
        <v>0.5625</v>
      </c>
      <c r="H89" s="125"/>
      <c r="I89" s="15" t="s">
        <v>346</v>
      </c>
      <c r="J89" s="15" t="s">
        <v>37</v>
      </c>
      <c r="K89" s="15">
        <v>8.0</v>
      </c>
      <c r="L89" s="15" t="s">
        <v>96</v>
      </c>
      <c r="M89" s="76">
        <f t="shared" si="1"/>
        <v>8</v>
      </c>
      <c r="N89" s="126">
        <f t="shared" si="2"/>
        <v>0.3333333333</v>
      </c>
      <c r="O89" s="15" t="s">
        <v>510</v>
      </c>
      <c r="P89" s="127"/>
      <c r="Q89" s="127"/>
      <c r="T89" s="75"/>
      <c r="U89" s="75"/>
      <c r="V89" s="75"/>
      <c r="W89" s="75"/>
      <c r="X89" s="75"/>
      <c r="Y89" s="75"/>
      <c r="Z89" s="75"/>
      <c r="AA89" s="75"/>
      <c r="AB89" s="75"/>
      <c r="AC89" s="75"/>
      <c r="AD89" s="75"/>
      <c r="AE89" s="75"/>
      <c r="AF89" s="75"/>
      <c r="AG89" s="75"/>
      <c r="AH89" s="75"/>
      <c r="AI89" s="75"/>
      <c r="AJ89" s="75"/>
    </row>
    <row r="90">
      <c r="A90" s="15" t="s">
        <v>293</v>
      </c>
      <c r="B90" s="15" t="s">
        <v>297</v>
      </c>
      <c r="C90" s="15" t="s">
        <v>298</v>
      </c>
      <c r="D90" s="28" t="s">
        <v>452</v>
      </c>
      <c r="E90" s="28" t="s">
        <v>440</v>
      </c>
      <c r="F90" s="15" t="s">
        <v>346</v>
      </c>
      <c r="G90" s="124">
        <v>0.5625</v>
      </c>
      <c r="H90" s="125"/>
      <c r="I90" s="15" t="s">
        <v>346</v>
      </c>
      <c r="J90" s="15" t="s">
        <v>37</v>
      </c>
      <c r="K90" s="15">
        <v>7.0</v>
      </c>
      <c r="L90" s="15">
        <v>0.0</v>
      </c>
      <c r="M90" s="76">
        <f t="shared" si="1"/>
        <v>7</v>
      </c>
      <c r="N90" s="126">
        <f t="shared" si="2"/>
        <v>0.2916666667</v>
      </c>
      <c r="O90" s="15" t="s">
        <v>511</v>
      </c>
      <c r="P90" s="127"/>
      <c r="Q90" s="127"/>
      <c r="T90" s="75"/>
      <c r="U90" s="75"/>
      <c r="V90" s="75"/>
      <c r="W90" s="75"/>
      <c r="X90" s="75"/>
      <c r="Y90" s="75"/>
      <c r="Z90" s="75"/>
      <c r="AA90" s="75"/>
      <c r="AB90" s="75"/>
      <c r="AC90" s="75"/>
      <c r="AD90" s="75"/>
      <c r="AE90" s="75"/>
      <c r="AF90" s="75"/>
      <c r="AG90" s="75"/>
      <c r="AH90" s="75"/>
      <c r="AI90" s="75"/>
      <c r="AJ90" s="75"/>
    </row>
    <row r="91">
      <c r="A91" s="15" t="s">
        <v>293</v>
      </c>
      <c r="B91" s="15" t="s">
        <v>290</v>
      </c>
      <c r="C91" s="15" t="s">
        <v>291</v>
      </c>
      <c r="D91" s="28" t="s">
        <v>453</v>
      </c>
      <c r="E91" s="28" t="s">
        <v>440</v>
      </c>
      <c r="F91" s="15" t="s">
        <v>346</v>
      </c>
      <c r="G91" s="124">
        <v>0.5652777777777778</v>
      </c>
      <c r="H91" s="125">
        <v>4.0</v>
      </c>
      <c r="I91" s="15" t="s">
        <v>346</v>
      </c>
      <c r="J91" s="15" t="s">
        <v>37</v>
      </c>
      <c r="K91" s="15">
        <v>0.0</v>
      </c>
      <c r="L91" s="15">
        <v>0.0</v>
      </c>
      <c r="M91" s="76">
        <f t="shared" si="1"/>
        <v>0</v>
      </c>
      <c r="N91" s="126">
        <f t="shared" si="2"/>
        <v>0</v>
      </c>
      <c r="O91" s="15" t="s">
        <v>512</v>
      </c>
      <c r="P91" s="127"/>
      <c r="Q91" s="127"/>
      <c r="T91" s="75"/>
      <c r="U91" s="75"/>
      <c r="V91" s="75"/>
      <c r="W91" s="75"/>
      <c r="X91" s="75"/>
      <c r="Y91" s="75"/>
      <c r="Z91" s="75"/>
      <c r="AA91" s="75"/>
      <c r="AB91" s="75"/>
      <c r="AC91" s="75"/>
      <c r="AD91" s="75"/>
      <c r="AE91" s="75"/>
      <c r="AF91" s="75"/>
      <c r="AG91" s="75"/>
      <c r="AH91" s="75"/>
      <c r="AI91" s="75"/>
      <c r="AJ91" s="75"/>
    </row>
    <row r="92">
      <c r="A92" s="15" t="s">
        <v>293</v>
      </c>
      <c r="B92" s="15" t="s">
        <v>209</v>
      </c>
      <c r="C92" s="15" t="s">
        <v>210</v>
      </c>
      <c r="D92" s="28" t="s">
        <v>454</v>
      </c>
      <c r="E92" s="28" t="s">
        <v>380</v>
      </c>
      <c r="F92" s="15" t="s">
        <v>346</v>
      </c>
      <c r="G92" s="138">
        <v>0.6076388888888888</v>
      </c>
      <c r="H92" s="131"/>
      <c r="I92" s="15" t="s">
        <v>346</v>
      </c>
      <c r="J92" s="15" t="s">
        <v>37</v>
      </c>
      <c r="K92" s="15">
        <v>7.0</v>
      </c>
      <c r="L92" s="15" t="s">
        <v>96</v>
      </c>
      <c r="M92" s="76">
        <f t="shared" si="1"/>
        <v>7</v>
      </c>
      <c r="N92" s="126">
        <f t="shared" si="2"/>
        <v>0.2916666667</v>
      </c>
      <c r="O92" s="15" t="s">
        <v>513</v>
      </c>
      <c r="P92" s="127"/>
      <c r="Q92" s="127"/>
      <c r="T92" s="75"/>
      <c r="U92" s="75"/>
      <c r="V92" s="75"/>
      <c r="W92" s="75"/>
      <c r="X92" s="75"/>
      <c r="Y92" s="75"/>
      <c r="Z92" s="75"/>
      <c r="AA92" s="75"/>
      <c r="AB92" s="75"/>
      <c r="AC92" s="75"/>
      <c r="AD92" s="75"/>
      <c r="AE92" s="75"/>
      <c r="AF92" s="75"/>
      <c r="AG92" s="75"/>
      <c r="AH92" s="75"/>
      <c r="AI92" s="75"/>
      <c r="AJ92" s="75"/>
    </row>
    <row r="93">
      <c r="A93" s="15" t="s">
        <v>293</v>
      </c>
      <c r="B93" s="15" t="s">
        <v>302</v>
      </c>
      <c r="C93" s="15" t="s">
        <v>303</v>
      </c>
      <c r="D93" s="28" t="s">
        <v>455</v>
      </c>
      <c r="E93" s="28" t="s">
        <v>380</v>
      </c>
      <c r="F93" s="15" t="s">
        <v>346</v>
      </c>
      <c r="G93" s="124">
        <v>0.6076388888888888</v>
      </c>
      <c r="H93" s="131"/>
      <c r="I93" s="15" t="s">
        <v>346</v>
      </c>
      <c r="J93" s="15" t="s">
        <v>37</v>
      </c>
      <c r="K93" s="15">
        <v>0.0</v>
      </c>
      <c r="L93" s="15">
        <v>0.0</v>
      </c>
      <c r="M93" s="76">
        <f t="shared" si="1"/>
        <v>0</v>
      </c>
      <c r="N93" s="126">
        <f t="shared" si="2"/>
        <v>0</v>
      </c>
      <c r="O93" s="15" t="s">
        <v>515</v>
      </c>
      <c r="P93" s="127"/>
      <c r="Q93" s="127"/>
      <c r="T93" s="75"/>
      <c r="U93" s="75"/>
      <c r="V93" s="75"/>
      <c r="W93" s="75"/>
      <c r="X93" s="75"/>
      <c r="Y93" s="75"/>
      <c r="Z93" s="75"/>
      <c r="AA93" s="75"/>
      <c r="AB93" s="75"/>
      <c r="AC93" s="75"/>
      <c r="AD93" s="75"/>
      <c r="AE93" s="75"/>
      <c r="AF93" s="75"/>
      <c r="AG93" s="75"/>
      <c r="AH93" s="75"/>
      <c r="AI93" s="75"/>
      <c r="AJ93" s="75"/>
    </row>
    <row r="94">
      <c r="A94" s="15" t="s">
        <v>293</v>
      </c>
      <c r="B94" s="15" t="s">
        <v>212</v>
      </c>
      <c r="C94" s="15" t="s">
        <v>213</v>
      </c>
      <c r="D94" s="28" t="s">
        <v>457</v>
      </c>
      <c r="E94" s="28" t="s">
        <v>380</v>
      </c>
      <c r="F94" s="15" t="s">
        <v>346</v>
      </c>
      <c r="G94" s="124">
        <v>0.6076388888888888</v>
      </c>
      <c r="H94" s="125"/>
      <c r="I94" s="15" t="s">
        <v>346</v>
      </c>
      <c r="J94" s="15" t="s">
        <v>37</v>
      </c>
      <c r="K94" s="15">
        <v>3.0</v>
      </c>
      <c r="L94" s="15" t="s">
        <v>96</v>
      </c>
      <c r="M94" s="76">
        <f t="shared" si="1"/>
        <v>3</v>
      </c>
      <c r="N94" s="126">
        <f t="shared" si="2"/>
        <v>0.125</v>
      </c>
      <c r="O94" s="15" t="s">
        <v>516</v>
      </c>
      <c r="P94" s="127"/>
      <c r="Q94" s="127"/>
      <c r="T94" s="75"/>
      <c r="U94" s="75"/>
      <c r="V94" s="75"/>
      <c r="W94" s="75"/>
      <c r="X94" s="75"/>
      <c r="Y94" s="75"/>
      <c r="Z94" s="75"/>
      <c r="AA94" s="75"/>
      <c r="AB94" s="75"/>
      <c r="AC94" s="75"/>
      <c r="AD94" s="75"/>
      <c r="AE94" s="75"/>
      <c r="AF94" s="75"/>
      <c r="AG94" s="75"/>
      <c r="AH94" s="75"/>
      <c r="AI94" s="75"/>
      <c r="AJ94" s="75"/>
    </row>
    <row r="95">
      <c r="A95" s="15" t="s">
        <v>293</v>
      </c>
      <c r="B95" s="15" t="s">
        <v>305</v>
      </c>
      <c r="C95" s="15" t="s">
        <v>306</v>
      </c>
      <c r="D95" s="28" t="s">
        <v>458</v>
      </c>
      <c r="E95" s="28" t="s">
        <v>380</v>
      </c>
      <c r="F95" s="15" t="s">
        <v>346</v>
      </c>
      <c r="G95" s="124">
        <v>0.6076388888888888</v>
      </c>
      <c r="H95" s="125"/>
      <c r="I95" s="15" t="s">
        <v>346</v>
      </c>
      <c r="J95" s="15" t="s">
        <v>37</v>
      </c>
      <c r="K95" s="15">
        <v>3.0</v>
      </c>
      <c r="L95" s="15">
        <v>2.0</v>
      </c>
      <c r="M95" s="76">
        <f t="shared" si="1"/>
        <v>5</v>
      </c>
      <c r="N95" s="126">
        <f t="shared" si="2"/>
        <v>0.2083333333</v>
      </c>
      <c r="O95" s="15" t="s">
        <v>517</v>
      </c>
      <c r="P95" s="127"/>
      <c r="Q95" s="127"/>
      <c r="T95" s="75"/>
      <c r="U95" s="75"/>
      <c r="V95" s="75"/>
      <c r="W95" s="75"/>
      <c r="X95" s="75"/>
      <c r="Y95" s="75"/>
      <c r="Z95" s="75"/>
      <c r="AA95" s="75"/>
      <c r="AB95" s="75"/>
      <c r="AC95" s="75"/>
      <c r="AD95" s="75"/>
      <c r="AE95" s="75"/>
      <c r="AF95" s="75"/>
      <c r="AG95" s="75"/>
      <c r="AH95" s="75"/>
      <c r="AI95" s="75"/>
      <c r="AJ95" s="75"/>
    </row>
    <row r="96">
      <c r="A96" s="52" t="s">
        <v>308</v>
      </c>
      <c r="B96" s="15" t="s">
        <v>309</v>
      </c>
      <c r="C96" s="15" t="s">
        <v>310</v>
      </c>
      <c r="D96" s="28" t="s">
        <v>459</v>
      </c>
      <c r="E96" s="28" t="s">
        <v>395</v>
      </c>
      <c r="F96" s="15" t="s">
        <v>346</v>
      </c>
      <c r="G96" s="141">
        <v>0.14583333333333334</v>
      </c>
      <c r="H96" s="125">
        <v>0.0</v>
      </c>
      <c r="I96" s="15" t="s">
        <v>346</v>
      </c>
      <c r="J96" s="15" t="s">
        <v>37</v>
      </c>
      <c r="K96" s="15" t="s">
        <v>96</v>
      </c>
      <c r="L96" s="15" t="s">
        <v>96</v>
      </c>
      <c r="M96" s="76">
        <f t="shared" si="1"/>
        <v>0</v>
      </c>
      <c r="N96" s="126">
        <f t="shared" si="2"/>
        <v>0</v>
      </c>
      <c r="O96" s="15"/>
      <c r="P96" s="127"/>
      <c r="Q96" s="127"/>
      <c r="T96" s="75"/>
      <c r="U96" s="75"/>
      <c r="V96" s="75"/>
      <c r="W96" s="75"/>
      <c r="X96" s="75"/>
      <c r="Y96" s="75"/>
      <c r="Z96" s="75"/>
      <c r="AA96" s="75"/>
      <c r="AB96" s="75"/>
      <c r="AC96" s="75"/>
      <c r="AD96" s="75"/>
      <c r="AE96" s="75"/>
      <c r="AF96" s="75"/>
      <c r="AG96" s="75"/>
      <c r="AH96" s="75"/>
      <c r="AI96" s="75"/>
      <c r="AJ96" s="75"/>
    </row>
    <row r="97">
      <c r="A97" s="52" t="s">
        <v>308</v>
      </c>
      <c r="B97" s="15" t="s">
        <v>222</v>
      </c>
      <c r="C97" s="15" t="s">
        <v>223</v>
      </c>
      <c r="D97" s="28" t="s">
        <v>460</v>
      </c>
      <c r="E97" s="28" t="s">
        <v>395</v>
      </c>
      <c r="F97" s="15" t="s">
        <v>346</v>
      </c>
      <c r="G97" s="141">
        <v>0.14583333333333334</v>
      </c>
      <c r="H97" s="125">
        <v>0.0</v>
      </c>
      <c r="I97" s="15" t="s">
        <v>346</v>
      </c>
      <c r="J97" s="15" t="s">
        <v>37</v>
      </c>
      <c r="K97" s="15" t="s">
        <v>96</v>
      </c>
      <c r="L97" s="15" t="s">
        <v>96</v>
      </c>
      <c r="M97" s="76">
        <f t="shared" si="1"/>
        <v>0</v>
      </c>
      <c r="N97" s="126">
        <f t="shared" si="2"/>
        <v>0</v>
      </c>
      <c r="O97" s="75"/>
      <c r="P97" s="127"/>
      <c r="Q97" s="127"/>
      <c r="T97" s="75"/>
      <c r="U97" s="75"/>
      <c r="V97" s="75"/>
      <c r="W97" s="75"/>
      <c r="X97" s="75"/>
      <c r="Y97" s="75"/>
      <c r="Z97" s="75"/>
      <c r="AA97" s="75"/>
      <c r="AB97" s="75"/>
      <c r="AC97" s="75"/>
      <c r="AD97" s="75"/>
      <c r="AE97" s="75"/>
      <c r="AF97" s="75"/>
      <c r="AG97" s="75"/>
      <c r="AH97" s="75"/>
      <c r="AI97" s="75"/>
      <c r="AJ97" s="75"/>
    </row>
    <row r="98">
      <c r="A98" s="52" t="s">
        <v>308</v>
      </c>
      <c r="B98" s="15" t="s">
        <v>311</v>
      </c>
      <c r="C98" s="15" t="s">
        <v>44</v>
      </c>
      <c r="D98" s="28" t="s">
        <v>461</v>
      </c>
      <c r="E98" s="28" t="s">
        <v>395</v>
      </c>
      <c r="F98" s="15" t="s">
        <v>346</v>
      </c>
      <c r="G98" s="141">
        <v>0.14583333333333334</v>
      </c>
      <c r="H98" s="125">
        <v>0.0</v>
      </c>
      <c r="I98" s="15" t="s">
        <v>346</v>
      </c>
      <c r="J98" s="15" t="s">
        <v>37</v>
      </c>
      <c r="K98" s="15">
        <v>5.0</v>
      </c>
      <c r="L98" s="15" t="s">
        <v>96</v>
      </c>
      <c r="M98" s="76">
        <f t="shared" si="1"/>
        <v>5</v>
      </c>
      <c r="N98" s="126">
        <f t="shared" si="2"/>
        <v>0.2083333333</v>
      </c>
      <c r="O98" s="15"/>
      <c r="P98" s="127"/>
      <c r="Q98" s="127"/>
      <c r="T98" s="75"/>
      <c r="U98" s="75"/>
      <c r="V98" s="75"/>
      <c r="W98" s="75"/>
      <c r="X98" s="75"/>
      <c r="Y98" s="75"/>
      <c r="Z98" s="75"/>
      <c r="AA98" s="75"/>
      <c r="AB98" s="75"/>
      <c r="AC98" s="75"/>
      <c r="AD98" s="75"/>
      <c r="AE98" s="75"/>
      <c r="AF98" s="75"/>
      <c r="AG98" s="75"/>
      <c r="AH98" s="75"/>
      <c r="AI98" s="75"/>
      <c r="AJ98" s="75"/>
    </row>
    <row r="99">
      <c r="A99" s="52" t="s">
        <v>308</v>
      </c>
      <c r="B99" s="15" t="s">
        <v>63</v>
      </c>
      <c r="C99" s="15" t="s">
        <v>64</v>
      </c>
      <c r="D99" s="28" t="s">
        <v>464</v>
      </c>
      <c r="E99" s="28" t="s">
        <v>395</v>
      </c>
      <c r="F99" s="15" t="s">
        <v>346</v>
      </c>
      <c r="G99" s="141">
        <v>0.14583333333333334</v>
      </c>
      <c r="H99" s="125">
        <v>0.0</v>
      </c>
      <c r="I99" s="15" t="s">
        <v>346</v>
      </c>
      <c r="J99" s="15" t="s">
        <v>37</v>
      </c>
      <c r="K99" s="15">
        <v>8.0</v>
      </c>
      <c r="L99" s="15">
        <v>0.0</v>
      </c>
      <c r="M99" s="76">
        <f t="shared" si="1"/>
        <v>8</v>
      </c>
      <c r="N99" s="126">
        <f t="shared" si="2"/>
        <v>0.3333333333</v>
      </c>
      <c r="O99" s="75"/>
      <c r="P99" s="127"/>
      <c r="Q99" s="127"/>
      <c r="T99" s="75"/>
      <c r="U99" s="75"/>
      <c r="V99" s="75"/>
      <c r="W99" s="75"/>
      <c r="X99" s="75"/>
      <c r="Y99" s="75"/>
      <c r="Z99" s="75"/>
      <c r="AA99" s="75"/>
      <c r="AB99" s="75"/>
      <c r="AC99" s="75"/>
      <c r="AD99" s="75"/>
      <c r="AE99" s="75"/>
      <c r="AF99" s="75"/>
      <c r="AG99" s="75"/>
      <c r="AH99" s="75"/>
      <c r="AI99" s="75"/>
      <c r="AJ99" s="75"/>
    </row>
    <row r="100">
      <c r="A100" s="52" t="s">
        <v>308</v>
      </c>
      <c r="B100" s="15" t="s">
        <v>158</v>
      </c>
      <c r="C100" s="15" t="s">
        <v>159</v>
      </c>
      <c r="D100" s="28" t="s">
        <v>465</v>
      </c>
      <c r="E100" s="28" t="s">
        <v>370</v>
      </c>
      <c r="F100" s="15" t="s">
        <v>346</v>
      </c>
      <c r="G100" s="138">
        <v>0.6979166666666666</v>
      </c>
      <c r="H100" s="125">
        <v>0.0</v>
      </c>
      <c r="I100" s="15" t="s">
        <v>346</v>
      </c>
      <c r="J100" s="15" t="s">
        <v>346</v>
      </c>
      <c r="K100" s="15">
        <v>6.0</v>
      </c>
      <c r="L100" s="15" t="s">
        <v>96</v>
      </c>
      <c r="M100" s="76">
        <f t="shared" si="1"/>
        <v>6</v>
      </c>
      <c r="N100" s="126">
        <f t="shared" si="2"/>
        <v>0.25</v>
      </c>
      <c r="O100" s="15"/>
      <c r="P100" s="127"/>
      <c r="Q100" s="127"/>
      <c r="T100" s="75"/>
      <c r="U100" s="75"/>
      <c r="V100" s="75"/>
      <c r="W100" s="75"/>
      <c r="X100" s="75"/>
      <c r="Y100" s="75"/>
      <c r="Z100" s="75"/>
      <c r="AA100" s="75"/>
      <c r="AB100" s="75"/>
      <c r="AC100" s="75"/>
      <c r="AD100" s="75"/>
      <c r="AE100" s="75"/>
      <c r="AF100" s="75"/>
      <c r="AG100" s="75"/>
      <c r="AH100" s="75"/>
      <c r="AI100" s="75"/>
      <c r="AJ100" s="75"/>
    </row>
    <row r="101">
      <c r="A101" s="52" t="s">
        <v>308</v>
      </c>
      <c r="B101" s="15" t="s">
        <v>312</v>
      </c>
      <c r="C101" s="15" t="s">
        <v>313</v>
      </c>
      <c r="D101" s="28" t="s">
        <v>466</v>
      </c>
      <c r="E101" s="28" t="s">
        <v>370</v>
      </c>
      <c r="F101" s="15" t="s">
        <v>346</v>
      </c>
      <c r="G101" s="138">
        <v>0.6951388888888889</v>
      </c>
      <c r="H101" s="125">
        <v>0.0</v>
      </c>
      <c r="I101" s="15" t="s">
        <v>346</v>
      </c>
      <c r="J101" s="15" t="s">
        <v>37</v>
      </c>
      <c r="K101" s="15">
        <v>10.0</v>
      </c>
      <c r="L101" s="15">
        <v>1.0</v>
      </c>
      <c r="M101" s="76">
        <f t="shared" si="1"/>
        <v>11</v>
      </c>
      <c r="N101" s="126">
        <f t="shared" si="2"/>
        <v>0.4583333333</v>
      </c>
      <c r="O101" s="15"/>
      <c r="P101" s="127"/>
      <c r="Q101" s="127"/>
      <c r="T101" s="75"/>
      <c r="U101" s="75"/>
      <c r="V101" s="75"/>
      <c r="W101" s="75"/>
      <c r="X101" s="75"/>
      <c r="Y101" s="75"/>
      <c r="Z101" s="75"/>
      <c r="AA101" s="75"/>
      <c r="AB101" s="75"/>
      <c r="AC101" s="75"/>
      <c r="AD101" s="75"/>
      <c r="AE101" s="75"/>
      <c r="AF101" s="75"/>
      <c r="AG101" s="75"/>
      <c r="AH101" s="75"/>
      <c r="AI101" s="75"/>
      <c r="AJ101" s="75"/>
    </row>
    <row r="102">
      <c r="A102" s="52" t="s">
        <v>308</v>
      </c>
      <c r="B102" s="4" t="s">
        <v>314</v>
      </c>
      <c r="C102" s="15" t="s">
        <v>315</v>
      </c>
      <c r="D102" s="28" t="s">
        <v>467</v>
      </c>
      <c r="E102" s="28" t="s">
        <v>370</v>
      </c>
      <c r="F102" s="15" t="s">
        <v>346</v>
      </c>
      <c r="G102" s="138">
        <v>0.6944444444444444</v>
      </c>
      <c r="H102" s="125">
        <v>0.0</v>
      </c>
      <c r="I102" s="15" t="s">
        <v>346</v>
      </c>
      <c r="J102" s="15" t="s">
        <v>37</v>
      </c>
      <c r="K102" s="15">
        <v>11.0</v>
      </c>
      <c r="L102" s="15" t="s">
        <v>96</v>
      </c>
      <c r="M102" s="76">
        <f t="shared" si="1"/>
        <v>11</v>
      </c>
      <c r="N102" s="126">
        <f t="shared" si="2"/>
        <v>0.4583333333</v>
      </c>
      <c r="O102" s="15"/>
      <c r="P102" s="127"/>
      <c r="Q102" s="127"/>
      <c r="T102" s="75"/>
      <c r="U102" s="75"/>
      <c r="V102" s="75"/>
      <c r="W102" s="75"/>
      <c r="X102" s="75"/>
      <c r="Y102" s="75"/>
      <c r="Z102" s="75"/>
      <c r="AA102" s="75"/>
      <c r="AB102" s="75"/>
      <c r="AC102" s="75"/>
      <c r="AD102" s="75"/>
      <c r="AE102" s="75"/>
      <c r="AF102" s="75"/>
      <c r="AG102" s="75"/>
      <c r="AH102" s="75"/>
      <c r="AI102" s="75"/>
      <c r="AJ102" s="75"/>
    </row>
    <row r="103">
      <c r="A103" s="52" t="s">
        <v>308</v>
      </c>
      <c r="B103" s="15" t="s">
        <v>26</v>
      </c>
      <c r="C103" s="15" t="s">
        <v>27</v>
      </c>
      <c r="D103" s="28" t="s">
        <v>468</v>
      </c>
      <c r="E103" s="28" t="s">
        <v>370</v>
      </c>
      <c r="F103" s="15" t="s">
        <v>37</v>
      </c>
      <c r="G103" s="138"/>
      <c r="H103" s="125"/>
      <c r="I103" s="15" t="s">
        <v>37</v>
      </c>
      <c r="J103" s="15" t="s">
        <v>37</v>
      </c>
      <c r="K103" s="15" t="s">
        <v>96</v>
      </c>
      <c r="L103" s="15" t="s">
        <v>96</v>
      </c>
      <c r="M103" s="76">
        <f t="shared" si="1"/>
        <v>0</v>
      </c>
      <c r="N103" s="126">
        <f t="shared" si="2"/>
        <v>0</v>
      </c>
      <c r="O103" s="15" t="s">
        <v>526</v>
      </c>
      <c r="P103" s="127"/>
      <c r="Q103" s="127"/>
      <c r="T103" s="75"/>
      <c r="U103" s="75"/>
      <c r="V103" s="75"/>
      <c r="W103" s="75"/>
      <c r="X103" s="75"/>
      <c r="Y103" s="75"/>
      <c r="Z103" s="75"/>
      <c r="AA103" s="75"/>
      <c r="AB103" s="75"/>
      <c r="AC103" s="75"/>
      <c r="AD103" s="75"/>
      <c r="AE103" s="75"/>
      <c r="AF103" s="75"/>
      <c r="AG103" s="75"/>
      <c r="AH103" s="75"/>
      <c r="AI103" s="75"/>
      <c r="AJ103" s="75"/>
    </row>
  </sheetData>
  <customSheetViews>
    <customSheetView guid="{D88E65ED-FBFE-41BE-8BBC-AB320CB24FC6}" filter="1" showAutoFilter="1">
      <autoFilter ref="$A$4:$P$103">
        <sortState ref="A4:P103">
          <sortCondition ref="A4:A103"/>
          <sortCondition ref="B4:B103"/>
          <sortCondition ref="E4:E103"/>
        </sortState>
      </autoFilter>
    </customSheetView>
    <customSheetView guid="{D88E65ED-FBFE-41BE-8BBC-AB320CB24FC6}" filter="1" showAutoFilter="1">
      <autoFilter ref="$A$4:$O$103"/>
    </customSheetView>
  </customSheetViews>
  <mergeCells count="1">
    <mergeCell ref="A1:B3"/>
  </mergeCells>
  <conditionalFormatting sqref="F5:F103 I5:J103">
    <cfRule type="containsBlanks" dxfId="5" priority="1">
      <formula>LEN(TRIM(F5))=0</formula>
    </cfRule>
  </conditionalFormatting>
  <conditionalFormatting sqref="F5:F103 I5:J103">
    <cfRule type="containsText" dxfId="0" priority="2" operator="containsText" text="Yes">
      <formula>NOT(ISERROR(SEARCH(("Yes"),(F5))))</formula>
    </cfRule>
  </conditionalFormatting>
  <conditionalFormatting sqref="F5:F103 I5:J103">
    <cfRule type="containsText" dxfId="2" priority="3" operator="containsText" text="No">
      <formula>NOT(ISERROR(SEARCH(("No"),(F5))))</formula>
    </cfRule>
  </conditionalFormatting>
  <conditionalFormatting sqref="H5:H103">
    <cfRule type="containsBlanks" dxfId="5" priority="4">
      <formula>LEN(TRIM(H5))=0</formula>
    </cfRule>
  </conditionalFormatting>
  <conditionalFormatting sqref="H5:H103">
    <cfRule type="cellIs" dxfId="11" priority="5" operator="between">
      <formula>5</formula>
      <formula>15</formula>
    </cfRule>
  </conditionalFormatting>
  <conditionalFormatting sqref="H5:H103">
    <cfRule type="cellIs" dxfId="2" priority="6" operator="greaterThan">
      <formula>15</formula>
    </cfRule>
  </conditionalFormatting>
  <conditionalFormatting sqref="H5:H103">
    <cfRule type="cellIs" dxfId="0" priority="7" operator="between">
      <formula>0</formula>
      <formula>4</formula>
    </cfRule>
  </conditionalFormatting>
  <conditionalFormatting sqref="G5:G103">
    <cfRule type="notContainsBlanks" dxfId="12" priority="8">
      <formula>LEN(TRIM(G5))&gt;0</formula>
    </cfRule>
  </conditionalFormatting>
  <conditionalFormatting sqref="J5:J103 K5:K13 L5:L30 N5:N103 K15:K103 L32:L103 I43">
    <cfRule type="cellIs" dxfId="12" priority="9" operator="greaterThan">
      <formula>0</formula>
    </cfRule>
  </conditionalFormatting>
  <dataValidations>
    <dataValidation type="list" allowBlank="1" sqref="F5:F103 I5:J103">
      <formula1>"Yes,No"</formula1>
    </dataValidation>
  </dataValidations>
  <drawing r:id="rId2"/>
  <legacyDrawing r:id="rId3"/>
</worksheet>
</file>