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ackgle/Google Drive/atallah-lab/Insertion Stats/"/>
    </mc:Choice>
  </mc:AlternateContent>
  <bookViews>
    <workbookView xWindow="1160" yWindow="680" windowWidth="26460" windowHeight="18140" tabRatio="500"/>
  </bookViews>
  <sheets>
    <sheet name="exon_counts" sheetId="3" r:id="rId1"/>
    <sheet name="cds_counts" sheetId="1" r:id="rId2"/>
    <sheet name="Statistic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3" l="1"/>
  <c r="R3" i="3"/>
  <c r="Y3" i="3"/>
  <c r="T3" i="3"/>
  <c r="N3" i="3"/>
  <c r="AD3" i="3"/>
  <c r="C3" i="4"/>
  <c r="E3" i="4"/>
  <c r="V57" i="1"/>
  <c r="W30" i="1"/>
  <c r="AD3" i="1"/>
  <c r="AJ3" i="1"/>
  <c r="B55" i="4"/>
  <c r="C54" i="4"/>
  <c r="B54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30" i="4"/>
  <c r="B50" i="4"/>
  <c r="B51" i="4"/>
  <c r="B52" i="4"/>
  <c r="B53" i="4"/>
  <c r="B38" i="4"/>
  <c r="B39" i="4"/>
  <c r="B40" i="4"/>
  <c r="B41" i="4"/>
  <c r="B42" i="4"/>
  <c r="B43" i="4"/>
  <c r="B44" i="4"/>
  <c r="B45" i="4"/>
  <c r="B46" i="4"/>
  <c r="B47" i="4"/>
  <c r="B48" i="4"/>
  <c r="B49" i="4"/>
  <c r="B31" i="4"/>
  <c r="B32" i="4"/>
  <c r="B33" i="4"/>
  <c r="B34" i="4"/>
  <c r="B35" i="4"/>
  <c r="B36" i="4"/>
  <c r="B37" i="4"/>
  <c r="B30" i="4"/>
  <c r="E6" i="4"/>
  <c r="C27" i="4"/>
  <c r="B2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5" i="4"/>
  <c r="B26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3" i="4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5" i="3"/>
  <c r="V55" i="3"/>
  <c r="V57" i="3"/>
  <c r="AJ26" i="3"/>
  <c r="T26" i="3"/>
  <c r="U26" i="3"/>
  <c r="V26" i="3"/>
  <c r="W26" i="3"/>
  <c r="Y26" i="3"/>
  <c r="N26" i="3"/>
  <c r="AD26" i="3"/>
  <c r="Z26" i="3"/>
  <c r="O26" i="3"/>
  <c r="AE26" i="3"/>
  <c r="AA26" i="3"/>
  <c r="P26" i="3"/>
  <c r="AF26" i="3"/>
  <c r="AB26" i="3"/>
  <c r="Q26" i="3"/>
  <c r="AG26" i="3"/>
  <c r="AH26" i="3"/>
  <c r="R26" i="3"/>
  <c r="AJ25" i="3"/>
  <c r="T25" i="3"/>
  <c r="U25" i="3"/>
  <c r="V25" i="3"/>
  <c r="W25" i="3"/>
  <c r="Y25" i="3"/>
  <c r="N25" i="3"/>
  <c r="AD25" i="3"/>
  <c r="Z25" i="3"/>
  <c r="O25" i="3"/>
  <c r="AE25" i="3"/>
  <c r="AA25" i="3"/>
  <c r="P25" i="3"/>
  <c r="AF25" i="3"/>
  <c r="AB25" i="3"/>
  <c r="Q25" i="3"/>
  <c r="AG25" i="3"/>
  <c r="AH25" i="3"/>
  <c r="R25" i="3"/>
  <c r="AJ24" i="3"/>
  <c r="T24" i="3"/>
  <c r="U24" i="3"/>
  <c r="V24" i="3"/>
  <c r="W24" i="3"/>
  <c r="Y24" i="3"/>
  <c r="N24" i="3"/>
  <c r="AD24" i="3"/>
  <c r="Z24" i="3"/>
  <c r="O24" i="3"/>
  <c r="AE24" i="3"/>
  <c r="AA24" i="3"/>
  <c r="P24" i="3"/>
  <c r="AF24" i="3"/>
  <c r="AB24" i="3"/>
  <c r="Q24" i="3"/>
  <c r="AG24" i="3"/>
  <c r="AH24" i="3"/>
  <c r="R24" i="3"/>
  <c r="AJ23" i="3"/>
  <c r="T23" i="3"/>
  <c r="U23" i="3"/>
  <c r="V23" i="3"/>
  <c r="W23" i="3"/>
  <c r="Y23" i="3"/>
  <c r="N23" i="3"/>
  <c r="AD23" i="3"/>
  <c r="Z23" i="3"/>
  <c r="O23" i="3"/>
  <c r="AE23" i="3"/>
  <c r="AA23" i="3"/>
  <c r="P23" i="3"/>
  <c r="AF23" i="3"/>
  <c r="AB23" i="3"/>
  <c r="Q23" i="3"/>
  <c r="AG23" i="3"/>
  <c r="AH23" i="3"/>
  <c r="R23" i="3"/>
  <c r="AJ22" i="3"/>
  <c r="T22" i="3"/>
  <c r="U22" i="3"/>
  <c r="V22" i="3"/>
  <c r="W22" i="3"/>
  <c r="Y22" i="3"/>
  <c r="N22" i="3"/>
  <c r="AD22" i="3"/>
  <c r="Z22" i="3"/>
  <c r="O22" i="3"/>
  <c r="AE22" i="3"/>
  <c r="AA22" i="3"/>
  <c r="P22" i="3"/>
  <c r="AF22" i="3"/>
  <c r="AB22" i="3"/>
  <c r="Q22" i="3"/>
  <c r="AG22" i="3"/>
  <c r="AH22" i="3"/>
  <c r="R22" i="3"/>
  <c r="AJ21" i="3"/>
  <c r="T21" i="3"/>
  <c r="U21" i="3"/>
  <c r="V21" i="3"/>
  <c r="W21" i="3"/>
  <c r="Y21" i="3"/>
  <c r="N21" i="3"/>
  <c r="AD21" i="3"/>
  <c r="Z21" i="3"/>
  <c r="O21" i="3"/>
  <c r="AE21" i="3"/>
  <c r="AA21" i="3"/>
  <c r="P21" i="3"/>
  <c r="AF21" i="3"/>
  <c r="AB21" i="3"/>
  <c r="Q21" i="3"/>
  <c r="AG21" i="3"/>
  <c r="AH21" i="3"/>
  <c r="R21" i="3"/>
  <c r="AJ20" i="3"/>
  <c r="T20" i="3"/>
  <c r="U20" i="3"/>
  <c r="V20" i="3"/>
  <c r="W20" i="3"/>
  <c r="Y20" i="3"/>
  <c r="N20" i="3"/>
  <c r="AD20" i="3"/>
  <c r="Z20" i="3"/>
  <c r="O20" i="3"/>
  <c r="AE20" i="3"/>
  <c r="AA20" i="3"/>
  <c r="P20" i="3"/>
  <c r="AF20" i="3"/>
  <c r="AB20" i="3"/>
  <c r="Q20" i="3"/>
  <c r="AG20" i="3"/>
  <c r="AH20" i="3"/>
  <c r="R20" i="3"/>
  <c r="AJ19" i="3"/>
  <c r="T19" i="3"/>
  <c r="U19" i="3"/>
  <c r="V19" i="3"/>
  <c r="W19" i="3"/>
  <c r="Y19" i="3"/>
  <c r="N19" i="3"/>
  <c r="AD19" i="3"/>
  <c r="Z19" i="3"/>
  <c r="O19" i="3"/>
  <c r="AE19" i="3"/>
  <c r="AA19" i="3"/>
  <c r="P19" i="3"/>
  <c r="AF19" i="3"/>
  <c r="AB19" i="3"/>
  <c r="Q19" i="3"/>
  <c r="AG19" i="3"/>
  <c r="AH19" i="3"/>
  <c r="R19" i="3"/>
  <c r="AJ18" i="3"/>
  <c r="T18" i="3"/>
  <c r="U18" i="3"/>
  <c r="V18" i="3"/>
  <c r="W18" i="3"/>
  <c r="Y18" i="3"/>
  <c r="N18" i="3"/>
  <c r="AD18" i="3"/>
  <c r="Z18" i="3"/>
  <c r="O18" i="3"/>
  <c r="AE18" i="3"/>
  <c r="AA18" i="3"/>
  <c r="P18" i="3"/>
  <c r="AF18" i="3"/>
  <c r="AB18" i="3"/>
  <c r="Q18" i="3"/>
  <c r="AG18" i="3"/>
  <c r="AH18" i="3"/>
  <c r="R18" i="3"/>
  <c r="AJ17" i="3"/>
  <c r="T17" i="3"/>
  <c r="U17" i="3"/>
  <c r="V17" i="3"/>
  <c r="W17" i="3"/>
  <c r="Y17" i="3"/>
  <c r="N17" i="3"/>
  <c r="AD17" i="3"/>
  <c r="Z17" i="3"/>
  <c r="O17" i="3"/>
  <c r="AE17" i="3"/>
  <c r="AA17" i="3"/>
  <c r="P17" i="3"/>
  <c r="AF17" i="3"/>
  <c r="AB17" i="3"/>
  <c r="Q17" i="3"/>
  <c r="AG17" i="3"/>
  <c r="AH17" i="3"/>
  <c r="R17" i="3"/>
  <c r="AJ16" i="3"/>
  <c r="T16" i="3"/>
  <c r="U16" i="3"/>
  <c r="V16" i="3"/>
  <c r="W16" i="3"/>
  <c r="Y16" i="3"/>
  <c r="N16" i="3"/>
  <c r="AD16" i="3"/>
  <c r="Z16" i="3"/>
  <c r="O16" i="3"/>
  <c r="AE16" i="3"/>
  <c r="AA16" i="3"/>
  <c r="P16" i="3"/>
  <c r="AF16" i="3"/>
  <c r="AB16" i="3"/>
  <c r="Q16" i="3"/>
  <c r="AG16" i="3"/>
  <c r="AH16" i="3"/>
  <c r="R16" i="3"/>
  <c r="AJ15" i="3"/>
  <c r="T15" i="3"/>
  <c r="U15" i="3"/>
  <c r="V15" i="3"/>
  <c r="W15" i="3"/>
  <c r="Y15" i="3"/>
  <c r="N15" i="3"/>
  <c r="AD15" i="3"/>
  <c r="Z15" i="3"/>
  <c r="O15" i="3"/>
  <c r="AE15" i="3"/>
  <c r="AA15" i="3"/>
  <c r="P15" i="3"/>
  <c r="AF15" i="3"/>
  <c r="AB15" i="3"/>
  <c r="Q15" i="3"/>
  <c r="AG15" i="3"/>
  <c r="AH15" i="3"/>
  <c r="R15" i="3"/>
  <c r="AJ14" i="3"/>
  <c r="T14" i="3"/>
  <c r="U14" i="3"/>
  <c r="V14" i="3"/>
  <c r="W14" i="3"/>
  <c r="Y14" i="3"/>
  <c r="N14" i="3"/>
  <c r="AD14" i="3"/>
  <c r="Z14" i="3"/>
  <c r="O14" i="3"/>
  <c r="AE14" i="3"/>
  <c r="AA14" i="3"/>
  <c r="P14" i="3"/>
  <c r="AF14" i="3"/>
  <c r="AB14" i="3"/>
  <c r="Q14" i="3"/>
  <c r="AG14" i="3"/>
  <c r="AH14" i="3"/>
  <c r="R14" i="3"/>
  <c r="AJ13" i="3"/>
  <c r="T13" i="3"/>
  <c r="U13" i="3"/>
  <c r="V13" i="3"/>
  <c r="W13" i="3"/>
  <c r="Y13" i="3"/>
  <c r="N13" i="3"/>
  <c r="AD13" i="3"/>
  <c r="Z13" i="3"/>
  <c r="O13" i="3"/>
  <c r="AE13" i="3"/>
  <c r="AA13" i="3"/>
  <c r="P13" i="3"/>
  <c r="AF13" i="3"/>
  <c r="AB13" i="3"/>
  <c r="Q13" i="3"/>
  <c r="AG13" i="3"/>
  <c r="AH13" i="3"/>
  <c r="R13" i="3"/>
  <c r="AJ12" i="3"/>
  <c r="T12" i="3"/>
  <c r="U12" i="3"/>
  <c r="V12" i="3"/>
  <c r="W12" i="3"/>
  <c r="Y12" i="3"/>
  <c r="N12" i="3"/>
  <c r="AD12" i="3"/>
  <c r="Z12" i="3"/>
  <c r="O12" i="3"/>
  <c r="AE12" i="3"/>
  <c r="AA12" i="3"/>
  <c r="P12" i="3"/>
  <c r="AF12" i="3"/>
  <c r="AB12" i="3"/>
  <c r="Q12" i="3"/>
  <c r="AG12" i="3"/>
  <c r="AH12" i="3"/>
  <c r="R12" i="3"/>
  <c r="AJ11" i="3"/>
  <c r="T11" i="3"/>
  <c r="U11" i="3"/>
  <c r="V11" i="3"/>
  <c r="W11" i="3"/>
  <c r="Y11" i="3"/>
  <c r="N11" i="3"/>
  <c r="AD11" i="3"/>
  <c r="Z11" i="3"/>
  <c r="O11" i="3"/>
  <c r="AE11" i="3"/>
  <c r="AA11" i="3"/>
  <c r="P11" i="3"/>
  <c r="AF11" i="3"/>
  <c r="AB11" i="3"/>
  <c r="Q11" i="3"/>
  <c r="AG11" i="3"/>
  <c r="AH11" i="3"/>
  <c r="R11" i="3"/>
  <c r="AJ10" i="3"/>
  <c r="T10" i="3"/>
  <c r="U10" i="3"/>
  <c r="V10" i="3"/>
  <c r="W10" i="3"/>
  <c r="Y10" i="3"/>
  <c r="N10" i="3"/>
  <c r="AD10" i="3"/>
  <c r="Z10" i="3"/>
  <c r="O10" i="3"/>
  <c r="AE10" i="3"/>
  <c r="AA10" i="3"/>
  <c r="P10" i="3"/>
  <c r="AF10" i="3"/>
  <c r="AB10" i="3"/>
  <c r="Q10" i="3"/>
  <c r="AG10" i="3"/>
  <c r="AH10" i="3"/>
  <c r="R10" i="3"/>
  <c r="AJ9" i="3"/>
  <c r="T9" i="3"/>
  <c r="U9" i="3"/>
  <c r="V9" i="3"/>
  <c r="W9" i="3"/>
  <c r="Y9" i="3"/>
  <c r="N9" i="3"/>
  <c r="AD9" i="3"/>
  <c r="Z9" i="3"/>
  <c r="O9" i="3"/>
  <c r="AE9" i="3"/>
  <c r="AA9" i="3"/>
  <c r="P9" i="3"/>
  <c r="AF9" i="3"/>
  <c r="AB9" i="3"/>
  <c r="Q9" i="3"/>
  <c r="AG9" i="3"/>
  <c r="AH9" i="3"/>
  <c r="R9" i="3"/>
  <c r="AJ8" i="3"/>
  <c r="T8" i="3"/>
  <c r="U8" i="3"/>
  <c r="V8" i="3"/>
  <c r="W8" i="3"/>
  <c r="Y8" i="3"/>
  <c r="N8" i="3"/>
  <c r="AD8" i="3"/>
  <c r="Z8" i="3"/>
  <c r="O8" i="3"/>
  <c r="AE8" i="3"/>
  <c r="AA8" i="3"/>
  <c r="P8" i="3"/>
  <c r="AF8" i="3"/>
  <c r="AB8" i="3"/>
  <c r="Q8" i="3"/>
  <c r="AG8" i="3"/>
  <c r="AH8" i="3"/>
  <c r="R8" i="3"/>
  <c r="AJ7" i="3"/>
  <c r="T7" i="3"/>
  <c r="U7" i="3"/>
  <c r="V7" i="3"/>
  <c r="W7" i="3"/>
  <c r="Y7" i="3"/>
  <c r="N7" i="3"/>
  <c r="AD7" i="3"/>
  <c r="Z7" i="3"/>
  <c r="O7" i="3"/>
  <c r="AE7" i="3"/>
  <c r="AA7" i="3"/>
  <c r="P7" i="3"/>
  <c r="AF7" i="3"/>
  <c r="AB7" i="3"/>
  <c r="Q7" i="3"/>
  <c r="AG7" i="3"/>
  <c r="AH7" i="3"/>
  <c r="R7" i="3"/>
  <c r="AJ6" i="3"/>
  <c r="T6" i="3"/>
  <c r="U6" i="3"/>
  <c r="V6" i="3"/>
  <c r="W6" i="3"/>
  <c r="Y6" i="3"/>
  <c r="N6" i="3"/>
  <c r="AD6" i="3"/>
  <c r="Z6" i="3"/>
  <c r="O6" i="3"/>
  <c r="AE6" i="3"/>
  <c r="AA6" i="3"/>
  <c r="P6" i="3"/>
  <c r="AF6" i="3"/>
  <c r="AB6" i="3"/>
  <c r="Q6" i="3"/>
  <c r="AG6" i="3"/>
  <c r="AH6" i="3"/>
  <c r="R6" i="3"/>
  <c r="AJ5" i="3"/>
  <c r="T5" i="3"/>
  <c r="U5" i="3"/>
  <c r="V5" i="3"/>
  <c r="W5" i="3"/>
  <c r="Y5" i="3"/>
  <c r="N5" i="3"/>
  <c r="AD5" i="3"/>
  <c r="Z5" i="3"/>
  <c r="O5" i="3"/>
  <c r="AE5" i="3"/>
  <c r="AA5" i="3"/>
  <c r="P5" i="3"/>
  <c r="AF5" i="3"/>
  <c r="AB5" i="3"/>
  <c r="Q5" i="3"/>
  <c r="AG5" i="3"/>
  <c r="AH5" i="3"/>
  <c r="R5" i="3"/>
  <c r="AJ4" i="3"/>
  <c r="T4" i="3"/>
  <c r="U4" i="3"/>
  <c r="V4" i="3"/>
  <c r="W4" i="3"/>
  <c r="Y4" i="3"/>
  <c r="N4" i="3"/>
  <c r="AD4" i="3"/>
  <c r="Z4" i="3"/>
  <c r="O4" i="3"/>
  <c r="AE4" i="3"/>
  <c r="AA4" i="3"/>
  <c r="P4" i="3"/>
  <c r="AF4" i="3"/>
  <c r="AB4" i="3"/>
  <c r="Q4" i="3"/>
  <c r="AG4" i="3"/>
  <c r="AH4" i="3"/>
  <c r="AJ3" i="3"/>
  <c r="U3" i="3"/>
  <c r="V3" i="3"/>
  <c r="W3" i="3"/>
  <c r="Z3" i="3"/>
  <c r="O3" i="3"/>
  <c r="AE3" i="3"/>
  <c r="AA3" i="3"/>
  <c r="P3" i="3"/>
  <c r="AF3" i="3"/>
  <c r="AB3" i="3"/>
  <c r="Q3" i="3"/>
  <c r="AG3" i="3"/>
  <c r="AH3" i="3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5" i="1"/>
  <c r="V5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3" i="1"/>
  <c r="T3" i="1"/>
  <c r="U3" i="1"/>
  <c r="V3" i="1"/>
  <c r="W3" i="1"/>
  <c r="Y3" i="1"/>
  <c r="N3" i="1"/>
  <c r="Z3" i="1"/>
  <c r="O3" i="1"/>
  <c r="AE3" i="1"/>
  <c r="AA3" i="1"/>
  <c r="P3" i="1"/>
  <c r="AF3" i="1"/>
  <c r="AB3" i="1"/>
  <c r="Q3" i="1"/>
  <c r="AG3" i="1"/>
  <c r="AH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N4" i="1"/>
  <c r="T4" i="1"/>
  <c r="U4" i="1"/>
  <c r="V4" i="1"/>
  <c r="W4" i="1"/>
  <c r="Y4" i="1"/>
  <c r="AD4" i="1"/>
  <c r="O4" i="1"/>
  <c r="Z4" i="1"/>
  <c r="AE4" i="1"/>
  <c r="P4" i="1"/>
  <c r="AA4" i="1"/>
  <c r="AF4" i="1"/>
  <c r="Q4" i="1"/>
  <c r="AB4" i="1"/>
  <c r="AG4" i="1"/>
  <c r="AH4" i="1"/>
  <c r="N5" i="1"/>
  <c r="T5" i="1"/>
  <c r="U5" i="1"/>
  <c r="V5" i="1"/>
  <c r="W5" i="1"/>
  <c r="Y5" i="1"/>
  <c r="AD5" i="1"/>
  <c r="O5" i="1"/>
  <c r="Z5" i="1"/>
  <c r="AE5" i="1"/>
  <c r="P5" i="1"/>
  <c r="AA5" i="1"/>
  <c r="AF5" i="1"/>
  <c r="Q5" i="1"/>
  <c r="AB5" i="1"/>
  <c r="AG5" i="1"/>
  <c r="AH5" i="1"/>
  <c r="N6" i="1"/>
  <c r="T6" i="1"/>
  <c r="U6" i="1"/>
  <c r="V6" i="1"/>
  <c r="W6" i="1"/>
  <c r="Y6" i="1"/>
  <c r="AD6" i="1"/>
  <c r="O6" i="1"/>
  <c r="Z6" i="1"/>
  <c r="AE6" i="1"/>
  <c r="P6" i="1"/>
  <c r="AA6" i="1"/>
  <c r="AF6" i="1"/>
  <c r="Q6" i="1"/>
  <c r="AB6" i="1"/>
  <c r="AG6" i="1"/>
  <c r="AH6" i="1"/>
  <c r="N7" i="1"/>
  <c r="T7" i="1"/>
  <c r="U7" i="1"/>
  <c r="V7" i="1"/>
  <c r="W7" i="1"/>
  <c r="Y7" i="1"/>
  <c r="AD7" i="1"/>
  <c r="O7" i="1"/>
  <c r="Z7" i="1"/>
  <c r="AE7" i="1"/>
  <c r="P7" i="1"/>
  <c r="AA7" i="1"/>
  <c r="AF7" i="1"/>
  <c r="Q7" i="1"/>
  <c r="AB7" i="1"/>
  <c r="AG7" i="1"/>
  <c r="AH7" i="1"/>
  <c r="N8" i="1"/>
  <c r="T8" i="1"/>
  <c r="U8" i="1"/>
  <c r="V8" i="1"/>
  <c r="W8" i="1"/>
  <c r="Y8" i="1"/>
  <c r="AD8" i="1"/>
  <c r="O8" i="1"/>
  <c r="Z8" i="1"/>
  <c r="AE8" i="1"/>
  <c r="P8" i="1"/>
  <c r="AA8" i="1"/>
  <c r="AF8" i="1"/>
  <c r="Q8" i="1"/>
  <c r="AB8" i="1"/>
  <c r="AG8" i="1"/>
  <c r="AH8" i="1"/>
  <c r="N9" i="1"/>
  <c r="T9" i="1"/>
  <c r="U9" i="1"/>
  <c r="V9" i="1"/>
  <c r="W9" i="1"/>
  <c r="Y9" i="1"/>
  <c r="AD9" i="1"/>
  <c r="O9" i="1"/>
  <c r="Z9" i="1"/>
  <c r="AE9" i="1"/>
  <c r="P9" i="1"/>
  <c r="AA9" i="1"/>
  <c r="AF9" i="1"/>
  <c r="Q9" i="1"/>
  <c r="AB9" i="1"/>
  <c r="AG9" i="1"/>
  <c r="AH9" i="1"/>
  <c r="N10" i="1"/>
  <c r="T10" i="1"/>
  <c r="U10" i="1"/>
  <c r="V10" i="1"/>
  <c r="W10" i="1"/>
  <c r="Y10" i="1"/>
  <c r="AD10" i="1"/>
  <c r="O10" i="1"/>
  <c r="Z10" i="1"/>
  <c r="AE10" i="1"/>
  <c r="P10" i="1"/>
  <c r="AA10" i="1"/>
  <c r="AF10" i="1"/>
  <c r="Q10" i="1"/>
  <c r="AB10" i="1"/>
  <c r="AG10" i="1"/>
  <c r="AH10" i="1"/>
  <c r="N11" i="1"/>
  <c r="T11" i="1"/>
  <c r="U11" i="1"/>
  <c r="V11" i="1"/>
  <c r="W11" i="1"/>
  <c r="Y11" i="1"/>
  <c r="AD11" i="1"/>
  <c r="O11" i="1"/>
  <c r="Z11" i="1"/>
  <c r="AE11" i="1"/>
  <c r="P11" i="1"/>
  <c r="AA11" i="1"/>
  <c r="AF11" i="1"/>
  <c r="Q11" i="1"/>
  <c r="AB11" i="1"/>
  <c r="AG11" i="1"/>
  <c r="AH11" i="1"/>
  <c r="N12" i="1"/>
  <c r="T12" i="1"/>
  <c r="U12" i="1"/>
  <c r="V12" i="1"/>
  <c r="W12" i="1"/>
  <c r="Y12" i="1"/>
  <c r="AD12" i="1"/>
  <c r="O12" i="1"/>
  <c r="Z12" i="1"/>
  <c r="AE12" i="1"/>
  <c r="P12" i="1"/>
  <c r="AA12" i="1"/>
  <c r="AF12" i="1"/>
  <c r="Q12" i="1"/>
  <c r="AB12" i="1"/>
  <c r="AG12" i="1"/>
  <c r="AH12" i="1"/>
  <c r="N13" i="1"/>
  <c r="T13" i="1"/>
  <c r="U13" i="1"/>
  <c r="V13" i="1"/>
  <c r="W13" i="1"/>
  <c r="Y13" i="1"/>
  <c r="AD13" i="1"/>
  <c r="O13" i="1"/>
  <c r="Z13" i="1"/>
  <c r="AE13" i="1"/>
  <c r="P13" i="1"/>
  <c r="AA13" i="1"/>
  <c r="AF13" i="1"/>
  <c r="Q13" i="1"/>
  <c r="AB13" i="1"/>
  <c r="AG13" i="1"/>
  <c r="AH13" i="1"/>
  <c r="N14" i="1"/>
  <c r="T14" i="1"/>
  <c r="U14" i="1"/>
  <c r="V14" i="1"/>
  <c r="W14" i="1"/>
  <c r="Y14" i="1"/>
  <c r="AD14" i="1"/>
  <c r="O14" i="1"/>
  <c r="Z14" i="1"/>
  <c r="AE14" i="1"/>
  <c r="P14" i="1"/>
  <c r="AA14" i="1"/>
  <c r="AF14" i="1"/>
  <c r="Q14" i="1"/>
  <c r="AB14" i="1"/>
  <c r="AG14" i="1"/>
  <c r="AH14" i="1"/>
  <c r="N15" i="1"/>
  <c r="T15" i="1"/>
  <c r="U15" i="1"/>
  <c r="V15" i="1"/>
  <c r="W15" i="1"/>
  <c r="Y15" i="1"/>
  <c r="AD15" i="1"/>
  <c r="O15" i="1"/>
  <c r="Z15" i="1"/>
  <c r="AE15" i="1"/>
  <c r="P15" i="1"/>
  <c r="AA15" i="1"/>
  <c r="AF15" i="1"/>
  <c r="Q15" i="1"/>
  <c r="AB15" i="1"/>
  <c r="AG15" i="1"/>
  <c r="AH15" i="1"/>
  <c r="N16" i="1"/>
  <c r="T16" i="1"/>
  <c r="U16" i="1"/>
  <c r="V16" i="1"/>
  <c r="W16" i="1"/>
  <c r="Y16" i="1"/>
  <c r="AD16" i="1"/>
  <c r="O16" i="1"/>
  <c r="Z16" i="1"/>
  <c r="AE16" i="1"/>
  <c r="P16" i="1"/>
  <c r="AA16" i="1"/>
  <c r="AF16" i="1"/>
  <c r="Q16" i="1"/>
  <c r="AB16" i="1"/>
  <c r="AG16" i="1"/>
  <c r="AH16" i="1"/>
  <c r="N17" i="1"/>
  <c r="T17" i="1"/>
  <c r="U17" i="1"/>
  <c r="V17" i="1"/>
  <c r="W17" i="1"/>
  <c r="Y17" i="1"/>
  <c r="AD17" i="1"/>
  <c r="O17" i="1"/>
  <c r="Z17" i="1"/>
  <c r="AE17" i="1"/>
  <c r="P17" i="1"/>
  <c r="AA17" i="1"/>
  <c r="AF17" i="1"/>
  <c r="Q17" i="1"/>
  <c r="AB17" i="1"/>
  <c r="AG17" i="1"/>
  <c r="AH17" i="1"/>
  <c r="N18" i="1"/>
  <c r="T18" i="1"/>
  <c r="U18" i="1"/>
  <c r="V18" i="1"/>
  <c r="W18" i="1"/>
  <c r="Y18" i="1"/>
  <c r="AD18" i="1"/>
  <c r="O18" i="1"/>
  <c r="Z18" i="1"/>
  <c r="AE18" i="1"/>
  <c r="P18" i="1"/>
  <c r="AA18" i="1"/>
  <c r="AF18" i="1"/>
  <c r="Q18" i="1"/>
  <c r="AB18" i="1"/>
  <c r="AG18" i="1"/>
  <c r="AH18" i="1"/>
  <c r="N19" i="1"/>
  <c r="T19" i="1"/>
  <c r="U19" i="1"/>
  <c r="V19" i="1"/>
  <c r="W19" i="1"/>
  <c r="Y19" i="1"/>
  <c r="AD19" i="1"/>
  <c r="O19" i="1"/>
  <c r="Z19" i="1"/>
  <c r="AE19" i="1"/>
  <c r="P19" i="1"/>
  <c r="AA19" i="1"/>
  <c r="AF19" i="1"/>
  <c r="Q19" i="1"/>
  <c r="AB19" i="1"/>
  <c r="AG19" i="1"/>
  <c r="AH19" i="1"/>
  <c r="N20" i="1"/>
  <c r="T20" i="1"/>
  <c r="U20" i="1"/>
  <c r="V20" i="1"/>
  <c r="W20" i="1"/>
  <c r="Y20" i="1"/>
  <c r="AD20" i="1"/>
  <c r="O20" i="1"/>
  <c r="Z20" i="1"/>
  <c r="AE20" i="1"/>
  <c r="P20" i="1"/>
  <c r="AA20" i="1"/>
  <c r="AF20" i="1"/>
  <c r="Q20" i="1"/>
  <c r="AB20" i="1"/>
  <c r="AG20" i="1"/>
  <c r="AH20" i="1"/>
  <c r="N21" i="1"/>
  <c r="T21" i="1"/>
  <c r="U21" i="1"/>
  <c r="V21" i="1"/>
  <c r="W21" i="1"/>
  <c r="Y21" i="1"/>
  <c r="AD21" i="1"/>
  <c r="O21" i="1"/>
  <c r="Z21" i="1"/>
  <c r="AE21" i="1"/>
  <c r="P21" i="1"/>
  <c r="AA21" i="1"/>
  <c r="AF21" i="1"/>
  <c r="Q21" i="1"/>
  <c r="AB21" i="1"/>
  <c r="AG21" i="1"/>
  <c r="AH21" i="1"/>
  <c r="N22" i="1"/>
  <c r="T22" i="1"/>
  <c r="U22" i="1"/>
  <c r="V22" i="1"/>
  <c r="W22" i="1"/>
  <c r="Y22" i="1"/>
  <c r="AD22" i="1"/>
  <c r="O22" i="1"/>
  <c r="Z22" i="1"/>
  <c r="AE22" i="1"/>
  <c r="P22" i="1"/>
  <c r="AA22" i="1"/>
  <c r="AF22" i="1"/>
  <c r="Q22" i="1"/>
  <c r="AB22" i="1"/>
  <c r="AG22" i="1"/>
  <c r="AH22" i="1"/>
  <c r="N23" i="1"/>
  <c r="T23" i="1"/>
  <c r="U23" i="1"/>
  <c r="V23" i="1"/>
  <c r="W23" i="1"/>
  <c r="Y23" i="1"/>
  <c r="AD23" i="1"/>
  <c r="O23" i="1"/>
  <c r="Z23" i="1"/>
  <c r="AE23" i="1"/>
  <c r="P23" i="1"/>
  <c r="AA23" i="1"/>
  <c r="AF23" i="1"/>
  <c r="Q23" i="1"/>
  <c r="AB23" i="1"/>
  <c r="AG23" i="1"/>
  <c r="AH23" i="1"/>
  <c r="N24" i="1"/>
  <c r="T24" i="1"/>
  <c r="U24" i="1"/>
  <c r="V24" i="1"/>
  <c r="W24" i="1"/>
  <c r="Y24" i="1"/>
  <c r="AD24" i="1"/>
  <c r="O24" i="1"/>
  <c r="Z24" i="1"/>
  <c r="AE24" i="1"/>
  <c r="P24" i="1"/>
  <c r="AA24" i="1"/>
  <c r="AF24" i="1"/>
  <c r="Q24" i="1"/>
  <c r="AB24" i="1"/>
  <c r="AG24" i="1"/>
  <c r="AH24" i="1"/>
  <c r="N25" i="1"/>
  <c r="T25" i="1"/>
  <c r="U25" i="1"/>
  <c r="V25" i="1"/>
  <c r="W25" i="1"/>
  <c r="Y25" i="1"/>
  <c r="AD25" i="1"/>
  <c r="O25" i="1"/>
  <c r="Z25" i="1"/>
  <c r="AE25" i="1"/>
  <c r="P25" i="1"/>
  <c r="AA25" i="1"/>
  <c r="AF25" i="1"/>
  <c r="Q25" i="1"/>
  <c r="AB25" i="1"/>
  <c r="AG25" i="1"/>
  <c r="AH25" i="1"/>
  <c r="N26" i="1"/>
  <c r="T26" i="1"/>
  <c r="U26" i="1"/>
  <c r="V26" i="1"/>
  <c r="W26" i="1"/>
  <c r="Y26" i="1"/>
  <c r="AD26" i="1"/>
  <c r="O26" i="1"/>
  <c r="Z26" i="1"/>
  <c r="AE26" i="1"/>
  <c r="P26" i="1"/>
  <c r="AA26" i="1"/>
  <c r="AF26" i="1"/>
  <c r="Q26" i="1"/>
  <c r="AB26" i="1"/>
  <c r="AG26" i="1"/>
  <c r="AH26" i="1"/>
</calcChain>
</file>

<file path=xl/sharedStrings.xml><?xml version="1.0" encoding="utf-8"?>
<sst xmlns="http://schemas.openxmlformats.org/spreadsheetml/2006/main" count="96" uniqueCount="34">
  <si>
    <t>X</t>
  </si>
  <si>
    <t>Y</t>
  </si>
  <si>
    <t>closed-tight</t>
  </si>
  <si>
    <t>closed-loose</t>
  </si>
  <si>
    <t>open-tight</t>
  </si>
  <si>
    <t>open-loose</t>
  </si>
  <si>
    <t>Chromosome</t>
  </si>
  <si>
    <t>Total S-V counts</t>
  </si>
  <si>
    <t>Sum</t>
  </si>
  <si>
    <t>S-V exon fractions</t>
  </si>
  <si>
    <t>Enhanced S-V total counts</t>
  </si>
  <si>
    <t>S-V Probability in exon</t>
  </si>
  <si>
    <t>S-V Probabilities (w/ enhancement)</t>
  </si>
  <si>
    <t>Chromosome Selection Probabilities</t>
  </si>
  <si>
    <t>Sum:</t>
  </si>
  <si>
    <t>Coding Region S-V counts</t>
  </si>
  <si>
    <t>CDS density (fraction)</t>
  </si>
  <si>
    <t>Coding region fraction of genome:</t>
  </si>
  <si>
    <t>Exon density (fraction)</t>
  </si>
  <si>
    <t>Exon S-V counts</t>
  </si>
  <si>
    <t>Exon fraction of genome:</t>
  </si>
  <si>
    <t>Fold change for CDS ranges</t>
  </si>
  <si>
    <t>Fold change for exonic ranges</t>
  </si>
  <si>
    <t>Average:</t>
  </si>
  <si>
    <t>P-value</t>
  </si>
  <si>
    <t>CDS Fraction:</t>
  </si>
  <si>
    <t xml:space="preserve"> Mean fold change in depletion level from exonic to CDS regions</t>
  </si>
  <si>
    <t>CDS Sites Count</t>
  </si>
  <si>
    <r>
      <rPr>
        <b/>
        <sz val="14"/>
        <color theme="1"/>
        <rFont val="Calibri (Body)"/>
      </rPr>
      <t>Exonic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 (Body)"/>
      </rPr>
      <t>Sites Count</t>
    </r>
  </si>
  <si>
    <t>S-V CDS fractions</t>
  </si>
  <si>
    <t>S-V Probability in coding region</t>
  </si>
  <si>
    <t>Chromosome lengths</t>
  </si>
  <si>
    <t>CDS Lengths</t>
  </si>
  <si>
    <t>Exon Lengths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</si>
</sst>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NumberFormat="1" applyFont="1" applyAlignment="1">
      <alignment horizontal="righ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Depletion</a:t>
            </a:r>
            <a:r>
              <a:rPr lang="en-US" sz="1800" baseline="0"/>
              <a:t> of L1 EN Sites within Exons (hg38)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70635334004"/>
          <c:y val="0.126509083838895"/>
          <c:w val="0.848774827759859"/>
          <c:h val="0.716535704527487"/>
        </c:manualLayout>
      </c:layout>
      <c:barChart>
        <c:barDir val="col"/>
        <c:grouping val="clustered"/>
        <c:varyColors val="0"/>
        <c:ser>
          <c:idx val="0"/>
          <c:order val="0"/>
          <c:tx>
            <c:v>Exon fraction</c:v>
          </c:tx>
          <c:spPr>
            <a:solidFill>
              <a:schemeClr val="tx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exon_counts!$A$3:$A$26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exon_counts!$B$3:$B$26</c:f>
              <c:numCache>
                <c:formatCode>General</c:formatCode>
                <c:ptCount val="24"/>
                <c:pt idx="0">
                  <c:v>0.049681683</c:v>
                </c:pt>
                <c:pt idx="1">
                  <c:v>0.038741221</c:v>
                </c:pt>
                <c:pt idx="2">
                  <c:v>0.037569752</c:v>
                </c:pt>
                <c:pt idx="3">
                  <c:v>0.028873952</c:v>
                </c:pt>
                <c:pt idx="4">
                  <c:v>0.034855105</c:v>
                </c:pt>
                <c:pt idx="5">
                  <c:v>0.036688833</c:v>
                </c:pt>
                <c:pt idx="6">
                  <c:v>0.040372868</c:v>
                </c:pt>
                <c:pt idx="7">
                  <c:v>0.033666101</c:v>
                </c:pt>
                <c:pt idx="8">
                  <c:v>0.036760645</c:v>
                </c:pt>
                <c:pt idx="9">
                  <c:v>0.037146314</c:v>
                </c:pt>
                <c:pt idx="10">
                  <c:v>0.053256258</c:v>
                </c:pt>
                <c:pt idx="11">
                  <c:v>0.055880696</c:v>
                </c:pt>
                <c:pt idx="12">
                  <c:v>0.024252081</c:v>
                </c:pt>
                <c:pt idx="13">
                  <c:v>0.042130571</c:v>
                </c:pt>
                <c:pt idx="14">
                  <c:v>0.05216835</c:v>
                </c:pt>
                <c:pt idx="15">
                  <c:v>0.064450649</c:v>
                </c:pt>
                <c:pt idx="16">
                  <c:v>0.08500206</c:v>
                </c:pt>
                <c:pt idx="17">
                  <c:v>0.033406436</c:v>
                </c:pt>
                <c:pt idx="18">
                  <c:v>0.118272483</c:v>
                </c:pt>
                <c:pt idx="19">
                  <c:v>0.046091371</c:v>
                </c:pt>
                <c:pt idx="20">
                  <c:v>0.03585863</c:v>
                </c:pt>
                <c:pt idx="21">
                  <c:v>0.065707038</c:v>
                </c:pt>
                <c:pt idx="22">
                  <c:v>0.028942426</c:v>
                </c:pt>
                <c:pt idx="23">
                  <c:v>0.009807694</c:v>
                </c:pt>
              </c:numCache>
            </c:numRef>
          </c:val>
        </c:ser>
        <c:ser>
          <c:idx val="1"/>
          <c:order val="1"/>
          <c:tx>
            <c:v>Fraction of sites within exons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exon_counts!$A$3:$A$26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exon_counts!$R$3:$R$26</c:f>
              <c:numCache>
                <c:formatCode>General</c:formatCode>
                <c:ptCount val="24"/>
                <c:pt idx="0">
                  <c:v>0.0407947024892892</c:v>
                </c:pt>
                <c:pt idx="1">
                  <c:v>0.0310370909712905</c:v>
                </c:pt>
                <c:pt idx="2">
                  <c:v>0.0288825057676443</c:v>
                </c:pt>
                <c:pt idx="3">
                  <c:v>0.0235245332136036</c:v>
                </c:pt>
                <c:pt idx="4">
                  <c:v>0.0277077012745776</c:v>
                </c:pt>
                <c:pt idx="5">
                  <c:v>0.0286243325568579</c:v>
                </c:pt>
                <c:pt idx="6">
                  <c:v>0.0302859974982544</c:v>
                </c:pt>
                <c:pt idx="7">
                  <c:v>0.026409114316067</c:v>
                </c:pt>
                <c:pt idx="8">
                  <c:v>0.0299795580118155</c:v>
                </c:pt>
                <c:pt idx="9">
                  <c:v>0.0301288596168658</c:v>
                </c:pt>
                <c:pt idx="10">
                  <c:v>0.0378660342931308</c:v>
                </c:pt>
                <c:pt idx="11">
                  <c:v>0.0443288062315732</c:v>
                </c:pt>
                <c:pt idx="12">
                  <c:v>0.0231899132349279</c:v>
                </c:pt>
                <c:pt idx="13">
                  <c:v>0.0382077247668583</c:v>
                </c:pt>
                <c:pt idx="14">
                  <c:v>0.0497283936274744</c:v>
                </c:pt>
                <c:pt idx="15">
                  <c:v>0.0499424728295928</c:v>
                </c:pt>
                <c:pt idx="16">
                  <c:v>0.060917052061901</c:v>
                </c:pt>
                <c:pt idx="17">
                  <c:v>0.0278898715948174</c:v>
                </c:pt>
                <c:pt idx="18">
                  <c:v>0.0850759835348082</c:v>
                </c:pt>
                <c:pt idx="19">
                  <c:v>0.0331373477904219</c:v>
                </c:pt>
                <c:pt idx="20">
                  <c:v>0.0304754094006324</c:v>
                </c:pt>
                <c:pt idx="21">
                  <c:v>0.0609402302690876</c:v>
                </c:pt>
                <c:pt idx="22">
                  <c:v>0.0215010128270903</c:v>
                </c:pt>
                <c:pt idx="23">
                  <c:v>0.0171915582631504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-1014950128"/>
        <c:axId val="-1014946736"/>
      </c:barChart>
      <c:catAx>
        <c:axId val="-101495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Chromosome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4946736"/>
        <c:crosses val="autoZero"/>
        <c:auto val="1"/>
        <c:lblAlgn val="ctr"/>
        <c:lblOffset val="100"/>
        <c:noMultiLvlLbl val="0"/>
      </c:catAx>
      <c:valAx>
        <c:axId val="-1014946736"/>
        <c:scaling>
          <c:orientation val="minMax"/>
          <c:max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49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242504422978"/>
          <c:y val="0.153649186667649"/>
          <c:w val="0.575014221373289"/>
          <c:h val="0.0742824456256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Probabilities of</a:t>
            </a:r>
            <a:r>
              <a:rPr lang="en-US" sz="1800" baseline="0"/>
              <a:t> Exon </a:t>
            </a:r>
            <a:r>
              <a:rPr lang="en-US" sz="1800"/>
              <a:t>L1</a:t>
            </a:r>
            <a:r>
              <a:rPr lang="en-US" sz="1800" baseline="0"/>
              <a:t> Insertion (hg38)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exon_counts!$A$3:$A$26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exon_counts!$AH$3:$AH$26</c:f>
              <c:numCache>
                <c:formatCode>General</c:formatCode>
                <c:ptCount val="24"/>
                <c:pt idx="0">
                  <c:v>0.036749570518775</c:v>
                </c:pt>
                <c:pt idx="1">
                  <c:v>0.0282689801130865</c:v>
                </c:pt>
                <c:pt idx="2">
                  <c:v>0.0265771687612767</c:v>
                </c:pt>
                <c:pt idx="3">
                  <c:v>0.0218202939615516</c:v>
                </c:pt>
                <c:pt idx="4">
                  <c:v>0.0256475284804187</c:v>
                </c:pt>
                <c:pt idx="5">
                  <c:v>0.0261181846030711</c:v>
                </c:pt>
                <c:pt idx="6">
                  <c:v>0.0273039838433107</c:v>
                </c:pt>
                <c:pt idx="7">
                  <c:v>0.0243014725491901</c:v>
                </c:pt>
                <c:pt idx="8">
                  <c:v>0.0268402228208908</c:v>
                </c:pt>
                <c:pt idx="9">
                  <c:v>0.0272541481842186</c:v>
                </c:pt>
                <c:pt idx="10">
                  <c:v>0.0342238488223174</c:v>
                </c:pt>
                <c:pt idx="11">
                  <c:v>0.0407166939619285</c:v>
                </c:pt>
                <c:pt idx="12">
                  <c:v>0.0214803886847979</c:v>
                </c:pt>
                <c:pt idx="13">
                  <c:v>0.0352409518034973</c:v>
                </c:pt>
                <c:pt idx="14">
                  <c:v>0.045104209448853</c:v>
                </c:pt>
                <c:pt idx="15">
                  <c:v>0.0442183873899618</c:v>
                </c:pt>
                <c:pt idx="16">
                  <c:v>0.0522855271770736</c:v>
                </c:pt>
                <c:pt idx="17">
                  <c:v>0.0265998800855905</c:v>
                </c:pt>
                <c:pt idx="18">
                  <c:v>0.069345501923887</c:v>
                </c:pt>
                <c:pt idx="19">
                  <c:v>0.0294037075775784</c:v>
                </c:pt>
                <c:pt idx="20">
                  <c:v>0.0279927146373762</c:v>
                </c:pt>
                <c:pt idx="21">
                  <c:v>0.0536903123718168</c:v>
                </c:pt>
                <c:pt idx="22">
                  <c:v>0.0192479540688528</c:v>
                </c:pt>
                <c:pt idx="23">
                  <c:v>0.0148293351494881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7"/>
        <c:axId val="-1169378704"/>
        <c:axId val="-1169374672"/>
      </c:barChart>
      <c:catAx>
        <c:axId val="-116937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Chromosome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374672"/>
        <c:crosses val="autoZero"/>
        <c:auto val="1"/>
        <c:lblAlgn val="ctr"/>
        <c:lblOffset val="100"/>
        <c:noMultiLvlLbl val="0"/>
      </c:catAx>
      <c:valAx>
        <c:axId val="-11693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37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Depletion</a:t>
            </a:r>
            <a:r>
              <a:rPr lang="en-US" sz="1800" baseline="0"/>
              <a:t> of L1 EN Sites in Coding Regions (hg38) 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70635334004"/>
          <c:y val="0.126509083838895"/>
          <c:w val="0.848774827759859"/>
          <c:h val="0.716535704527487"/>
        </c:manualLayout>
      </c:layout>
      <c:barChart>
        <c:barDir val="col"/>
        <c:grouping val="clustered"/>
        <c:varyColors val="0"/>
        <c:ser>
          <c:idx val="0"/>
          <c:order val="0"/>
          <c:tx>
            <c:v>CDS fraction</c:v>
          </c:tx>
          <c:spPr>
            <a:solidFill>
              <a:schemeClr val="tx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cds_counts!$A$3:$A$26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cds_counts!$B$3:$B$26</c:f>
              <c:numCache>
                <c:formatCode>General</c:formatCode>
                <c:ptCount val="24"/>
                <c:pt idx="0">
                  <c:v>0.0144402541260816</c:v>
                </c:pt>
                <c:pt idx="1">
                  <c:v>0.0108039922074053</c:v>
                </c:pt>
                <c:pt idx="2">
                  <c:v>0.0102120844773937</c:v>
                </c:pt>
                <c:pt idx="3">
                  <c:v>0.0074328434014947</c:v>
                </c:pt>
                <c:pt idx="4">
                  <c:v>0.00894261633301221</c:v>
                </c:pt>
                <c:pt idx="5">
                  <c:v>0.0104795219141597</c:v>
                </c:pt>
                <c:pt idx="6">
                  <c:v>0.0105759057996401</c:v>
                </c:pt>
                <c:pt idx="7">
                  <c:v>0.0082058715227281</c:v>
                </c:pt>
                <c:pt idx="8">
                  <c:v>0.0103693409048266</c:v>
                </c:pt>
                <c:pt idx="9">
                  <c:v>0.0102545623038985</c:v>
                </c:pt>
                <c:pt idx="10">
                  <c:v>0.0155249792240715</c:v>
                </c:pt>
                <c:pt idx="11">
                  <c:v>0.0139098233116833</c:v>
                </c:pt>
                <c:pt idx="12">
                  <c:v>0.00561163617382511</c:v>
                </c:pt>
                <c:pt idx="13">
                  <c:v>0.010876042254063</c:v>
                </c:pt>
                <c:pt idx="14">
                  <c:v>0.0120769550004952</c:v>
                </c:pt>
                <c:pt idx="15">
                  <c:v>0.0168312691581853</c:v>
                </c:pt>
                <c:pt idx="16">
                  <c:v>0.0246487638264068</c:v>
                </c:pt>
                <c:pt idx="17">
                  <c:v>0.00697571338536182</c:v>
                </c:pt>
                <c:pt idx="18">
                  <c:v>0.0401677714085131</c:v>
                </c:pt>
                <c:pt idx="19">
                  <c:v>0.0130444233998711</c:v>
                </c:pt>
                <c:pt idx="20">
                  <c:v>0.00760357801885734</c:v>
                </c:pt>
                <c:pt idx="21">
                  <c:v>0.0147629007627699</c:v>
                </c:pt>
                <c:pt idx="22">
                  <c:v>0.00855663510517547</c:v>
                </c:pt>
                <c:pt idx="23">
                  <c:v>0.0012115521905017</c:v>
                </c:pt>
              </c:numCache>
            </c:numRef>
          </c:val>
        </c:ser>
        <c:ser>
          <c:idx val="1"/>
          <c:order val="1"/>
          <c:tx>
            <c:v>Fraction of sites within coding regions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cds_counts!$A$3:$A$26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cds_counts!$R$3:$R$26</c:f>
              <c:numCache>
                <c:formatCode>General</c:formatCode>
                <c:ptCount val="24"/>
                <c:pt idx="0">
                  <c:v>0.00863880135726752</c:v>
                </c:pt>
                <c:pt idx="1">
                  <c:v>0.00691686892785914</c:v>
                </c:pt>
                <c:pt idx="2">
                  <c:v>0.00588686868370865</c:v>
                </c:pt>
                <c:pt idx="3">
                  <c:v>0.00482631112588358</c:v>
                </c:pt>
                <c:pt idx="4">
                  <c:v>0.00533395763319243</c:v>
                </c:pt>
                <c:pt idx="5">
                  <c:v>0.00608625324433029</c:v>
                </c:pt>
                <c:pt idx="6">
                  <c:v>0.00589026213746832</c:v>
                </c:pt>
                <c:pt idx="7">
                  <c:v>0.00474605036174217</c:v>
                </c:pt>
                <c:pt idx="8">
                  <c:v>0.00625497281345204</c:v>
                </c:pt>
                <c:pt idx="9">
                  <c:v>0.00634640260607894</c:v>
                </c:pt>
                <c:pt idx="10">
                  <c:v>0.00790939735086979</c:v>
                </c:pt>
                <c:pt idx="11">
                  <c:v>0.00812007299123058</c:v>
                </c:pt>
                <c:pt idx="12">
                  <c:v>0.00435852635340348</c:v>
                </c:pt>
                <c:pt idx="13">
                  <c:v>0.00732777937907524</c:v>
                </c:pt>
                <c:pt idx="14">
                  <c:v>0.00849783196144888</c:v>
                </c:pt>
                <c:pt idx="15">
                  <c:v>0.00860357914019381</c:v>
                </c:pt>
                <c:pt idx="16">
                  <c:v>0.0124822862996417</c:v>
                </c:pt>
                <c:pt idx="17">
                  <c:v>0.00443827136722098</c:v>
                </c:pt>
                <c:pt idx="18">
                  <c:v>0.0199182094441333</c:v>
                </c:pt>
                <c:pt idx="19">
                  <c:v>0.00648175377922339</c:v>
                </c:pt>
                <c:pt idx="20">
                  <c:v>0.00470222040132972</c:v>
                </c:pt>
                <c:pt idx="21">
                  <c:v>0.00865244852001745</c:v>
                </c:pt>
                <c:pt idx="22">
                  <c:v>0.00471119016194667</c:v>
                </c:pt>
                <c:pt idx="23">
                  <c:v>0.00173054872754847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-1167167840"/>
        <c:axId val="-1167010832"/>
      </c:barChart>
      <c:catAx>
        <c:axId val="-116716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Chromosome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010832"/>
        <c:crosses val="autoZero"/>
        <c:auto val="1"/>
        <c:lblAlgn val="ctr"/>
        <c:lblOffset val="100"/>
        <c:noMultiLvlLbl val="0"/>
      </c:catAx>
      <c:valAx>
        <c:axId val="-1167010832"/>
        <c:scaling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1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242504422978"/>
          <c:y val="0.153649186667649"/>
          <c:w val="0.575014221373289"/>
          <c:h val="0.0742824456256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Probabilities of</a:t>
            </a:r>
            <a:r>
              <a:rPr lang="en-US" sz="1800" baseline="0"/>
              <a:t> Coding Region </a:t>
            </a:r>
            <a:r>
              <a:rPr lang="en-US" sz="1800"/>
              <a:t>L1</a:t>
            </a:r>
            <a:r>
              <a:rPr lang="en-US" sz="1800" baseline="0"/>
              <a:t> Insertions (hg38)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cds_counts!$A$3:$A$26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cds_counts!$AH$3:$AH$26</c:f>
              <c:numCache>
                <c:formatCode>General</c:formatCode>
                <c:ptCount val="24"/>
                <c:pt idx="0">
                  <c:v>0.00634288107219949</c:v>
                </c:pt>
                <c:pt idx="1">
                  <c:v>0.00532981945546034</c:v>
                </c:pt>
                <c:pt idx="2">
                  <c:v>0.00449317844003807</c:v>
                </c:pt>
                <c:pt idx="3">
                  <c:v>0.00382470089509327</c:v>
                </c:pt>
                <c:pt idx="4">
                  <c:v>0.00413883018754219</c:v>
                </c:pt>
                <c:pt idx="5">
                  <c:v>0.00465169430920048</c:v>
                </c:pt>
                <c:pt idx="6">
                  <c:v>0.00439415140411592</c:v>
                </c:pt>
                <c:pt idx="7">
                  <c:v>0.00364089814157303</c:v>
                </c:pt>
                <c:pt idx="8">
                  <c:v>0.00458639173533954</c:v>
                </c:pt>
                <c:pt idx="9">
                  <c:v>0.00485183683747424</c:v>
                </c:pt>
                <c:pt idx="10">
                  <c:v>0.00583342230297</c:v>
                </c:pt>
                <c:pt idx="11">
                  <c:v>0.00606927499231099</c:v>
                </c:pt>
                <c:pt idx="12">
                  <c:v>0.00353463575578358</c:v>
                </c:pt>
                <c:pt idx="13">
                  <c:v>0.00554973198203481</c:v>
                </c:pt>
                <c:pt idx="14">
                  <c:v>0.00624734854978784</c:v>
                </c:pt>
                <c:pt idx="15">
                  <c:v>0.0057957598623818</c:v>
                </c:pt>
                <c:pt idx="16">
                  <c:v>0.00831851274510793</c:v>
                </c:pt>
                <c:pt idx="17">
                  <c:v>0.00352388481757548</c:v>
                </c:pt>
                <c:pt idx="18">
                  <c:v>0.0118223402238977</c:v>
                </c:pt>
                <c:pt idx="19">
                  <c:v>0.00462712833851312</c:v>
                </c:pt>
                <c:pt idx="20">
                  <c:v>0.00366040427424765</c:v>
                </c:pt>
                <c:pt idx="21">
                  <c:v>0.00556428997737864</c:v>
                </c:pt>
                <c:pt idx="22">
                  <c:v>0.00352786124062976</c:v>
                </c:pt>
                <c:pt idx="23">
                  <c:v>0.00124862305117459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7"/>
        <c:axId val="-1168434944"/>
        <c:axId val="-1168459216"/>
      </c:barChart>
      <c:catAx>
        <c:axId val="-116843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Chromosome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459216"/>
        <c:crosses val="autoZero"/>
        <c:auto val="1"/>
        <c:lblAlgn val="ctr"/>
        <c:lblOffset val="100"/>
        <c:noMultiLvlLbl val="0"/>
      </c:catAx>
      <c:valAx>
        <c:axId val="-11684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4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488060</xdr:colOff>
      <xdr:row>29</xdr:row>
      <xdr:rowOff>41239</xdr:rowOff>
    </xdr:from>
    <xdr:to>
      <xdr:col>9</xdr:col>
      <xdr:colOff>232150</xdr:colOff>
      <xdr:row>51</xdr:row>
      <xdr:rowOff>68280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379361</xdr:colOff>
      <xdr:row>29</xdr:row>
      <xdr:rowOff>41241</xdr:rowOff>
    </xdr:from>
    <xdr:to>
      <xdr:col>19</xdr:col>
      <xdr:colOff>273118</xdr:colOff>
      <xdr:row>51</xdr:row>
      <xdr:rowOff>81936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488060</xdr:colOff>
      <xdr:row>29</xdr:row>
      <xdr:rowOff>41239</xdr:rowOff>
    </xdr:from>
    <xdr:to>
      <xdr:col>9</xdr:col>
      <xdr:colOff>232150</xdr:colOff>
      <xdr:row>51</xdr:row>
      <xdr:rowOff>68280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379361</xdr:colOff>
      <xdr:row>29</xdr:row>
      <xdr:rowOff>41241</xdr:rowOff>
    </xdr:from>
    <xdr:to>
      <xdr:col>19</xdr:col>
      <xdr:colOff>273118</xdr:colOff>
      <xdr:row>51</xdr:row>
      <xdr:rowOff>81936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tabSelected="1" zoomScale="82" workbookViewId="0">
      <selection activeCell="Y37" sqref="Y37"/>
    </sheetView>
  </sheetViews>
  <sheetFormatPr baseColWidth="10" defaultRowHeight="16" x14ac:dyDescent="0.2"/>
  <cols>
    <col min="1" max="1" width="15.1640625" customWidth="1"/>
    <col min="22" max="22" width="13.1640625" bestFit="1" customWidth="1"/>
    <col min="23" max="23" width="11" bestFit="1" customWidth="1"/>
  </cols>
  <sheetData>
    <row r="1" spans="1:36" x14ac:dyDescent="0.2">
      <c r="A1" t="s">
        <v>6</v>
      </c>
      <c r="B1" t="s">
        <v>18</v>
      </c>
      <c r="D1" t="s">
        <v>19</v>
      </c>
      <c r="I1" t="s">
        <v>7</v>
      </c>
      <c r="N1" t="s">
        <v>9</v>
      </c>
      <c r="T1" t="s">
        <v>10</v>
      </c>
      <c r="Y1" t="s">
        <v>12</v>
      </c>
      <c r="AD1" t="s">
        <v>11</v>
      </c>
      <c r="AJ1" t="s">
        <v>13</v>
      </c>
    </row>
    <row r="2" spans="1:36" x14ac:dyDescent="0.2">
      <c r="D2" t="s">
        <v>2</v>
      </c>
      <c r="E2" t="s">
        <v>3</v>
      </c>
      <c r="F2" t="s">
        <v>4</v>
      </c>
      <c r="G2" t="s">
        <v>5</v>
      </c>
      <c r="I2" t="s">
        <v>2</v>
      </c>
      <c r="J2" t="s">
        <v>3</v>
      </c>
      <c r="K2" t="s">
        <v>4</v>
      </c>
      <c r="L2" t="s">
        <v>5</v>
      </c>
      <c r="N2" t="s">
        <v>2</v>
      </c>
      <c r="O2" t="s">
        <v>3</v>
      </c>
      <c r="P2" t="s">
        <v>4</v>
      </c>
      <c r="Q2" t="s">
        <v>5</v>
      </c>
      <c r="R2" t="s">
        <v>8</v>
      </c>
      <c r="T2" t="s">
        <v>2</v>
      </c>
      <c r="U2" t="s">
        <v>3</v>
      </c>
      <c r="V2" t="s">
        <v>4</v>
      </c>
      <c r="W2" t="s">
        <v>5</v>
      </c>
      <c r="Y2" t="s">
        <v>2</v>
      </c>
      <c r="Z2" t="s">
        <v>3</v>
      </c>
      <c r="AA2" t="s">
        <v>4</v>
      </c>
      <c r="AB2" t="s">
        <v>5</v>
      </c>
      <c r="AD2" t="s">
        <v>2</v>
      </c>
      <c r="AE2" t="s">
        <v>3</v>
      </c>
      <c r="AF2" t="s">
        <v>4</v>
      </c>
      <c r="AG2" t="s">
        <v>5</v>
      </c>
      <c r="AH2" t="s">
        <v>8</v>
      </c>
    </row>
    <row r="3" spans="1:36" x14ac:dyDescent="0.2">
      <c r="A3">
        <v>1</v>
      </c>
      <c r="B3" s="4">
        <v>4.9681682999999997E-2</v>
      </c>
      <c r="D3">
        <v>77289</v>
      </c>
      <c r="E3">
        <v>164132</v>
      </c>
      <c r="F3">
        <v>360694</v>
      </c>
      <c r="G3">
        <v>1247237</v>
      </c>
      <c r="I3">
        <v>2672539</v>
      </c>
      <c r="J3">
        <v>4201065</v>
      </c>
      <c r="K3">
        <v>10488523</v>
      </c>
      <c r="L3">
        <v>27971014</v>
      </c>
      <c r="N3">
        <f>D3/I3</f>
        <v>2.8919690227158519E-2</v>
      </c>
      <c r="O3">
        <f t="shared" ref="O3:Q18" si="0">E3/J3</f>
        <v>3.90691408012016E-2</v>
      </c>
      <c r="P3">
        <f t="shared" si="0"/>
        <v>3.4389398774260206E-2</v>
      </c>
      <c r="Q3">
        <f t="shared" si="0"/>
        <v>4.4590339127498199E-2</v>
      </c>
      <c r="R3">
        <f>SUM(D3:G3)/SUM(I3:L3)</f>
        <v>4.0794702489289236E-2</v>
      </c>
      <c r="T3">
        <f>I3*11.55</f>
        <v>30867825.450000003</v>
      </c>
      <c r="U3">
        <f>J3*7.25</f>
        <v>30457721.25</v>
      </c>
      <c r="V3">
        <f>K3*1.95</f>
        <v>20452619.849999998</v>
      </c>
      <c r="W3">
        <f>L3</f>
        <v>27971014</v>
      </c>
      <c r="Y3">
        <f>T3/SUM($T3:$W3)</f>
        <v>0.2812579127726344</v>
      </c>
      <c r="Z3">
        <f t="shared" ref="Z3:AB18" si="1">U3/SUM($T3:$W3)</f>
        <v>0.2775211723437328</v>
      </c>
      <c r="AA3">
        <f t="shared" si="1"/>
        <v>0.18635783654605154</v>
      </c>
      <c r="AB3">
        <f t="shared" si="1"/>
        <v>0.25486307833758126</v>
      </c>
      <c r="AD3">
        <f>Y3*N3</f>
        <v>8.1338917113217574E-3</v>
      </c>
      <c r="AE3">
        <f t="shared" ref="AE3:AG18" si="2">Z3*O3</f>
        <v>1.0842513757611832E-2</v>
      </c>
      <c r="AF3">
        <f t="shared" si="2"/>
        <v>6.4087339556905681E-3</v>
      </c>
      <c r="AG3">
        <f t="shared" si="2"/>
        <v>1.1364431094150888E-2</v>
      </c>
      <c r="AH3">
        <f>SUM(AD3:AG3)</f>
        <v>3.6749570518775046E-2</v>
      </c>
      <c r="AJ3">
        <f>I3/SUM(I$3:I$26)</f>
        <v>7.811573393944217E-2</v>
      </c>
    </row>
    <row r="4" spans="1:36" x14ac:dyDescent="0.2">
      <c r="A4">
        <v>2</v>
      </c>
      <c r="B4" s="4">
        <v>3.8741220999999999E-2</v>
      </c>
      <c r="D4">
        <v>62713</v>
      </c>
      <c r="E4">
        <v>142839</v>
      </c>
      <c r="F4">
        <v>311629</v>
      </c>
      <c r="G4">
        <v>1041851</v>
      </c>
      <c r="I4">
        <v>2787188</v>
      </c>
      <c r="J4">
        <v>4764698</v>
      </c>
      <c r="K4">
        <v>11780898</v>
      </c>
      <c r="L4">
        <v>30898470</v>
      </c>
      <c r="N4">
        <f t="shared" ref="N4:Q26" si="3">D4/I4</f>
        <v>2.2500455656381989E-2</v>
      </c>
      <c r="O4">
        <f t="shared" si="0"/>
        <v>2.9978605149791237E-2</v>
      </c>
      <c r="P4">
        <f t="shared" si="0"/>
        <v>2.6452058238684351E-2</v>
      </c>
      <c r="Q4">
        <f t="shared" si="0"/>
        <v>3.3718530399725291E-2</v>
      </c>
      <c r="R4">
        <f>SUM(D4:G4)/SUM(I4:L4)</f>
        <v>3.1037090971290503E-2</v>
      </c>
      <c r="T4">
        <f t="shared" ref="T4:T26" si="4">I4*11.55</f>
        <v>32192021.400000002</v>
      </c>
      <c r="U4">
        <f t="shared" ref="U4:U26" si="5">J4*7.25</f>
        <v>34544060.5</v>
      </c>
      <c r="V4">
        <f t="shared" ref="V4:V26" si="6">K4*1.95</f>
        <v>22972751.099999998</v>
      </c>
      <c r="W4">
        <f t="shared" ref="W4:W26" si="7">L4</f>
        <v>30898470</v>
      </c>
      <c r="Y4">
        <f t="shared" ref="Y4:Y26" si="8">T4/SUM($T4:$W4)</f>
        <v>0.26691602083167387</v>
      </c>
      <c r="Z4">
        <f t="shared" si="1"/>
        <v>0.28641765167404498</v>
      </c>
      <c r="AA4">
        <f t="shared" ref="AA4:AB26" si="9">V4/SUM($T4:$W4)</f>
        <v>0.19047562235928614</v>
      </c>
      <c r="AB4">
        <f t="shared" si="9"/>
        <v>0.25619070513499503</v>
      </c>
      <c r="AD4">
        <f t="shared" ref="AD4:AG25" si="10">Y4*N4</f>
        <v>6.0057320907010089E-3</v>
      </c>
      <c r="AE4">
        <f t="shared" si="2"/>
        <v>8.5864016874666379E-3</v>
      </c>
      <c r="AF4">
        <f t="shared" si="2"/>
        <v>5.0384722556974845E-3</v>
      </c>
      <c r="AG4">
        <f t="shared" si="2"/>
        <v>8.6383740792213889E-3</v>
      </c>
      <c r="AH4">
        <f t="shared" ref="AH4:AH26" si="11">SUM(AD4:AG4)</f>
        <v>2.8268980113086518E-2</v>
      </c>
      <c r="AJ4">
        <f t="shared" ref="AJ4:AJ26" si="12">I4/SUM(I$3:I$26)</f>
        <v>8.1466813486054251E-2</v>
      </c>
    </row>
    <row r="5" spans="1:36" x14ac:dyDescent="0.2">
      <c r="A5">
        <v>3</v>
      </c>
      <c r="B5" s="4">
        <v>3.7569751999999998E-2</v>
      </c>
      <c r="D5">
        <v>50801</v>
      </c>
      <c r="E5">
        <v>111917</v>
      </c>
      <c r="F5">
        <v>242118</v>
      </c>
      <c r="G5">
        <v>813820</v>
      </c>
      <c r="I5">
        <v>2313360</v>
      </c>
      <c r="J5">
        <v>3998896</v>
      </c>
      <c r="K5">
        <v>9894819</v>
      </c>
      <c r="L5">
        <v>25986494</v>
      </c>
      <c r="N5">
        <f t="shared" si="3"/>
        <v>2.1959833316042468E-2</v>
      </c>
      <c r="O5">
        <f t="shared" si="0"/>
        <v>2.7986974404935763E-2</v>
      </c>
      <c r="P5">
        <f t="shared" si="0"/>
        <v>2.4469169168228343E-2</v>
      </c>
      <c r="Q5">
        <f t="shared" si="0"/>
        <v>3.1317037227107283E-2</v>
      </c>
      <c r="R5">
        <f t="shared" ref="R4:R26" si="13">SUM(D5:G5)/SUM(I5:L5)</f>
        <v>2.8882505767644354E-2</v>
      </c>
      <c r="T5">
        <f t="shared" si="4"/>
        <v>26719308</v>
      </c>
      <c r="U5">
        <f t="shared" si="5"/>
        <v>28991996</v>
      </c>
      <c r="V5">
        <f t="shared" si="6"/>
        <v>19294897.050000001</v>
      </c>
      <c r="W5">
        <f t="shared" si="7"/>
        <v>25986494</v>
      </c>
      <c r="Y5">
        <f t="shared" si="8"/>
        <v>0.26456673907723388</v>
      </c>
      <c r="Z5">
        <f t="shared" si="1"/>
        <v>0.28707022805606375</v>
      </c>
      <c r="AA5">
        <f t="shared" si="9"/>
        <v>0.19105240275494562</v>
      </c>
      <c r="AB5">
        <f t="shared" si="9"/>
        <v>0.25731063011175681</v>
      </c>
      <c r="AD5">
        <f t="shared" si="10"/>
        <v>5.8098414911049549E-3</v>
      </c>
      <c r="AE5">
        <f t="shared" si="2"/>
        <v>8.0342271250241279E-3</v>
      </c>
      <c r="AF5">
        <f t="shared" si="2"/>
        <v>4.6748935630072591E-3</v>
      </c>
      <c r="AG5">
        <f t="shared" si="2"/>
        <v>8.0582065821403204E-3</v>
      </c>
      <c r="AH5">
        <f t="shared" si="11"/>
        <v>2.6577168761276661E-2</v>
      </c>
      <c r="AJ5">
        <f t="shared" si="12"/>
        <v>6.7617278650058218E-2</v>
      </c>
    </row>
    <row r="6" spans="1:36" x14ac:dyDescent="0.2">
      <c r="A6">
        <v>4</v>
      </c>
      <c r="B6" s="4">
        <v>2.8873952000000001E-2</v>
      </c>
      <c r="D6">
        <v>40195</v>
      </c>
      <c r="E6">
        <v>94015</v>
      </c>
      <c r="F6">
        <v>208373</v>
      </c>
      <c r="G6">
        <v>658471</v>
      </c>
      <c r="I6">
        <v>2239602</v>
      </c>
      <c r="J6">
        <v>4069581</v>
      </c>
      <c r="K6">
        <v>10206083</v>
      </c>
      <c r="L6">
        <v>26038352</v>
      </c>
      <c r="N6">
        <f t="shared" si="3"/>
        <v>1.7947385294351408E-2</v>
      </c>
      <c r="O6">
        <f t="shared" si="0"/>
        <v>2.310188690187024E-2</v>
      </c>
      <c r="P6">
        <f t="shared" si="0"/>
        <v>2.0416549620456741E-2</v>
      </c>
      <c r="Q6">
        <f t="shared" si="0"/>
        <v>2.5288505201865309E-2</v>
      </c>
      <c r="R6">
        <f t="shared" si="13"/>
        <v>2.35245332136036E-2</v>
      </c>
      <c r="T6">
        <f t="shared" si="4"/>
        <v>25867403.100000001</v>
      </c>
      <c r="U6">
        <f t="shared" si="5"/>
        <v>29504462.25</v>
      </c>
      <c r="V6">
        <f t="shared" si="6"/>
        <v>19901861.849999998</v>
      </c>
      <c r="W6">
        <f t="shared" si="7"/>
        <v>26038352</v>
      </c>
      <c r="Y6">
        <f t="shared" si="8"/>
        <v>0.25532397818956221</v>
      </c>
      <c r="Z6">
        <f t="shared" si="1"/>
        <v>0.29122353901902742</v>
      </c>
      <c r="AA6">
        <f t="shared" si="9"/>
        <v>0.19644115496545841</v>
      </c>
      <c r="AB6">
        <f t="shared" si="9"/>
        <v>0.25701132782595187</v>
      </c>
      <c r="AD6">
        <f t="shared" si="10"/>
        <v>4.5823978114546485E-3</v>
      </c>
      <c r="AE6">
        <f t="shared" si="2"/>
        <v>6.727813261579966E-3</v>
      </c>
      <c r="AF6">
        <f t="shared" si="2"/>
        <v>4.0106505878521135E-3</v>
      </c>
      <c r="AG6">
        <f t="shared" si="2"/>
        <v>6.4994323006648943E-3</v>
      </c>
      <c r="AH6">
        <f t="shared" si="11"/>
        <v>2.1820293961551621E-2</v>
      </c>
      <c r="AJ6">
        <f t="shared" si="12"/>
        <v>6.54614035425648E-2</v>
      </c>
    </row>
    <row r="7" spans="1:36" x14ac:dyDescent="0.2">
      <c r="A7">
        <v>5</v>
      </c>
      <c r="B7" s="4">
        <v>3.4855104999999997E-2</v>
      </c>
      <c r="D7">
        <v>44239</v>
      </c>
      <c r="E7">
        <v>99815</v>
      </c>
      <c r="F7">
        <v>218060</v>
      </c>
      <c r="G7">
        <v>713825</v>
      </c>
      <c r="I7">
        <v>2091044</v>
      </c>
      <c r="J7">
        <v>3680652</v>
      </c>
      <c r="K7">
        <v>9108378</v>
      </c>
      <c r="L7">
        <v>23951693</v>
      </c>
      <c r="N7">
        <f t="shared" si="3"/>
        <v>2.115641755984092E-2</v>
      </c>
      <c r="O7">
        <f t="shared" si="0"/>
        <v>2.7118836553958376E-2</v>
      </c>
      <c r="P7">
        <f t="shared" si="0"/>
        <v>2.3940596229098089E-2</v>
      </c>
      <c r="Q7">
        <f t="shared" si="0"/>
        <v>2.9802694949371638E-2</v>
      </c>
      <c r="R7">
        <f t="shared" si="13"/>
        <v>2.7707701274577591E-2</v>
      </c>
      <c r="T7">
        <f t="shared" si="4"/>
        <v>24151558.200000003</v>
      </c>
      <c r="U7">
        <f t="shared" si="5"/>
        <v>26684727</v>
      </c>
      <c r="V7">
        <f t="shared" si="6"/>
        <v>17761337.099999998</v>
      </c>
      <c r="W7">
        <f t="shared" si="7"/>
        <v>23951693</v>
      </c>
      <c r="Y7">
        <f t="shared" si="8"/>
        <v>0.26095879933538529</v>
      </c>
      <c r="Z7">
        <f t="shared" si="1"/>
        <v>0.28832981544489072</v>
      </c>
      <c r="AA7">
        <f t="shared" si="9"/>
        <v>0.19191213940833982</v>
      </c>
      <c r="AB7">
        <f t="shared" si="9"/>
        <v>0.25879924581138419</v>
      </c>
      <c r="AD7">
        <f t="shared" si="10"/>
        <v>5.5209533246541485E-3</v>
      </c>
      <c r="AE7">
        <f t="shared" si="2"/>
        <v>7.8191691386829756E-3</v>
      </c>
      <c r="AF7">
        <f t="shared" si="2"/>
        <v>4.5944910410374469E-3</v>
      </c>
      <c r="AG7">
        <f t="shared" si="2"/>
        <v>7.7129149760441287E-3</v>
      </c>
      <c r="AH7">
        <f t="shared" si="11"/>
        <v>2.5647528480418701E-2</v>
      </c>
      <c r="AJ7">
        <f t="shared" si="12"/>
        <v>6.1119196673899583E-2</v>
      </c>
    </row>
    <row r="8" spans="1:36" x14ac:dyDescent="0.2">
      <c r="A8">
        <v>6</v>
      </c>
      <c r="B8" s="4">
        <v>3.6688832999999997E-2</v>
      </c>
      <c r="D8">
        <v>41825</v>
      </c>
      <c r="E8">
        <v>95897</v>
      </c>
      <c r="F8">
        <v>209600</v>
      </c>
      <c r="G8">
        <v>695057</v>
      </c>
      <c r="I8">
        <v>2002773</v>
      </c>
      <c r="J8">
        <v>3464330</v>
      </c>
      <c r="K8">
        <v>8609574</v>
      </c>
      <c r="L8">
        <v>22339159</v>
      </c>
      <c r="N8">
        <f t="shared" si="3"/>
        <v>2.0883544964906159E-2</v>
      </c>
      <c r="O8">
        <f t="shared" si="0"/>
        <v>2.7681254383964578E-2</v>
      </c>
      <c r="P8">
        <f t="shared" si="0"/>
        <v>2.4344990820684042E-2</v>
      </c>
      <c r="Q8">
        <f t="shared" si="0"/>
        <v>3.1113839155717544E-2</v>
      </c>
      <c r="R8">
        <f t="shared" si="13"/>
        <v>2.8624332556857954E-2</v>
      </c>
      <c r="T8">
        <f t="shared" si="4"/>
        <v>23132028.150000002</v>
      </c>
      <c r="U8">
        <f t="shared" si="5"/>
        <v>25116392.5</v>
      </c>
      <c r="V8">
        <f t="shared" si="6"/>
        <v>16788669.300000001</v>
      </c>
      <c r="W8">
        <f t="shared" si="7"/>
        <v>22339159</v>
      </c>
      <c r="Y8">
        <f t="shared" si="8"/>
        <v>0.26474045782437999</v>
      </c>
      <c r="Z8">
        <f t="shared" si="1"/>
        <v>0.28745102704480424</v>
      </c>
      <c r="AA8">
        <f t="shared" si="9"/>
        <v>0.19214225263443288</v>
      </c>
      <c r="AB8">
        <f t="shared" si="9"/>
        <v>0.25566626249638286</v>
      </c>
      <c r="AD8">
        <f t="shared" si="10"/>
        <v>5.5287192550052822E-3</v>
      </c>
      <c r="AE8">
        <f t="shared" si="2"/>
        <v>7.9570050025591071E-3</v>
      </c>
      <c r="AF8">
        <f t="shared" si="2"/>
        <v>4.6777013766508228E-3</v>
      </c>
      <c r="AG8">
        <f t="shared" si="2"/>
        <v>7.9547589688559166E-3</v>
      </c>
      <c r="AH8">
        <f t="shared" si="11"/>
        <v>2.611818460307113E-2</v>
      </c>
      <c r="AJ8">
        <f t="shared" si="12"/>
        <v>5.8539120592477199E-2</v>
      </c>
    </row>
    <row r="9" spans="1:36" x14ac:dyDescent="0.2">
      <c r="A9">
        <v>7</v>
      </c>
      <c r="B9" s="4">
        <v>4.0372867999999999E-2</v>
      </c>
      <c r="D9">
        <v>41050</v>
      </c>
      <c r="E9">
        <v>89945</v>
      </c>
      <c r="F9">
        <v>196461</v>
      </c>
      <c r="G9">
        <v>666878</v>
      </c>
      <c r="I9">
        <v>1916971</v>
      </c>
      <c r="J9">
        <v>3090050</v>
      </c>
      <c r="K9">
        <v>7720559</v>
      </c>
      <c r="L9">
        <v>20103896</v>
      </c>
      <c r="N9">
        <f t="shared" si="3"/>
        <v>2.1413991134972828E-2</v>
      </c>
      <c r="O9">
        <f t="shared" si="0"/>
        <v>2.9107943237164449E-2</v>
      </c>
      <c r="P9">
        <f t="shared" si="0"/>
        <v>2.5446473500170132E-2</v>
      </c>
      <c r="Q9">
        <f t="shared" si="0"/>
        <v>3.3171580274788531E-2</v>
      </c>
      <c r="R9">
        <f t="shared" si="13"/>
        <v>3.0285997498254419E-2</v>
      </c>
      <c r="T9">
        <f t="shared" si="4"/>
        <v>22141015.050000001</v>
      </c>
      <c r="U9">
        <f t="shared" si="5"/>
        <v>22402862.5</v>
      </c>
      <c r="V9">
        <f t="shared" si="6"/>
        <v>15055090.049999999</v>
      </c>
      <c r="W9">
        <f t="shared" si="7"/>
        <v>20103896</v>
      </c>
      <c r="Y9">
        <f t="shared" si="8"/>
        <v>0.27779447374836858</v>
      </c>
      <c r="Z9">
        <f t="shared" si="1"/>
        <v>0.28107976913391608</v>
      </c>
      <c r="AA9">
        <f t="shared" si="9"/>
        <v>0.1888902025597986</v>
      </c>
      <c r="AB9">
        <f t="shared" si="9"/>
        <v>0.2522355545579168</v>
      </c>
      <c r="AD9">
        <f t="shared" si="10"/>
        <v>5.9486883981920069E-3</v>
      </c>
      <c r="AE9">
        <f t="shared" si="2"/>
        <v>8.1816539650653164E-3</v>
      </c>
      <c r="AF9">
        <f t="shared" si="2"/>
        <v>4.8065895338796835E-3</v>
      </c>
      <c r="AG9">
        <f t="shared" si="2"/>
        <v>8.3670519461737387E-3</v>
      </c>
      <c r="AH9">
        <f t="shared" si="11"/>
        <v>2.7303983843310745E-2</v>
      </c>
      <c r="AJ9">
        <f t="shared" si="12"/>
        <v>5.6031210996594027E-2</v>
      </c>
    </row>
    <row r="10" spans="1:36" x14ac:dyDescent="0.2">
      <c r="A10">
        <v>8</v>
      </c>
      <c r="B10" s="4">
        <v>3.3666100999999997E-2</v>
      </c>
      <c r="D10">
        <v>32272</v>
      </c>
      <c r="E10">
        <v>73672</v>
      </c>
      <c r="F10">
        <v>161424</v>
      </c>
      <c r="G10">
        <v>531285</v>
      </c>
      <c r="I10">
        <v>1644453</v>
      </c>
      <c r="J10">
        <v>2849601</v>
      </c>
      <c r="K10">
        <v>7086236</v>
      </c>
      <c r="L10">
        <v>18661277</v>
      </c>
      <c r="N10">
        <f t="shared" si="3"/>
        <v>1.9624762763058596E-2</v>
      </c>
      <c r="O10">
        <f t="shared" si="0"/>
        <v>2.5853444043569609E-2</v>
      </c>
      <c r="P10">
        <f t="shared" si="0"/>
        <v>2.2779935638609836E-2</v>
      </c>
      <c r="Q10">
        <f t="shared" si="0"/>
        <v>2.8469916608600793E-2</v>
      </c>
      <c r="R10">
        <f t="shared" si="13"/>
        <v>2.6409114316067021E-2</v>
      </c>
      <c r="T10">
        <f t="shared" si="4"/>
        <v>18993432.150000002</v>
      </c>
      <c r="U10">
        <f t="shared" si="5"/>
        <v>20659607.25</v>
      </c>
      <c r="V10">
        <f t="shared" si="6"/>
        <v>13818160.199999999</v>
      </c>
      <c r="W10">
        <f t="shared" si="7"/>
        <v>18661277</v>
      </c>
      <c r="Y10">
        <f t="shared" si="8"/>
        <v>0.2633131849239736</v>
      </c>
      <c r="Z10">
        <f t="shared" si="1"/>
        <v>0.28641200501910946</v>
      </c>
      <c r="AA10">
        <f t="shared" si="9"/>
        <v>0.19156641850281345</v>
      </c>
      <c r="AB10">
        <f t="shared" si="9"/>
        <v>0.25870839155410336</v>
      </c>
      <c r="AD10">
        <f t="shared" si="10"/>
        <v>5.1674587865183589E-3</v>
      </c>
      <c r="AE10">
        <f t="shared" si="2"/>
        <v>7.4047367451681246E-3</v>
      </c>
      <c r="AF10">
        <f t="shared" si="2"/>
        <v>4.3638706840130864E-3</v>
      </c>
      <c r="AG10">
        <f t="shared" si="2"/>
        <v>7.3654063334905638E-3</v>
      </c>
      <c r="AH10">
        <f t="shared" si="11"/>
        <v>2.4301472549190132E-2</v>
      </c>
      <c r="AJ10">
        <f t="shared" si="12"/>
        <v>4.8065773043505636E-2</v>
      </c>
    </row>
    <row r="11" spans="1:36" x14ac:dyDescent="0.2">
      <c r="A11">
        <v>9</v>
      </c>
      <c r="B11" s="4">
        <v>3.6760645000000002E-2</v>
      </c>
      <c r="D11">
        <v>29408</v>
      </c>
      <c r="E11">
        <v>65290</v>
      </c>
      <c r="F11">
        <v>142142</v>
      </c>
      <c r="G11">
        <v>498585</v>
      </c>
      <c r="I11">
        <v>1412798</v>
      </c>
      <c r="J11">
        <v>2298236</v>
      </c>
      <c r="K11">
        <v>5677894</v>
      </c>
      <c r="L11">
        <v>15141954</v>
      </c>
      <c r="N11">
        <f t="shared" si="3"/>
        <v>2.081543150542399E-2</v>
      </c>
      <c r="O11">
        <f t="shared" si="0"/>
        <v>2.8408744793833183E-2</v>
      </c>
      <c r="P11">
        <f t="shared" si="0"/>
        <v>2.5034282077122258E-2</v>
      </c>
      <c r="Q11">
        <f t="shared" si="0"/>
        <v>3.292738836744584E-2</v>
      </c>
      <c r="R11">
        <f t="shared" si="13"/>
        <v>2.9979558011815476E-2</v>
      </c>
      <c r="T11">
        <f t="shared" si="4"/>
        <v>16317816.9</v>
      </c>
      <c r="U11">
        <f t="shared" si="5"/>
        <v>16662211</v>
      </c>
      <c r="V11">
        <f t="shared" si="6"/>
        <v>11071893.299999999</v>
      </c>
      <c r="W11">
        <f t="shared" si="7"/>
        <v>15141954</v>
      </c>
      <c r="Y11">
        <f t="shared" si="8"/>
        <v>0.27566731937834005</v>
      </c>
      <c r="Z11">
        <f t="shared" si="1"/>
        <v>0.28148538921810617</v>
      </c>
      <c r="AA11">
        <f t="shared" si="9"/>
        <v>0.1870445761929099</v>
      </c>
      <c r="AB11">
        <f t="shared" si="9"/>
        <v>0.25580271521064396</v>
      </c>
      <c r="AD11">
        <f t="shared" si="10"/>
        <v>5.7381342048036764E-3</v>
      </c>
      <c r="AE11">
        <f t="shared" si="2"/>
        <v>7.9966465854899808E-3</v>
      </c>
      <c r="AF11">
        <f t="shared" si="2"/>
        <v>4.6825266814090926E-3</v>
      </c>
      <c r="AG11">
        <f t="shared" si="2"/>
        <v>8.4229153491880183E-3</v>
      </c>
      <c r="AH11">
        <f t="shared" si="11"/>
        <v>2.6840222820890769E-2</v>
      </c>
      <c r="AJ11">
        <f t="shared" si="12"/>
        <v>4.1294721116577171E-2</v>
      </c>
    </row>
    <row r="12" spans="1:36" x14ac:dyDescent="0.2">
      <c r="A12">
        <v>10</v>
      </c>
      <c r="B12" s="4">
        <v>3.7146314E-2</v>
      </c>
      <c r="D12">
        <v>31758</v>
      </c>
      <c r="E12">
        <v>73345</v>
      </c>
      <c r="F12">
        <v>157654</v>
      </c>
      <c r="G12">
        <v>534933</v>
      </c>
      <c r="I12">
        <v>1532081</v>
      </c>
      <c r="J12">
        <v>2467762</v>
      </c>
      <c r="K12">
        <v>6120141</v>
      </c>
      <c r="L12">
        <v>16355960</v>
      </c>
      <c r="N12">
        <f t="shared" si="3"/>
        <v>2.0728669045566129E-2</v>
      </c>
      <c r="O12">
        <f t="shared" si="0"/>
        <v>2.9721261612748719E-2</v>
      </c>
      <c r="P12">
        <f t="shared" si="0"/>
        <v>2.575986402927645E-2</v>
      </c>
      <c r="Q12">
        <f t="shared" si="0"/>
        <v>3.2705692603797028E-2</v>
      </c>
      <c r="R12">
        <f t="shared" si="13"/>
        <v>3.0128859616865785E-2</v>
      </c>
      <c r="T12">
        <f t="shared" si="4"/>
        <v>17695535.550000001</v>
      </c>
      <c r="U12">
        <f t="shared" si="5"/>
        <v>17891274.5</v>
      </c>
      <c r="V12">
        <f t="shared" si="6"/>
        <v>11934274.949999999</v>
      </c>
      <c r="W12">
        <f t="shared" si="7"/>
        <v>16355960</v>
      </c>
      <c r="Y12">
        <f t="shared" si="8"/>
        <v>0.27702495552197193</v>
      </c>
      <c r="Z12">
        <f t="shared" si="1"/>
        <v>0.28008926367836834</v>
      </c>
      <c r="AA12">
        <f t="shared" si="9"/>
        <v>0.18683198244377144</v>
      </c>
      <c r="AB12">
        <f t="shared" si="9"/>
        <v>0.25605379835588826</v>
      </c>
      <c r="AD12">
        <f t="shared" si="10"/>
        <v>5.7423586203776333E-3</v>
      </c>
      <c r="AE12">
        <f t="shared" si="2"/>
        <v>8.3246062807069421E-3</v>
      </c>
      <c r="AF12">
        <f t="shared" si="2"/>
        <v>4.8127664640717173E-3</v>
      </c>
      <c r="AG12">
        <f t="shared" si="2"/>
        <v>8.3744168190623101E-3</v>
      </c>
      <c r="AH12">
        <f t="shared" si="11"/>
        <v>2.7254148184218605E-2</v>
      </c>
      <c r="AJ12">
        <f t="shared" si="12"/>
        <v>4.4781248007858633E-2</v>
      </c>
    </row>
    <row r="13" spans="1:36" x14ac:dyDescent="0.2">
      <c r="A13">
        <v>11</v>
      </c>
      <c r="B13" s="4">
        <v>5.3256258000000001E-2</v>
      </c>
      <c r="D13">
        <v>40086</v>
      </c>
      <c r="E13">
        <v>87188</v>
      </c>
      <c r="F13">
        <v>192316</v>
      </c>
      <c r="G13">
        <v>686828</v>
      </c>
      <c r="I13">
        <v>1460797</v>
      </c>
      <c r="J13">
        <v>2439346</v>
      </c>
      <c r="K13">
        <v>6093762</v>
      </c>
      <c r="L13">
        <v>16584479</v>
      </c>
      <c r="N13">
        <f t="shared" si="3"/>
        <v>2.7441184504075514E-2</v>
      </c>
      <c r="O13">
        <f t="shared" si="0"/>
        <v>3.5742367011485865E-2</v>
      </c>
      <c r="P13">
        <f t="shared" si="0"/>
        <v>3.1559486570036703E-2</v>
      </c>
      <c r="Q13">
        <f t="shared" si="0"/>
        <v>4.1413902721936575E-2</v>
      </c>
      <c r="R13">
        <f t="shared" si="13"/>
        <v>3.7866034293130839E-2</v>
      </c>
      <c r="T13">
        <f t="shared" si="4"/>
        <v>16872205.350000001</v>
      </c>
      <c r="U13">
        <f t="shared" si="5"/>
        <v>17685258.5</v>
      </c>
      <c r="V13">
        <f t="shared" si="6"/>
        <v>11882835.9</v>
      </c>
      <c r="W13">
        <f t="shared" si="7"/>
        <v>16584479</v>
      </c>
      <c r="Y13">
        <f t="shared" si="8"/>
        <v>0.26770749036544617</v>
      </c>
      <c r="Z13">
        <f t="shared" si="1"/>
        <v>0.28060802196786766</v>
      </c>
      <c r="AA13">
        <f t="shared" si="9"/>
        <v>0.18854228663198599</v>
      </c>
      <c r="AB13">
        <f t="shared" si="9"/>
        <v>0.26314220103470021</v>
      </c>
      <c r="AD13">
        <f t="shared" si="10"/>
        <v>7.3462106362412261E-3</v>
      </c>
      <c r="AE13">
        <f t="shared" si="2"/>
        <v>1.0029594907542613E-2</v>
      </c>
      <c r="AF13">
        <f t="shared" si="2"/>
        <v>5.9502977628461727E-3</v>
      </c>
      <c r="AG13">
        <f t="shared" si="2"/>
        <v>1.0897745515687353E-2</v>
      </c>
      <c r="AH13">
        <f t="shared" si="11"/>
        <v>3.4223848822317361E-2</v>
      </c>
      <c r="AJ13">
        <f t="shared" si="12"/>
        <v>4.269768553107562E-2</v>
      </c>
    </row>
    <row r="14" spans="1:36" x14ac:dyDescent="0.2">
      <c r="A14">
        <v>12</v>
      </c>
      <c r="B14" s="4">
        <v>5.5880696000000001E-2</v>
      </c>
      <c r="D14">
        <v>54105</v>
      </c>
      <c r="E14">
        <v>109235</v>
      </c>
      <c r="F14">
        <v>245364</v>
      </c>
      <c r="G14">
        <v>801800</v>
      </c>
      <c r="I14">
        <v>1609060</v>
      </c>
      <c r="J14">
        <v>2544506</v>
      </c>
      <c r="K14">
        <v>6373846</v>
      </c>
      <c r="L14">
        <v>16779978</v>
      </c>
      <c r="N14">
        <f t="shared" si="3"/>
        <v>3.3625222179409095E-2</v>
      </c>
      <c r="O14">
        <f t="shared" si="0"/>
        <v>4.2929747463751312E-2</v>
      </c>
      <c r="P14">
        <f t="shared" si="0"/>
        <v>3.8495439017509993E-2</v>
      </c>
      <c r="Q14">
        <f t="shared" si="0"/>
        <v>4.7783137737129333E-2</v>
      </c>
      <c r="R14">
        <f t="shared" si="13"/>
        <v>4.432880623157321E-2</v>
      </c>
      <c r="T14">
        <f t="shared" si="4"/>
        <v>18584643</v>
      </c>
      <c r="U14">
        <f t="shared" si="5"/>
        <v>18447668.5</v>
      </c>
      <c r="V14">
        <f t="shared" si="6"/>
        <v>12428999.699999999</v>
      </c>
      <c r="W14">
        <f t="shared" si="7"/>
        <v>16779978</v>
      </c>
      <c r="Y14">
        <f t="shared" si="8"/>
        <v>0.28055980226906574</v>
      </c>
      <c r="Z14">
        <f t="shared" si="1"/>
        <v>0.27849199076276432</v>
      </c>
      <c r="AA14">
        <f t="shared" si="9"/>
        <v>0.18763221323295137</v>
      </c>
      <c r="AB14">
        <f t="shared" si="9"/>
        <v>0.25331599373521851</v>
      </c>
      <c r="AD14">
        <f t="shared" si="10"/>
        <v>9.4338856859084198E-3</v>
      </c>
      <c r="AE14">
        <f t="shared" si="2"/>
        <v>1.1955590834122835E-2</v>
      </c>
      <c r="AF14">
        <f t="shared" si="2"/>
        <v>7.2229844222295109E-3</v>
      </c>
      <c r="AG14">
        <f t="shared" si="2"/>
        <v>1.2104233019667737E-2</v>
      </c>
      <c r="AH14">
        <f t="shared" si="11"/>
        <v>4.07166939619285E-2</v>
      </c>
      <c r="AJ14">
        <f t="shared" si="12"/>
        <v>4.7031269834639955E-2</v>
      </c>
    </row>
    <row r="15" spans="1:36" x14ac:dyDescent="0.2">
      <c r="A15">
        <v>13</v>
      </c>
      <c r="B15" s="4">
        <v>2.4252081000000002E-2</v>
      </c>
      <c r="D15">
        <v>19817</v>
      </c>
      <c r="E15">
        <v>48207</v>
      </c>
      <c r="F15">
        <v>103947</v>
      </c>
      <c r="G15">
        <v>333059</v>
      </c>
      <c r="I15">
        <v>1150217</v>
      </c>
      <c r="J15">
        <v>2085834</v>
      </c>
      <c r="K15">
        <v>5177526</v>
      </c>
      <c r="L15">
        <v>13364426</v>
      </c>
      <c r="N15">
        <f t="shared" si="3"/>
        <v>1.7228922890202458E-2</v>
      </c>
      <c r="O15">
        <f t="shared" si="0"/>
        <v>2.3111618661887764E-2</v>
      </c>
      <c r="P15">
        <f t="shared" si="0"/>
        <v>2.0076577114243366E-2</v>
      </c>
      <c r="Q15">
        <f t="shared" si="0"/>
        <v>2.4921309751724467E-2</v>
      </c>
      <c r="R15">
        <f t="shared" si="13"/>
        <v>2.3189913234927924E-2</v>
      </c>
      <c r="T15">
        <f t="shared" si="4"/>
        <v>13285006.350000001</v>
      </c>
      <c r="U15">
        <f t="shared" si="5"/>
        <v>15122296.5</v>
      </c>
      <c r="V15">
        <f t="shared" si="6"/>
        <v>10096175.699999999</v>
      </c>
      <c r="W15">
        <f t="shared" si="7"/>
        <v>13364426</v>
      </c>
      <c r="Y15">
        <f t="shared" si="8"/>
        <v>0.25613154156234375</v>
      </c>
      <c r="Z15">
        <f t="shared" si="1"/>
        <v>0.29155402808729819</v>
      </c>
      <c r="AA15">
        <f t="shared" si="9"/>
        <v>0.19465169814730832</v>
      </c>
      <c r="AB15">
        <f t="shared" si="9"/>
        <v>0.25766273220304986</v>
      </c>
      <c r="AD15">
        <f t="shared" si="10"/>
        <v>4.4128705793263067E-3</v>
      </c>
      <c r="AE15">
        <f t="shared" si="2"/>
        <v>6.7382855164909499E-3</v>
      </c>
      <c r="AF15">
        <f t="shared" si="2"/>
        <v>3.9079398282728583E-3</v>
      </c>
      <c r="AG15">
        <f t="shared" si="2"/>
        <v>6.4212927607078365E-3</v>
      </c>
      <c r="AH15">
        <f t="shared" si="11"/>
        <v>2.1480388684797951E-2</v>
      </c>
      <c r="AJ15">
        <f t="shared" si="12"/>
        <v>3.3619732076734285E-2</v>
      </c>
    </row>
    <row r="16" spans="1:36" x14ac:dyDescent="0.2">
      <c r="A16">
        <v>14</v>
      </c>
      <c r="B16" s="4">
        <v>4.2130570999999999E-2</v>
      </c>
      <c r="D16">
        <v>31400</v>
      </c>
      <c r="E16">
        <v>64311</v>
      </c>
      <c r="F16">
        <v>142506</v>
      </c>
      <c r="G16">
        <v>469909</v>
      </c>
      <c r="I16">
        <v>1064099</v>
      </c>
      <c r="J16">
        <v>1743275</v>
      </c>
      <c r="K16">
        <v>4300892</v>
      </c>
      <c r="L16">
        <v>11425316</v>
      </c>
      <c r="N16">
        <f t="shared" si="3"/>
        <v>2.9508532570747648E-2</v>
      </c>
      <c r="O16">
        <f t="shared" si="0"/>
        <v>3.6890909351651346E-2</v>
      </c>
      <c r="P16">
        <f t="shared" si="0"/>
        <v>3.3134056842162043E-2</v>
      </c>
      <c r="Q16">
        <f t="shared" si="0"/>
        <v>4.112875302529926E-2</v>
      </c>
      <c r="R16">
        <f t="shared" si="13"/>
        <v>3.8207724766858346E-2</v>
      </c>
      <c r="T16">
        <f t="shared" si="4"/>
        <v>12290343.450000001</v>
      </c>
      <c r="U16">
        <f t="shared" si="5"/>
        <v>12638743.75</v>
      </c>
      <c r="V16">
        <f t="shared" si="6"/>
        <v>8386739.3999999994</v>
      </c>
      <c r="W16">
        <f t="shared" si="7"/>
        <v>11425316</v>
      </c>
      <c r="Y16">
        <f t="shared" si="8"/>
        <v>0.27469891772500243</v>
      </c>
      <c r="Z16">
        <f t="shared" si="1"/>
        <v>0.28248594058033732</v>
      </c>
      <c r="AA16">
        <f t="shared" si="9"/>
        <v>0.18745027311841606</v>
      </c>
      <c r="AB16">
        <f t="shared" si="9"/>
        <v>0.25536486857624419</v>
      </c>
      <c r="AD16">
        <f t="shared" si="10"/>
        <v>8.1059619608373629E-3</v>
      </c>
      <c r="AE16">
        <f t="shared" si="2"/>
        <v>1.0421163227065192E-2</v>
      </c>
      <c r="AF16">
        <f t="shared" si="2"/>
        <v>6.2109880045843969E-3</v>
      </c>
      <c r="AG16">
        <f t="shared" si="2"/>
        <v>1.050283861101035E-2</v>
      </c>
      <c r="AH16">
        <f t="shared" si="11"/>
        <v>3.5240951803497303E-2</v>
      </c>
      <c r="AJ16">
        <f t="shared" si="12"/>
        <v>3.1102586106031185E-2</v>
      </c>
    </row>
    <row r="17" spans="1:36" x14ac:dyDescent="0.2">
      <c r="A17">
        <v>15</v>
      </c>
      <c r="B17" s="4">
        <v>5.2168350000000002E-2</v>
      </c>
      <c r="D17">
        <v>36436</v>
      </c>
      <c r="E17">
        <v>73548</v>
      </c>
      <c r="F17">
        <v>164000</v>
      </c>
      <c r="G17">
        <v>549582</v>
      </c>
      <c r="I17">
        <v>1001017</v>
      </c>
      <c r="J17">
        <v>1554134</v>
      </c>
      <c r="K17">
        <v>3780986</v>
      </c>
      <c r="L17">
        <v>10225146</v>
      </c>
      <c r="N17">
        <f t="shared" si="3"/>
        <v>3.6398982235066935E-2</v>
      </c>
      <c r="O17">
        <f t="shared" si="0"/>
        <v>4.7324104613887863E-2</v>
      </c>
      <c r="P17">
        <f t="shared" si="0"/>
        <v>4.3374929185138481E-2</v>
      </c>
      <c r="Q17">
        <f t="shared" si="0"/>
        <v>5.3748083401449723E-2</v>
      </c>
      <c r="R17">
        <f t="shared" si="13"/>
        <v>4.9728393627474395E-2</v>
      </c>
      <c r="T17">
        <f t="shared" si="4"/>
        <v>11561746.350000001</v>
      </c>
      <c r="U17">
        <f t="shared" si="5"/>
        <v>11267471.5</v>
      </c>
      <c r="V17">
        <f t="shared" si="6"/>
        <v>7372922.7000000002</v>
      </c>
      <c r="W17">
        <f t="shared" si="7"/>
        <v>10225146</v>
      </c>
      <c r="Y17">
        <f t="shared" si="8"/>
        <v>0.28598868083071982</v>
      </c>
      <c r="Z17">
        <f t="shared" si="1"/>
        <v>0.27870956627436577</v>
      </c>
      <c r="AA17">
        <f t="shared" si="9"/>
        <v>0.1823749088596697</v>
      </c>
      <c r="AB17">
        <f t="shared" si="9"/>
        <v>0.25292684403524485</v>
      </c>
      <c r="AD17">
        <f t="shared" si="10"/>
        <v>1.0409696912987598E-2</v>
      </c>
      <c r="AE17">
        <f t="shared" si="2"/>
        <v>1.3189680671259398E-2</v>
      </c>
      <c r="AF17">
        <f t="shared" si="2"/>
        <v>7.9104987569342585E-3</v>
      </c>
      <c r="AG17">
        <f t="shared" si="2"/>
        <v>1.3594333107671806E-2</v>
      </c>
      <c r="AH17">
        <f t="shared" si="11"/>
        <v>4.5104209448853058E-2</v>
      </c>
      <c r="AJ17">
        <f t="shared" si="12"/>
        <v>2.9258760168086824E-2</v>
      </c>
    </row>
    <row r="18" spans="1:36" x14ac:dyDescent="0.2">
      <c r="A18">
        <v>16</v>
      </c>
      <c r="B18" s="4">
        <v>6.4450648999999999E-2</v>
      </c>
      <c r="D18">
        <v>33863</v>
      </c>
      <c r="E18">
        <v>61146</v>
      </c>
      <c r="F18">
        <v>134690</v>
      </c>
      <c r="G18">
        <v>487223</v>
      </c>
      <c r="I18">
        <v>975450</v>
      </c>
      <c r="J18">
        <v>1296094</v>
      </c>
      <c r="K18">
        <v>3244552</v>
      </c>
      <c r="L18">
        <v>8838860</v>
      </c>
      <c r="N18">
        <f t="shared" si="3"/>
        <v>3.4715259623763393E-2</v>
      </c>
      <c r="O18">
        <f t="shared" si="0"/>
        <v>4.7177133757273781E-2</v>
      </c>
      <c r="P18">
        <f t="shared" si="0"/>
        <v>4.1512664922614892E-2</v>
      </c>
      <c r="Q18">
        <f t="shared" si="0"/>
        <v>5.5122832582482358E-2</v>
      </c>
      <c r="R18">
        <f t="shared" si="13"/>
        <v>4.9942472829592792E-2</v>
      </c>
      <c r="T18">
        <f t="shared" si="4"/>
        <v>11266447.5</v>
      </c>
      <c r="U18">
        <f t="shared" si="5"/>
        <v>9396681.5</v>
      </c>
      <c r="V18">
        <f t="shared" si="6"/>
        <v>6326876.3999999994</v>
      </c>
      <c r="W18">
        <f t="shared" si="7"/>
        <v>8838860</v>
      </c>
      <c r="Y18">
        <f t="shared" si="8"/>
        <v>0.31445169625717484</v>
      </c>
      <c r="Z18">
        <f t="shared" si="1"/>
        <v>0.26226567308491999</v>
      </c>
      <c r="AA18">
        <f t="shared" si="9"/>
        <v>0.17658601045178504</v>
      </c>
      <c r="AB18">
        <f t="shared" si="9"/>
        <v>0.24669662020612018</v>
      </c>
      <c r="AD18">
        <f t="shared" si="10"/>
        <v>1.0916272274700612E-2</v>
      </c>
      <c r="AE18">
        <f t="shared" si="2"/>
        <v>1.2372942739068709E-2</v>
      </c>
      <c r="AF18">
        <f t="shared" si="2"/>
        <v>7.3305558819063239E-3</v>
      </c>
      <c r="AG18">
        <f t="shared" si="2"/>
        <v>1.3598616494286198E-2</v>
      </c>
      <c r="AH18">
        <f t="shared" si="11"/>
        <v>4.4218387389961845E-2</v>
      </c>
      <c r="AJ18">
        <f t="shared" si="12"/>
        <v>2.851146144966598E-2</v>
      </c>
    </row>
    <row r="19" spans="1:36" x14ac:dyDescent="0.2">
      <c r="A19">
        <v>17</v>
      </c>
      <c r="B19" s="4">
        <v>8.5002060000000004E-2</v>
      </c>
      <c r="D19">
        <v>38943</v>
      </c>
      <c r="E19">
        <v>73247</v>
      </c>
      <c r="F19">
        <v>160169</v>
      </c>
      <c r="G19">
        <v>597058</v>
      </c>
      <c r="I19">
        <v>1027793</v>
      </c>
      <c r="J19">
        <v>1282407</v>
      </c>
      <c r="K19">
        <v>3180497</v>
      </c>
      <c r="L19">
        <v>8781448</v>
      </c>
      <c r="N19">
        <f t="shared" si="3"/>
        <v>3.7889925305971142E-2</v>
      </c>
      <c r="O19">
        <f t="shared" si="3"/>
        <v>5.711681236924003E-2</v>
      </c>
      <c r="P19">
        <f t="shared" si="3"/>
        <v>5.0359739374066383E-2</v>
      </c>
      <c r="Q19">
        <f t="shared" si="3"/>
        <v>6.7990837046464317E-2</v>
      </c>
      <c r="R19">
        <f t="shared" si="13"/>
        <v>6.0917052061900998E-2</v>
      </c>
      <c r="T19">
        <f t="shared" si="4"/>
        <v>11871009.15</v>
      </c>
      <c r="U19">
        <f t="shared" si="5"/>
        <v>9297450.75</v>
      </c>
      <c r="V19">
        <f t="shared" si="6"/>
        <v>6201969.1499999994</v>
      </c>
      <c r="W19">
        <f t="shared" si="7"/>
        <v>8781448</v>
      </c>
      <c r="Y19">
        <f t="shared" si="8"/>
        <v>0.3283649458527908</v>
      </c>
      <c r="Z19">
        <f t="shared" ref="Z19:Z26" si="14">U19/SUM($T19:$W19)</f>
        <v>0.25717753844817309</v>
      </c>
      <c r="AA19">
        <f t="shared" si="9"/>
        <v>0.1715531711236554</v>
      </c>
      <c r="AB19">
        <f t="shared" si="9"/>
        <v>0.24290434457538079</v>
      </c>
      <c r="AD19">
        <f t="shared" si="10"/>
        <v>1.2441723271461503E-2</v>
      </c>
      <c r="AE19">
        <f t="shared" si="10"/>
        <v>1.4689161209127317E-2</v>
      </c>
      <c r="AF19">
        <f t="shared" si="10"/>
        <v>8.6393729865818971E-3</v>
      </c>
      <c r="AG19">
        <f t="shared" si="10"/>
        <v>1.6515269709902934E-2</v>
      </c>
      <c r="AH19">
        <f t="shared" si="11"/>
        <v>5.2285527177073653E-2</v>
      </c>
      <c r="AJ19">
        <f t="shared" si="12"/>
        <v>3.0041396788904145E-2</v>
      </c>
    </row>
    <row r="20" spans="1:36" x14ac:dyDescent="0.2">
      <c r="A20">
        <v>18</v>
      </c>
      <c r="B20" s="4">
        <v>3.3406435999999998E-2</v>
      </c>
      <c r="D20">
        <v>20684</v>
      </c>
      <c r="E20">
        <v>44801</v>
      </c>
      <c r="F20">
        <v>98330</v>
      </c>
      <c r="G20">
        <v>312722</v>
      </c>
      <c r="I20">
        <v>881811</v>
      </c>
      <c r="J20">
        <v>1611951</v>
      </c>
      <c r="K20">
        <v>3887239</v>
      </c>
      <c r="L20">
        <v>10705381</v>
      </c>
      <c r="N20">
        <f t="shared" si="3"/>
        <v>2.3456273509856421E-2</v>
      </c>
      <c r="O20">
        <f t="shared" si="3"/>
        <v>2.779302844813521E-2</v>
      </c>
      <c r="P20">
        <f t="shared" si="3"/>
        <v>2.5295588977163483E-2</v>
      </c>
      <c r="Q20">
        <f t="shared" si="3"/>
        <v>2.9211664675923257E-2</v>
      </c>
      <c r="R20">
        <f t="shared" si="13"/>
        <v>2.7889871594817438E-2</v>
      </c>
      <c r="T20">
        <f t="shared" si="4"/>
        <v>10184917.050000001</v>
      </c>
      <c r="U20">
        <f t="shared" si="5"/>
        <v>11686644.75</v>
      </c>
      <c r="V20">
        <f t="shared" si="6"/>
        <v>7580116.0499999998</v>
      </c>
      <c r="W20">
        <f t="shared" si="7"/>
        <v>10705381</v>
      </c>
      <c r="Y20">
        <f t="shared" si="8"/>
        <v>0.2536270668637377</v>
      </c>
      <c r="Z20">
        <f t="shared" si="14"/>
        <v>0.29102342364398531</v>
      </c>
      <c r="AA20">
        <f t="shared" si="9"/>
        <v>0.1887617337294113</v>
      </c>
      <c r="AB20">
        <f t="shared" si="9"/>
        <v>0.26658777576286563</v>
      </c>
      <c r="AD20">
        <f t="shared" si="10"/>
        <v>5.9491458498584738E-3</v>
      </c>
      <c r="AE20">
        <f t="shared" si="10"/>
        <v>8.0884222924109891E-3</v>
      </c>
      <c r="AF20">
        <f t="shared" si="10"/>
        <v>4.774839231035965E-3</v>
      </c>
      <c r="AG20">
        <f t="shared" si="10"/>
        <v>7.7874727122850523E-3</v>
      </c>
      <c r="AH20">
        <f t="shared" si="11"/>
        <v>2.6599880085590479E-2</v>
      </c>
      <c r="AJ20">
        <f t="shared" si="12"/>
        <v>2.5774483912441856E-2</v>
      </c>
    </row>
    <row r="21" spans="1:36" x14ac:dyDescent="0.2">
      <c r="A21">
        <v>19</v>
      </c>
      <c r="B21" s="4">
        <v>0.118272483</v>
      </c>
      <c r="D21">
        <v>37864</v>
      </c>
      <c r="E21">
        <v>63340</v>
      </c>
      <c r="F21">
        <v>136605</v>
      </c>
      <c r="G21">
        <v>531271</v>
      </c>
      <c r="I21">
        <v>800191</v>
      </c>
      <c r="J21">
        <v>799347</v>
      </c>
      <c r="K21">
        <v>2056172</v>
      </c>
      <c r="L21">
        <v>5384209</v>
      </c>
      <c r="N21">
        <f t="shared" si="3"/>
        <v>4.7318702659739989E-2</v>
      </c>
      <c r="O21">
        <f t="shared" si="3"/>
        <v>7.9239679388300704E-2</v>
      </c>
      <c r="P21">
        <f t="shared" si="3"/>
        <v>6.6436562700007584E-2</v>
      </c>
      <c r="Q21">
        <f t="shared" si="3"/>
        <v>9.8672061207133677E-2</v>
      </c>
      <c r="R21">
        <f t="shared" si="13"/>
        <v>8.5075983534808219E-2</v>
      </c>
      <c r="T21">
        <f t="shared" si="4"/>
        <v>9242206.0500000007</v>
      </c>
      <c r="U21">
        <f t="shared" si="5"/>
        <v>5795265.75</v>
      </c>
      <c r="V21">
        <f t="shared" si="6"/>
        <v>4009535.4</v>
      </c>
      <c r="W21">
        <f t="shared" si="7"/>
        <v>5384209</v>
      </c>
      <c r="Y21">
        <f t="shared" si="8"/>
        <v>0.3782949638831325</v>
      </c>
      <c r="Z21">
        <f t="shared" si="14"/>
        <v>0.23720741949801091</v>
      </c>
      <c r="AA21">
        <f t="shared" si="9"/>
        <v>0.16411526004996838</v>
      </c>
      <c r="AB21">
        <f t="shared" si="9"/>
        <v>0.2203823565688883</v>
      </c>
      <c r="AD21">
        <f t="shared" si="10"/>
        <v>1.7900426913663024E-2</v>
      </c>
      <c r="AE21">
        <f t="shared" si="10"/>
        <v>1.8796239869548533E-2</v>
      </c>
      <c r="AF21">
        <f t="shared" si="10"/>
        <v>1.0903253764337774E-2</v>
      </c>
      <c r="AG21">
        <f t="shared" si="10"/>
        <v>2.1745581376337704E-2</v>
      </c>
      <c r="AH21">
        <f t="shared" si="11"/>
        <v>6.9345501923887026E-2</v>
      </c>
      <c r="AJ21">
        <f t="shared" si="12"/>
        <v>2.3388810137751469E-2</v>
      </c>
    </row>
    <row r="22" spans="1:36" x14ac:dyDescent="0.2">
      <c r="A22">
        <v>20</v>
      </c>
      <c r="B22" s="4">
        <v>4.6091370999999999E-2</v>
      </c>
      <c r="D22">
        <v>15453</v>
      </c>
      <c r="E22">
        <v>33373</v>
      </c>
      <c r="F22">
        <v>71015</v>
      </c>
      <c r="G22">
        <v>265302</v>
      </c>
      <c r="I22">
        <v>693071</v>
      </c>
      <c r="J22">
        <v>1065209</v>
      </c>
      <c r="K22">
        <v>2567366</v>
      </c>
      <c r="L22">
        <v>7296980</v>
      </c>
      <c r="N22">
        <f t="shared" si="3"/>
        <v>2.2296416961609992E-2</v>
      </c>
      <c r="O22">
        <f t="shared" si="3"/>
        <v>3.13300019057293E-2</v>
      </c>
      <c r="P22">
        <f t="shared" si="3"/>
        <v>2.7660645190440317E-2</v>
      </c>
      <c r="Q22">
        <f t="shared" si="3"/>
        <v>3.6357780890176487E-2</v>
      </c>
      <c r="R22">
        <f t="shared" si="13"/>
        <v>3.3137347790421892E-2</v>
      </c>
      <c r="T22">
        <f t="shared" si="4"/>
        <v>8004970.0500000007</v>
      </c>
      <c r="U22">
        <f t="shared" si="5"/>
        <v>7722765.25</v>
      </c>
      <c r="V22">
        <f t="shared" si="6"/>
        <v>5006363.7</v>
      </c>
      <c r="W22">
        <f t="shared" si="7"/>
        <v>7296980</v>
      </c>
      <c r="Y22">
        <f t="shared" si="8"/>
        <v>0.28557480966037735</v>
      </c>
      <c r="Z22">
        <f t="shared" si="14"/>
        <v>0.2755072414443982</v>
      </c>
      <c r="AA22">
        <f t="shared" si="9"/>
        <v>0.17860046343560304</v>
      </c>
      <c r="AB22">
        <f t="shared" si="9"/>
        <v>0.26031748545962147</v>
      </c>
      <c r="AD22">
        <f t="shared" si="10"/>
        <v>6.3672950299201829E-3</v>
      </c>
      <c r="AE22">
        <f t="shared" si="10"/>
        <v>8.6316423994952183E-3</v>
      </c>
      <c r="AF22">
        <f t="shared" si="10"/>
        <v>4.9402040499404252E-3</v>
      </c>
      <c r="AG22">
        <f t="shared" si="10"/>
        <v>9.4645660982226217E-3</v>
      </c>
      <c r="AH22">
        <f t="shared" si="11"/>
        <v>2.9403707577578448E-2</v>
      </c>
      <c r="AJ22">
        <f t="shared" si="12"/>
        <v>2.0257795989934338E-2</v>
      </c>
    </row>
    <row r="23" spans="1:36" x14ac:dyDescent="0.2">
      <c r="A23">
        <v>21</v>
      </c>
      <c r="B23" s="4">
        <v>3.5858630000000002E-2</v>
      </c>
      <c r="D23">
        <v>10271</v>
      </c>
      <c r="E23">
        <v>22638</v>
      </c>
      <c r="F23">
        <v>49759</v>
      </c>
      <c r="G23">
        <v>168603</v>
      </c>
      <c r="I23">
        <v>445006</v>
      </c>
      <c r="J23">
        <v>774409</v>
      </c>
      <c r="K23">
        <v>1905783</v>
      </c>
      <c r="L23">
        <v>5119843</v>
      </c>
      <c r="N23">
        <f t="shared" si="3"/>
        <v>2.3080587677469518E-2</v>
      </c>
      <c r="O23">
        <f t="shared" si="3"/>
        <v>2.9232614806904363E-2</v>
      </c>
      <c r="P23">
        <f t="shared" si="3"/>
        <v>2.6109478361387418E-2</v>
      </c>
      <c r="Q23">
        <f t="shared" si="3"/>
        <v>3.2931283244427616E-2</v>
      </c>
      <c r="R23">
        <f t="shared" si="13"/>
        <v>3.0475409400632453E-2</v>
      </c>
      <c r="T23">
        <f t="shared" si="4"/>
        <v>5139819.3000000007</v>
      </c>
      <c r="U23">
        <f t="shared" si="5"/>
        <v>5614465.25</v>
      </c>
      <c r="V23">
        <f t="shared" si="6"/>
        <v>3716276.85</v>
      </c>
      <c r="W23">
        <f t="shared" si="7"/>
        <v>5119843</v>
      </c>
      <c r="Y23">
        <f t="shared" si="8"/>
        <v>0.2623641245506908</v>
      </c>
      <c r="Z23">
        <f t="shared" si="14"/>
        <v>0.28659261623001514</v>
      </c>
      <c r="AA23">
        <f t="shared" si="9"/>
        <v>0.18969883286329711</v>
      </c>
      <c r="AB23">
        <f t="shared" si="9"/>
        <v>0.26134442635599703</v>
      </c>
      <c r="AD23">
        <f t="shared" si="10"/>
        <v>6.0555181801147523E-3</v>
      </c>
      <c r="AE23">
        <f t="shared" si="10"/>
        <v>8.3778515567550001E-3</v>
      </c>
      <c r="AF23">
        <f t="shared" si="10"/>
        <v>4.952937571824704E-3</v>
      </c>
      <c r="AG23">
        <f t="shared" si="10"/>
        <v>8.6064073286817918E-3</v>
      </c>
      <c r="AH23">
        <f t="shared" si="11"/>
        <v>2.7992714637376251E-2</v>
      </c>
      <c r="AJ23">
        <f t="shared" si="12"/>
        <v>1.3007095611123133E-2</v>
      </c>
    </row>
    <row r="24" spans="1:36" x14ac:dyDescent="0.2">
      <c r="A24">
        <v>22</v>
      </c>
      <c r="B24" s="4">
        <v>6.5707037999999995E-2</v>
      </c>
      <c r="D24">
        <v>18412</v>
      </c>
      <c r="E24">
        <v>31054</v>
      </c>
      <c r="F24">
        <v>68895</v>
      </c>
      <c r="G24">
        <v>259932</v>
      </c>
      <c r="I24">
        <v>434145</v>
      </c>
      <c r="J24">
        <v>550624</v>
      </c>
      <c r="K24">
        <v>1335244</v>
      </c>
      <c r="L24">
        <v>3887594</v>
      </c>
      <c r="N24">
        <f t="shared" si="3"/>
        <v>4.2409793962846512E-2</v>
      </c>
      <c r="O24">
        <f t="shared" si="3"/>
        <v>5.6397832277561455E-2</v>
      </c>
      <c r="P24">
        <f t="shared" si="3"/>
        <v>5.159731105326068E-2</v>
      </c>
      <c r="Q24">
        <f t="shared" si="3"/>
        <v>6.6861920251960472E-2</v>
      </c>
      <c r="R24">
        <f t="shared" si="13"/>
        <v>6.094023026908759E-2</v>
      </c>
      <c r="T24">
        <f t="shared" si="4"/>
        <v>5014374.75</v>
      </c>
      <c r="U24">
        <f t="shared" si="5"/>
        <v>3992024</v>
      </c>
      <c r="V24">
        <f t="shared" si="6"/>
        <v>2603725.7999999998</v>
      </c>
      <c r="W24">
        <f t="shared" si="7"/>
        <v>3887594</v>
      </c>
      <c r="Y24">
        <f t="shared" si="8"/>
        <v>0.32355567265092705</v>
      </c>
      <c r="Z24">
        <f t="shared" si="14"/>
        <v>0.25758784992259393</v>
      </c>
      <c r="AA24">
        <f t="shared" si="9"/>
        <v>0.16800703868763958</v>
      </c>
      <c r="AB24">
        <f t="shared" si="9"/>
        <v>0.25084943873883941</v>
      </c>
      <c r="AD24">
        <f t="shared" si="10"/>
        <v>1.3721929412636029E-2</v>
      </c>
      <c r="AE24">
        <f t="shared" si="10"/>
        <v>1.4527396356672124E-2</v>
      </c>
      <c r="AF24">
        <f t="shared" si="10"/>
        <v>8.6687114343033406E-3</v>
      </c>
      <c r="AG24">
        <f t="shared" si="10"/>
        <v>1.6772275168205324E-2</v>
      </c>
      <c r="AH24">
        <f t="shared" si="11"/>
        <v>5.3690312371816817E-2</v>
      </c>
      <c r="AJ24">
        <f t="shared" si="12"/>
        <v>1.268963907023962E-2</v>
      </c>
    </row>
    <row r="25" spans="1:36" x14ac:dyDescent="0.2">
      <c r="A25" s="1" t="s">
        <v>0</v>
      </c>
      <c r="B25" s="4">
        <v>2.8942426E-2</v>
      </c>
      <c r="D25">
        <v>25994</v>
      </c>
      <c r="E25">
        <v>63407</v>
      </c>
      <c r="F25">
        <v>137578</v>
      </c>
      <c r="G25">
        <v>485223</v>
      </c>
      <c r="I25">
        <v>1759384</v>
      </c>
      <c r="J25">
        <v>3112706</v>
      </c>
      <c r="K25">
        <v>7882263</v>
      </c>
      <c r="L25">
        <v>20369761</v>
      </c>
      <c r="N25">
        <f t="shared" si="3"/>
        <v>1.4774489253056751E-2</v>
      </c>
      <c r="O25">
        <f t="shared" si="3"/>
        <v>2.037037869943387E-2</v>
      </c>
      <c r="P25">
        <f t="shared" si="3"/>
        <v>1.7454124532510523E-2</v>
      </c>
      <c r="Q25">
        <f t="shared" si="3"/>
        <v>2.3820750768749815E-2</v>
      </c>
      <c r="R25">
        <f t="shared" si="13"/>
        <v>2.1501012827090257E-2</v>
      </c>
      <c r="T25">
        <f t="shared" si="4"/>
        <v>20320885.200000003</v>
      </c>
      <c r="U25">
        <f t="shared" si="5"/>
        <v>22567118.5</v>
      </c>
      <c r="V25">
        <f t="shared" si="6"/>
        <v>15370412.85</v>
      </c>
      <c r="W25">
        <f t="shared" si="7"/>
        <v>20369761</v>
      </c>
      <c r="Y25">
        <f t="shared" si="8"/>
        <v>0.25844278518445707</v>
      </c>
      <c r="Z25">
        <f t="shared" si="14"/>
        <v>0.28701057563809701</v>
      </c>
      <c r="AA25">
        <f t="shared" si="9"/>
        <v>0.19548224731809261</v>
      </c>
      <c r="AB25">
        <f t="shared" si="9"/>
        <v>0.2590643918593532</v>
      </c>
      <c r="AD25">
        <f t="shared" si="10"/>
        <v>3.8183601522378155E-3</v>
      </c>
      <c r="AE25">
        <f t="shared" si="10"/>
        <v>5.8465141164905452E-3</v>
      </c>
      <c r="AF25">
        <f t="shared" si="10"/>
        <v>3.4119714885850094E-3</v>
      </c>
      <c r="AG25">
        <f t="shared" si="10"/>
        <v>6.1711083115393913E-3</v>
      </c>
      <c r="AH25">
        <f t="shared" si="11"/>
        <v>1.9247954068852761E-2</v>
      </c>
      <c r="AJ25">
        <f t="shared" si="12"/>
        <v>5.1425095177773474E-2</v>
      </c>
    </row>
    <row r="26" spans="1:36" x14ac:dyDescent="0.2">
      <c r="A26" s="1" t="s">
        <v>1</v>
      </c>
      <c r="B26" s="4">
        <v>9.8076940000000005E-3</v>
      </c>
      <c r="D26">
        <v>2719</v>
      </c>
      <c r="E26">
        <v>8603</v>
      </c>
      <c r="F26">
        <v>17651</v>
      </c>
      <c r="G26">
        <v>64885</v>
      </c>
      <c r="I26">
        <v>297707</v>
      </c>
      <c r="J26">
        <v>507857</v>
      </c>
      <c r="K26">
        <v>1311292</v>
      </c>
      <c r="L26">
        <v>3342684</v>
      </c>
      <c r="N26">
        <f t="shared" si="3"/>
        <v>9.1331409741793098E-3</v>
      </c>
      <c r="O26">
        <f t="shared" si="3"/>
        <v>1.6939807859298977E-2</v>
      </c>
      <c r="P26">
        <f t="shared" si="3"/>
        <v>1.3460769988682918E-2</v>
      </c>
      <c r="Q26">
        <f t="shared" si="3"/>
        <v>1.941104812779192E-2</v>
      </c>
      <c r="R26">
        <f t="shared" si="13"/>
        <v>1.7191558263150376E-2</v>
      </c>
      <c r="T26">
        <f t="shared" si="4"/>
        <v>3438515.85</v>
      </c>
      <c r="U26">
        <f t="shared" si="5"/>
        <v>3681963.25</v>
      </c>
      <c r="V26">
        <f t="shared" si="6"/>
        <v>2557019.4</v>
      </c>
      <c r="W26">
        <f t="shared" si="7"/>
        <v>3342684</v>
      </c>
      <c r="Y26">
        <f t="shared" si="8"/>
        <v>0.26409121761542131</v>
      </c>
      <c r="Z26">
        <f t="shared" si="14"/>
        <v>0.28278891252100347</v>
      </c>
      <c r="AA26">
        <f t="shared" si="9"/>
        <v>0.19638890622308866</v>
      </c>
      <c r="AB26">
        <f t="shared" si="9"/>
        <v>0.25673096364048659</v>
      </c>
      <c r="AD26">
        <f>Y26*N26</f>
        <v>2.4119823205243089E-3</v>
      </c>
      <c r="AE26">
        <f t="shared" ref="AE26:AG26" si="15">Z26*O26</f>
        <v>4.790389842845905E-3</v>
      </c>
      <c r="AF26">
        <f t="shared" si="15"/>
        <v>2.6435458949980156E-3</v>
      </c>
      <c r="AG26">
        <f t="shared" si="15"/>
        <v>4.9834170911198829E-3</v>
      </c>
      <c r="AH26">
        <f t="shared" si="11"/>
        <v>1.4829335149488112E-2</v>
      </c>
      <c r="AJ26">
        <f t="shared" si="12"/>
        <v>8.7016880965664154E-3</v>
      </c>
    </row>
    <row r="29" spans="1:36" x14ac:dyDescent="0.2">
      <c r="V29" s="7" t="s">
        <v>31</v>
      </c>
      <c r="W29" s="5" t="s">
        <v>33</v>
      </c>
    </row>
    <row r="30" spans="1:36" x14ac:dyDescent="0.2">
      <c r="V30" s="3">
        <v>248956422</v>
      </c>
      <c r="W30">
        <f>V30*B3</f>
        <v>12368574.038618226</v>
      </c>
    </row>
    <row r="31" spans="1:36" x14ac:dyDescent="0.2">
      <c r="V31" s="3">
        <v>242193529</v>
      </c>
      <c r="W31">
        <f t="shared" ref="W31:W53" si="16">V31*B4</f>
        <v>9382873.0317589082</v>
      </c>
    </row>
    <row r="32" spans="1:36" x14ac:dyDescent="0.2">
      <c r="V32" s="3">
        <v>198295559</v>
      </c>
      <c r="W32">
        <f t="shared" si="16"/>
        <v>7449914.9743313678</v>
      </c>
    </row>
    <row r="33" spans="22:36" x14ac:dyDescent="0.2">
      <c r="V33" s="3">
        <v>190214555</v>
      </c>
      <c r="W33">
        <f t="shared" si="16"/>
        <v>5492245.9307713602</v>
      </c>
      <c r="AB33" s="4"/>
      <c r="AC33" s="4"/>
      <c r="AD33" s="4"/>
      <c r="AE33" s="4"/>
      <c r="AF33" s="4"/>
      <c r="AG33" s="4"/>
      <c r="AH33" s="4"/>
      <c r="AI33" s="4"/>
      <c r="AJ33" s="4"/>
    </row>
    <row r="34" spans="22:36" x14ac:dyDescent="0.2">
      <c r="V34" s="3">
        <v>181538259</v>
      </c>
      <c r="W34">
        <f t="shared" si="16"/>
        <v>6327535.0789621947</v>
      </c>
      <c r="AB34" s="4"/>
      <c r="AC34" s="4"/>
      <c r="AD34" s="4"/>
      <c r="AE34" s="4"/>
      <c r="AF34" s="4"/>
      <c r="AG34" s="4"/>
      <c r="AH34" s="4"/>
      <c r="AI34" s="4"/>
      <c r="AJ34" s="4"/>
    </row>
    <row r="35" spans="22:36" x14ac:dyDescent="0.2">
      <c r="V35" s="3">
        <v>170805979</v>
      </c>
      <c r="W35">
        <f t="shared" si="16"/>
        <v>6266672.0389325069</v>
      </c>
      <c r="AB35" s="4"/>
      <c r="AC35" s="4"/>
      <c r="AD35" s="4"/>
      <c r="AE35" s="4"/>
      <c r="AF35" s="4"/>
      <c r="AG35" s="4"/>
      <c r="AH35" s="4"/>
      <c r="AI35" s="4"/>
      <c r="AJ35" s="4"/>
    </row>
    <row r="36" spans="22:36" x14ac:dyDescent="0.2">
      <c r="V36" s="3">
        <v>159345973</v>
      </c>
      <c r="W36">
        <f t="shared" si="16"/>
        <v>6433253.9342605639</v>
      </c>
      <c r="AB36" s="4"/>
      <c r="AC36" s="4"/>
      <c r="AD36" s="4"/>
      <c r="AE36" s="4"/>
      <c r="AF36" s="4"/>
      <c r="AG36" s="4"/>
      <c r="AH36" s="4"/>
      <c r="AI36" s="4"/>
      <c r="AJ36" s="4"/>
    </row>
    <row r="37" spans="22:36" x14ac:dyDescent="0.2">
      <c r="V37" s="3">
        <v>145138636</v>
      </c>
      <c r="W37">
        <f t="shared" si="16"/>
        <v>4886251.978578236</v>
      </c>
      <c r="AB37" s="4"/>
      <c r="AC37" s="4"/>
      <c r="AD37" s="4"/>
      <c r="AE37" s="4"/>
      <c r="AF37" s="4"/>
      <c r="AG37" s="4"/>
      <c r="AH37" s="4"/>
      <c r="AI37" s="4"/>
      <c r="AJ37" s="4"/>
    </row>
    <row r="38" spans="22:36" x14ac:dyDescent="0.2">
      <c r="V38" s="3">
        <v>138394717</v>
      </c>
      <c r="W38">
        <f t="shared" si="16"/>
        <v>5087479.0615124656</v>
      </c>
      <c r="AB38" s="4"/>
      <c r="AC38" s="4"/>
      <c r="AD38" s="4"/>
      <c r="AE38" s="4"/>
      <c r="AF38" s="4"/>
      <c r="AG38" s="4"/>
      <c r="AH38" s="4"/>
      <c r="AI38" s="4"/>
      <c r="AJ38" s="4"/>
    </row>
    <row r="39" spans="22:36" x14ac:dyDescent="0.2">
      <c r="V39" s="3">
        <v>133797422</v>
      </c>
      <c r="W39">
        <f t="shared" si="16"/>
        <v>4970081.0500025079</v>
      </c>
      <c r="AB39" s="4"/>
      <c r="AC39" s="4"/>
      <c r="AD39" s="4"/>
      <c r="AE39" s="4"/>
      <c r="AF39" s="4"/>
      <c r="AG39" s="4"/>
      <c r="AH39" s="4"/>
      <c r="AI39" s="4"/>
      <c r="AJ39" s="4"/>
    </row>
    <row r="40" spans="22:36" x14ac:dyDescent="0.2">
      <c r="V40" s="3">
        <v>135086622</v>
      </c>
      <c r="W40">
        <f t="shared" si="16"/>
        <v>7194207.9935804764</v>
      </c>
      <c r="AB40" s="4"/>
      <c r="AC40" s="4"/>
      <c r="AD40" s="4"/>
      <c r="AE40" s="4"/>
      <c r="AF40" s="4"/>
      <c r="AG40" s="4"/>
      <c r="AH40" s="4"/>
      <c r="AI40" s="4"/>
      <c r="AJ40" s="4"/>
    </row>
    <row r="41" spans="22:36" x14ac:dyDescent="0.2">
      <c r="V41" s="3">
        <v>133275309</v>
      </c>
      <c r="W41">
        <f t="shared" si="16"/>
        <v>7447517.026535064</v>
      </c>
      <c r="AB41" s="4"/>
      <c r="AC41" s="4"/>
      <c r="AD41" s="4"/>
      <c r="AE41" s="4"/>
      <c r="AF41" s="4"/>
      <c r="AG41" s="4"/>
      <c r="AH41" s="4"/>
      <c r="AI41" s="4"/>
      <c r="AJ41" s="4"/>
    </row>
    <row r="42" spans="22:36" x14ac:dyDescent="0.2">
      <c r="V42" s="3">
        <v>114364328</v>
      </c>
      <c r="W42">
        <f t="shared" si="16"/>
        <v>2773572.946166568</v>
      </c>
      <c r="AB42" s="4"/>
      <c r="AC42" s="4"/>
      <c r="AD42" s="4"/>
      <c r="AE42" s="4"/>
      <c r="AF42" s="4"/>
      <c r="AG42" s="4"/>
      <c r="AH42" s="4"/>
      <c r="AI42" s="4"/>
      <c r="AJ42" s="4"/>
    </row>
    <row r="43" spans="22:36" x14ac:dyDescent="0.2">
      <c r="V43" s="3">
        <v>107043718</v>
      </c>
      <c r="W43">
        <f>V43*B16</f>
        <v>4509812.961302978</v>
      </c>
      <c r="AB43" s="4"/>
      <c r="AC43" s="4"/>
      <c r="AD43" s="4"/>
      <c r="AE43" s="4"/>
      <c r="AF43" s="4"/>
      <c r="AG43" s="4"/>
      <c r="AH43" s="4"/>
      <c r="AI43" s="4"/>
      <c r="AJ43" s="4"/>
    </row>
    <row r="44" spans="22:36" x14ac:dyDescent="0.2">
      <c r="V44" s="3">
        <v>101991189</v>
      </c>
      <c r="W44">
        <f t="shared" si="16"/>
        <v>5320712.0446681501</v>
      </c>
      <c r="AB44" s="4"/>
      <c r="AC44" s="4"/>
      <c r="AD44" s="4"/>
      <c r="AE44" s="4"/>
      <c r="AF44" s="4"/>
      <c r="AG44" s="4"/>
      <c r="AH44" s="4"/>
      <c r="AI44" s="4"/>
      <c r="AJ44" s="4"/>
    </row>
    <row r="45" spans="22:36" x14ac:dyDescent="0.2">
      <c r="V45" s="3">
        <v>90338345</v>
      </c>
      <c r="W45">
        <f t="shared" si="16"/>
        <v>5822364.9648359045</v>
      </c>
      <c r="AB45" s="4"/>
      <c r="AC45" s="4"/>
      <c r="AD45" s="4"/>
      <c r="AE45" s="4"/>
      <c r="AF45" s="4"/>
      <c r="AG45" s="4"/>
      <c r="AH45" s="4"/>
      <c r="AI45" s="4"/>
      <c r="AJ45" s="4"/>
    </row>
    <row r="46" spans="22:36" x14ac:dyDescent="0.2">
      <c r="V46" s="3">
        <v>83257441</v>
      </c>
      <c r="W46">
        <f t="shared" si="16"/>
        <v>7077053.9953284608</v>
      </c>
      <c r="AB46" s="4"/>
      <c r="AC46" s="4"/>
      <c r="AD46" s="4"/>
      <c r="AE46" s="4"/>
      <c r="AF46" s="4"/>
      <c r="AG46" s="4"/>
      <c r="AH46" s="4"/>
      <c r="AI46" s="4"/>
      <c r="AJ46" s="4"/>
    </row>
    <row r="47" spans="22:36" x14ac:dyDescent="0.2">
      <c r="V47" s="3">
        <v>80373285</v>
      </c>
      <c r="W47">
        <f t="shared" si="16"/>
        <v>2684985.0014622598</v>
      </c>
      <c r="AB47" s="4"/>
      <c r="AC47" s="4"/>
      <c r="AD47" s="4"/>
      <c r="AE47" s="4"/>
      <c r="AF47" s="4"/>
      <c r="AG47" s="4"/>
      <c r="AH47" s="4"/>
      <c r="AI47" s="4"/>
      <c r="AJ47" s="4"/>
    </row>
    <row r="48" spans="22:36" x14ac:dyDescent="0.2">
      <c r="V48" s="3">
        <v>58617616</v>
      </c>
      <c r="W48">
        <f t="shared" si="16"/>
        <v>6932850.9918605275</v>
      </c>
      <c r="AB48" s="4"/>
      <c r="AC48" s="4"/>
      <c r="AD48" s="4"/>
      <c r="AE48" s="4"/>
      <c r="AF48" s="4"/>
      <c r="AG48" s="4"/>
      <c r="AH48" s="4"/>
      <c r="AI48" s="4"/>
      <c r="AJ48" s="4"/>
    </row>
    <row r="49" spans="20:36" x14ac:dyDescent="0.2">
      <c r="V49" s="3">
        <v>64444167</v>
      </c>
      <c r="W49">
        <f t="shared" si="16"/>
        <v>2970320.009982957</v>
      </c>
      <c r="AB49" s="4"/>
      <c r="AC49" s="4"/>
      <c r="AD49" s="4"/>
      <c r="AE49" s="4"/>
      <c r="AF49" s="4"/>
      <c r="AG49" s="4"/>
      <c r="AH49" s="4"/>
      <c r="AI49" s="4"/>
      <c r="AJ49" s="4"/>
    </row>
    <row r="50" spans="20:36" x14ac:dyDescent="0.2">
      <c r="V50" s="3">
        <v>46709983</v>
      </c>
      <c r="W50">
        <f t="shared" si="16"/>
        <v>1674955.9977032901</v>
      </c>
      <c r="AB50" s="4"/>
      <c r="AC50" s="4"/>
      <c r="AD50" s="4"/>
      <c r="AE50" s="4"/>
      <c r="AF50" s="4"/>
      <c r="AG50" s="4"/>
      <c r="AH50" s="4"/>
      <c r="AI50" s="4"/>
      <c r="AJ50" s="4"/>
    </row>
    <row r="51" spans="20:36" x14ac:dyDescent="0.2">
      <c r="V51" s="3">
        <v>50818468</v>
      </c>
      <c r="W51">
        <f t="shared" si="16"/>
        <v>3339131.0079777837</v>
      </c>
      <c r="AB51" s="4"/>
      <c r="AC51" s="4"/>
      <c r="AD51" s="4"/>
      <c r="AE51" s="4"/>
      <c r="AF51" s="4"/>
      <c r="AG51" s="4"/>
      <c r="AH51" s="4"/>
      <c r="AI51" s="4"/>
      <c r="AJ51" s="4"/>
    </row>
    <row r="52" spans="20:36" x14ac:dyDescent="0.2">
      <c r="V52" s="3">
        <v>156040895</v>
      </c>
      <c r="W52">
        <f t="shared" si="16"/>
        <v>4516202.0565112699</v>
      </c>
      <c r="AB52" s="4"/>
      <c r="AC52" s="4"/>
      <c r="AD52" s="4"/>
      <c r="AE52" s="4"/>
      <c r="AF52" s="4"/>
      <c r="AG52" s="4"/>
      <c r="AH52" s="4"/>
      <c r="AI52" s="4"/>
      <c r="AJ52" s="4"/>
    </row>
    <row r="53" spans="20:36" x14ac:dyDescent="0.2">
      <c r="V53" s="3">
        <v>57227415</v>
      </c>
      <c r="W53">
        <f t="shared" si="16"/>
        <v>561268.97473101004</v>
      </c>
      <c r="AB53" s="4"/>
      <c r="AC53" s="4"/>
      <c r="AD53" s="4"/>
      <c r="AE53" s="4"/>
      <c r="AF53" s="4"/>
      <c r="AG53" s="4"/>
      <c r="AH53" s="4"/>
      <c r="AI53" s="4"/>
      <c r="AJ53" s="4"/>
    </row>
    <row r="54" spans="20:36" x14ac:dyDescent="0.2">
      <c r="V54" s="3"/>
      <c r="AB54" s="4"/>
      <c r="AC54" s="4"/>
      <c r="AD54" s="4"/>
      <c r="AE54" s="4"/>
      <c r="AF54" s="4"/>
      <c r="AG54" s="4"/>
      <c r="AH54" s="4"/>
      <c r="AI54" s="4"/>
      <c r="AJ54" s="4"/>
    </row>
    <row r="55" spans="20:36" x14ac:dyDescent="0.2">
      <c r="U55" t="s">
        <v>14</v>
      </c>
      <c r="V55" s="2">
        <f>SUM(V30:V53)</f>
        <v>3088269832</v>
      </c>
      <c r="W55">
        <f>SUM(W30:W53)</f>
        <v>131489837.09037505</v>
      </c>
      <c r="AB55" s="4"/>
      <c r="AC55" s="4"/>
      <c r="AD55" s="4"/>
      <c r="AE55" s="4"/>
      <c r="AF55" s="4"/>
      <c r="AG55" s="4"/>
      <c r="AH55" s="4"/>
      <c r="AI55" s="4"/>
      <c r="AJ55" s="4"/>
    </row>
    <row r="56" spans="20:36" x14ac:dyDescent="0.2">
      <c r="V56" s="2"/>
      <c r="AB56" s="4"/>
      <c r="AC56" s="4"/>
      <c r="AD56" s="4"/>
      <c r="AE56" s="4"/>
      <c r="AF56" s="4"/>
      <c r="AG56" s="4"/>
      <c r="AH56" s="4"/>
      <c r="AI56" s="4"/>
      <c r="AJ56" s="4"/>
    </row>
    <row r="57" spans="20:36" x14ac:dyDescent="0.2">
      <c r="T57" t="s">
        <v>20</v>
      </c>
      <c r="V57" s="2">
        <f>W55/V55</f>
        <v>4.2577185363761004E-2</v>
      </c>
    </row>
    <row r="58" spans="20:36" x14ac:dyDescent="0.2">
      <c r="V58" s="2"/>
    </row>
    <row r="59" spans="20:36" x14ac:dyDescent="0.2">
      <c r="V59" s="2"/>
    </row>
    <row r="60" spans="20:36" x14ac:dyDescent="0.2">
      <c r="V6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zoomScale="83" zoomScaleNormal="93" workbookViewId="0">
      <selection activeCell="W29" sqref="V29:W29"/>
    </sheetView>
  </sheetViews>
  <sheetFormatPr baseColWidth="10" defaultRowHeight="16" x14ac:dyDescent="0.2"/>
  <cols>
    <col min="1" max="1" width="15.1640625" customWidth="1"/>
    <col min="21" max="21" width="19" customWidth="1"/>
    <col min="22" max="22" width="13.1640625" bestFit="1" customWidth="1"/>
    <col min="23" max="23" width="11" bestFit="1" customWidth="1"/>
    <col min="26" max="26" width="12.5" bestFit="1" customWidth="1"/>
  </cols>
  <sheetData>
    <row r="1" spans="1:36" x14ac:dyDescent="0.2">
      <c r="A1" t="s">
        <v>6</v>
      </c>
      <c r="B1" t="s">
        <v>16</v>
      </c>
      <c r="D1" t="s">
        <v>15</v>
      </c>
      <c r="I1" t="s">
        <v>7</v>
      </c>
      <c r="N1" t="s">
        <v>29</v>
      </c>
      <c r="T1" t="s">
        <v>10</v>
      </c>
      <c r="Y1" t="s">
        <v>12</v>
      </c>
      <c r="AD1" t="s">
        <v>30</v>
      </c>
      <c r="AJ1" t="s">
        <v>13</v>
      </c>
    </row>
    <row r="2" spans="1:36" x14ac:dyDescent="0.2">
      <c r="D2" t="s">
        <v>2</v>
      </c>
      <c r="E2" t="s">
        <v>3</v>
      </c>
      <c r="F2" t="s">
        <v>4</v>
      </c>
      <c r="G2" t="s">
        <v>5</v>
      </c>
      <c r="I2" t="s">
        <v>2</v>
      </c>
      <c r="J2" t="s">
        <v>3</v>
      </c>
      <c r="K2" t="s">
        <v>4</v>
      </c>
      <c r="L2" t="s">
        <v>5</v>
      </c>
      <c r="N2" t="s">
        <v>2</v>
      </c>
      <c r="O2" t="s">
        <v>3</v>
      </c>
      <c r="P2" t="s">
        <v>4</v>
      </c>
      <c r="Q2" t="s">
        <v>5</v>
      </c>
      <c r="R2" t="s">
        <v>8</v>
      </c>
      <c r="T2" t="s">
        <v>2</v>
      </c>
      <c r="U2" t="s">
        <v>3</v>
      </c>
      <c r="V2" t="s">
        <v>4</v>
      </c>
      <c r="W2" t="s">
        <v>5</v>
      </c>
      <c r="Y2" t="s">
        <v>2</v>
      </c>
      <c r="Z2" t="s">
        <v>3</v>
      </c>
      <c r="AA2" t="s">
        <v>4</v>
      </c>
      <c r="AB2" t="s">
        <v>5</v>
      </c>
      <c r="AD2" t="s">
        <v>2</v>
      </c>
      <c r="AE2" t="s">
        <v>3</v>
      </c>
      <c r="AF2" t="s">
        <v>4</v>
      </c>
      <c r="AG2" t="s">
        <v>5</v>
      </c>
      <c r="AH2" t="s">
        <v>8</v>
      </c>
    </row>
    <row r="3" spans="1:36" x14ac:dyDescent="0.2">
      <c r="A3">
        <v>1</v>
      </c>
      <c r="B3">
        <v>1.44402541260816E-2</v>
      </c>
      <c r="D3">
        <v>5824</v>
      </c>
      <c r="E3">
        <v>30050</v>
      </c>
      <c r="F3">
        <v>58154</v>
      </c>
      <c r="G3">
        <v>297596</v>
      </c>
      <c r="I3">
        <v>2672539</v>
      </c>
      <c r="J3">
        <v>4201065</v>
      </c>
      <c r="K3">
        <v>10488523</v>
      </c>
      <c r="L3">
        <v>27971014</v>
      </c>
      <c r="N3">
        <f>D3/I3</f>
        <v>2.1792011267188242E-3</v>
      </c>
      <c r="O3">
        <f t="shared" ref="O3:Q3" si="0">E3/J3</f>
        <v>7.1529481214882415E-3</v>
      </c>
      <c r="P3">
        <f t="shared" si="0"/>
        <v>5.5445366330416591E-3</v>
      </c>
      <c r="Q3">
        <f t="shared" si="0"/>
        <v>1.0639442674477228E-2</v>
      </c>
      <c r="R3">
        <f>SUM(D3:G3)/SUM(I3:L3)</f>
        <v>8.6388013572675226E-3</v>
      </c>
      <c r="T3">
        <f>I3*11.55</f>
        <v>30867825.450000003</v>
      </c>
      <c r="U3">
        <f>J3*7.25</f>
        <v>30457721.25</v>
      </c>
      <c r="V3">
        <f>K3*1.95</f>
        <v>20452619.849999998</v>
      </c>
      <c r="W3">
        <f>L3</f>
        <v>27971014</v>
      </c>
      <c r="Y3">
        <f>T3/SUM($T3:$W3)</f>
        <v>0.2812579127726344</v>
      </c>
      <c r="Z3">
        <f t="shared" ref="Z3:AB3" si="1">U3/SUM($T3:$W3)</f>
        <v>0.2775211723437328</v>
      </c>
      <c r="AA3">
        <f t="shared" si="1"/>
        <v>0.18635783654605154</v>
      </c>
      <c r="AB3">
        <f t="shared" si="1"/>
        <v>0.25486307833758126</v>
      </c>
      <c r="AD3">
        <f>Y3*N3</f>
        <v>6.1291756041270966E-4</v>
      </c>
      <c r="AE3">
        <f t="shared" ref="AE3:AG3" si="2">Z3*O3</f>
        <v>1.9850945483893181E-3</v>
      </c>
      <c r="AF3">
        <f t="shared" si="2"/>
        <v>1.0332678515839724E-3</v>
      </c>
      <c r="AG3">
        <f t="shared" si="2"/>
        <v>2.7116011118134948E-3</v>
      </c>
      <c r="AH3">
        <f>SUM(AD3:AG3)</f>
        <v>6.3428810721994945E-3</v>
      </c>
      <c r="AJ3">
        <f>I3/SUM(I$3:I$26)</f>
        <v>7.811573393944217E-2</v>
      </c>
    </row>
    <row r="4" spans="1:36" x14ac:dyDescent="0.2">
      <c r="A4">
        <v>2</v>
      </c>
      <c r="B4">
        <v>1.08039922074053E-2</v>
      </c>
      <c r="D4">
        <v>6139</v>
      </c>
      <c r="E4">
        <v>28422</v>
      </c>
      <c r="F4">
        <v>55756</v>
      </c>
      <c r="G4">
        <v>257126</v>
      </c>
      <c r="I4">
        <v>2787188</v>
      </c>
      <c r="J4">
        <v>4764698</v>
      </c>
      <c r="K4">
        <v>11780898</v>
      </c>
      <c r="L4">
        <v>30898470</v>
      </c>
      <c r="N4">
        <f t="shared" ref="N4:N26" si="3">D4/I4</f>
        <v>2.2025783693098563E-3</v>
      </c>
      <c r="O4">
        <f t="shared" ref="O4:O26" si="4">E4/J4</f>
        <v>5.9651209793359413E-3</v>
      </c>
      <c r="P4">
        <f t="shared" ref="P4:P26" si="5">F4/K4</f>
        <v>4.7327461794508365E-3</v>
      </c>
      <c r="Q4">
        <f t="shared" ref="Q4:Q26" si="6">G4/L4</f>
        <v>8.32164181592163E-3</v>
      </c>
      <c r="R4">
        <f t="shared" ref="R4:R26" si="7">SUM(D4:G4)/SUM(I4:L4)</f>
        <v>6.9168689278591372E-3</v>
      </c>
      <c r="T4">
        <f t="shared" ref="T4:T26" si="8">I4*11.55</f>
        <v>32192021.400000002</v>
      </c>
      <c r="U4">
        <f t="shared" ref="U4:U26" si="9">J4*7.25</f>
        <v>34544060.5</v>
      </c>
      <c r="V4">
        <f t="shared" ref="V4:V26" si="10">K4*1.95</f>
        <v>22972751.099999998</v>
      </c>
      <c r="W4">
        <f t="shared" ref="W4:W26" si="11">L4</f>
        <v>30898470</v>
      </c>
      <c r="Y4">
        <f t="shared" ref="Y4:Y26" si="12">T4/SUM($T4:$W4)</f>
        <v>0.26691602083167387</v>
      </c>
      <c r="Z4">
        <f t="shared" ref="Z4:Z26" si="13">U4/SUM($T4:$W4)</f>
        <v>0.28641765167404498</v>
      </c>
      <c r="AA4">
        <f t="shared" ref="AA4:AA26" si="14">V4/SUM($T4:$W4)</f>
        <v>0.19047562235928614</v>
      </c>
      <c r="AB4">
        <f t="shared" ref="AB4:AB26" si="15">W4/SUM($T4:$W4)</f>
        <v>0.25619070513499503</v>
      </c>
      <c r="AD4">
        <f t="shared" ref="AD4:AD25" si="16">Y4*N4</f>
        <v>5.8790345390610386E-4</v>
      </c>
      <c r="AE4">
        <f t="shared" ref="AE4:AE26" si="17">Z4*O4</f>
        <v>1.7085159428529798E-3</v>
      </c>
      <c r="AF4">
        <f t="shared" ref="AF4:AF26" si="18">AA4*P4</f>
        <v>9.0147277399943177E-4</v>
      </c>
      <c r="AG4">
        <f t="shared" ref="AG4:AG26" si="19">AB4*Q4</f>
        <v>2.1319272847018229E-3</v>
      </c>
      <c r="AH4">
        <f t="shared" ref="AH4:AH26" si="20">SUM(AD4:AG4)</f>
        <v>5.3298194554603382E-3</v>
      </c>
      <c r="AJ4">
        <f t="shared" ref="AJ4:AJ26" si="21">I4/SUM(I$3:I$26)</f>
        <v>8.1466813486054251E-2</v>
      </c>
    </row>
    <row r="5" spans="1:36" x14ac:dyDescent="0.2">
      <c r="A5">
        <v>3</v>
      </c>
      <c r="B5">
        <v>1.0212084477393701E-2</v>
      </c>
      <c r="D5">
        <v>4136</v>
      </c>
      <c r="E5">
        <v>20062</v>
      </c>
      <c r="F5">
        <v>38282</v>
      </c>
      <c r="G5">
        <v>185908</v>
      </c>
      <c r="I5">
        <v>2313360</v>
      </c>
      <c r="J5">
        <v>3998896</v>
      </c>
      <c r="K5">
        <v>9894819</v>
      </c>
      <c r="L5">
        <v>25986494</v>
      </c>
      <c r="N5">
        <f t="shared" si="3"/>
        <v>1.7878756440847944E-3</v>
      </c>
      <c r="O5">
        <f t="shared" si="4"/>
        <v>5.0168846601662057E-3</v>
      </c>
      <c r="P5">
        <f t="shared" si="5"/>
        <v>3.8688934077520773E-3</v>
      </c>
      <c r="Q5">
        <f t="shared" si="6"/>
        <v>7.1540239325859041E-3</v>
      </c>
      <c r="R5">
        <f t="shared" si="7"/>
        <v>5.8868686837086478E-3</v>
      </c>
      <c r="T5">
        <f t="shared" si="8"/>
        <v>26719308</v>
      </c>
      <c r="U5">
        <f t="shared" si="9"/>
        <v>28991996</v>
      </c>
      <c r="V5">
        <f t="shared" si="10"/>
        <v>19294897.050000001</v>
      </c>
      <c r="W5">
        <f t="shared" si="11"/>
        <v>25986494</v>
      </c>
      <c r="Y5">
        <f t="shared" si="12"/>
        <v>0.26456673907723388</v>
      </c>
      <c r="Z5">
        <f t="shared" si="13"/>
        <v>0.28707022805606375</v>
      </c>
      <c r="AA5">
        <f t="shared" si="14"/>
        <v>0.19105240275494562</v>
      </c>
      <c r="AB5">
        <f t="shared" si="15"/>
        <v>0.25731063011175681</v>
      </c>
      <c r="AD5">
        <f t="shared" si="16"/>
        <v>4.7301242903112327E-4</v>
      </c>
      <c r="AE5">
        <f t="shared" si="17"/>
        <v>1.4401982235248806E-3</v>
      </c>
      <c r="AF5">
        <f t="shared" si="18"/>
        <v>7.3916138155380386E-4</v>
      </c>
      <c r="AG5">
        <f t="shared" si="19"/>
        <v>1.8408064059282675E-3</v>
      </c>
      <c r="AH5">
        <f t="shared" si="20"/>
        <v>4.4931784400380759E-3</v>
      </c>
      <c r="AJ5">
        <f t="shared" si="21"/>
        <v>6.7617278650058218E-2</v>
      </c>
    </row>
    <row r="6" spans="1:36" x14ac:dyDescent="0.2">
      <c r="A6">
        <v>4</v>
      </c>
      <c r="B6">
        <v>7.4328434014947001E-3</v>
      </c>
      <c r="D6">
        <v>3900</v>
      </c>
      <c r="E6">
        <v>17362</v>
      </c>
      <c r="F6">
        <v>34162</v>
      </c>
      <c r="G6">
        <v>149953</v>
      </c>
      <c r="I6">
        <v>2239602</v>
      </c>
      <c r="J6">
        <v>4069581</v>
      </c>
      <c r="K6">
        <v>10206083</v>
      </c>
      <c r="L6">
        <v>26038352</v>
      </c>
      <c r="N6">
        <f t="shared" si="3"/>
        <v>1.7413808346304388E-3</v>
      </c>
      <c r="O6">
        <f t="shared" si="4"/>
        <v>4.2662868732677882E-3</v>
      </c>
      <c r="P6">
        <f t="shared" si="5"/>
        <v>3.3472194964512831E-3</v>
      </c>
      <c r="Q6">
        <f t="shared" si="6"/>
        <v>5.7589282148117517E-3</v>
      </c>
      <c r="R6">
        <f t="shared" si="7"/>
        <v>4.8263111258835855E-3</v>
      </c>
      <c r="T6">
        <f t="shared" si="8"/>
        <v>25867403.100000001</v>
      </c>
      <c r="U6">
        <f t="shared" si="9"/>
        <v>29504462.25</v>
      </c>
      <c r="V6">
        <f t="shared" si="10"/>
        <v>19901861.849999998</v>
      </c>
      <c r="W6">
        <f t="shared" si="11"/>
        <v>26038352</v>
      </c>
      <c r="Y6">
        <f t="shared" si="12"/>
        <v>0.25532397818956221</v>
      </c>
      <c r="Z6">
        <f t="shared" si="13"/>
        <v>0.29122353901902742</v>
      </c>
      <c r="AA6">
        <f t="shared" si="14"/>
        <v>0.19644115496545841</v>
      </c>
      <c r="AB6">
        <f t="shared" si="15"/>
        <v>0.25701132782595187</v>
      </c>
      <c r="AD6">
        <f t="shared" si="16"/>
        <v>4.4461628224090377E-4</v>
      </c>
      <c r="AE6">
        <f t="shared" si="17"/>
        <v>1.2424431617034661E-3</v>
      </c>
      <c r="AF6">
        <f t="shared" si="18"/>
        <v>6.5753166380579022E-4</v>
      </c>
      <c r="AG6">
        <f t="shared" si="19"/>
        <v>1.480109787343107E-3</v>
      </c>
      <c r="AH6">
        <f t="shared" si="20"/>
        <v>3.8247008950932672E-3</v>
      </c>
      <c r="AJ6">
        <f t="shared" si="21"/>
        <v>6.54614035425648E-2</v>
      </c>
    </row>
    <row r="7" spans="1:36" x14ac:dyDescent="0.2">
      <c r="A7">
        <v>5</v>
      </c>
      <c r="B7">
        <v>8.9426163330122103E-3</v>
      </c>
      <c r="D7">
        <v>3690</v>
      </c>
      <c r="E7">
        <v>16921</v>
      </c>
      <c r="F7">
        <v>32877</v>
      </c>
      <c r="G7">
        <v>153639</v>
      </c>
      <c r="I7">
        <v>2091044</v>
      </c>
      <c r="J7">
        <v>3680652</v>
      </c>
      <c r="K7">
        <v>9108378</v>
      </c>
      <c r="L7">
        <v>23951693</v>
      </c>
      <c r="N7">
        <f t="shared" si="3"/>
        <v>1.7646687491989646E-3</v>
      </c>
      <c r="O7">
        <f t="shared" si="4"/>
        <v>4.5972833074140124E-3</v>
      </c>
      <c r="P7">
        <f t="shared" si="5"/>
        <v>3.6095339916722823E-3</v>
      </c>
      <c r="Q7">
        <f t="shared" si="6"/>
        <v>6.4145361248576461E-3</v>
      </c>
      <c r="R7">
        <f t="shared" si="7"/>
        <v>5.3339576331924328E-3</v>
      </c>
      <c r="T7">
        <f t="shared" si="8"/>
        <v>24151558.200000003</v>
      </c>
      <c r="U7">
        <f t="shared" si="9"/>
        <v>26684727</v>
      </c>
      <c r="V7">
        <f t="shared" si="10"/>
        <v>17761337.099999998</v>
      </c>
      <c r="W7">
        <f t="shared" si="11"/>
        <v>23951693</v>
      </c>
      <c r="Y7">
        <f t="shared" si="12"/>
        <v>0.26095879933538529</v>
      </c>
      <c r="Z7">
        <f t="shared" si="13"/>
        <v>0.28832981544489072</v>
      </c>
      <c r="AA7">
        <f t="shared" si="14"/>
        <v>0.19191213940833982</v>
      </c>
      <c r="AB7">
        <f t="shared" si="15"/>
        <v>0.25879924581138419</v>
      </c>
      <c r="AD7">
        <f t="shared" si="16"/>
        <v>4.6050583801563794E-4</v>
      </c>
      <c r="AE7">
        <f t="shared" si="17"/>
        <v>1.325533847574559E-3</v>
      </c>
      <c r="AF7">
        <f t="shared" si="18"/>
        <v>6.9271339060895238E-4</v>
      </c>
      <c r="AG7">
        <f t="shared" si="19"/>
        <v>1.6600771113430377E-3</v>
      </c>
      <c r="AH7">
        <f t="shared" si="20"/>
        <v>4.1388301875421871E-3</v>
      </c>
      <c r="AJ7">
        <f t="shared" si="21"/>
        <v>6.1119196673899583E-2</v>
      </c>
    </row>
    <row r="8" spans="1:36" x14ac:dyDescent="0.2">
      <c r="A8">
        <v>6</v>
      </c>
      <c r="B8">
        <v>1.04795219141597E-2</v>
      </c>
      <c r="D8">
        <v>3806</v>
      </c>
      <c r="E8">
        <v>17922</v>
      </c>
      <c r="F8">
        <v>34364</v>
      </c>
      <c r="G8">
        <v>165544</v>
      </c>
      <c r="I8">
        <v>2002773</v>
      </c>
      <c r="J8">
        <v>3464330</v>
      </c>
      <c r="K8">
        <v>8609574</v>
      </c>
      <c r="L8">
        <v>22339159</v>
      </c>
      <c r="N8">
        <f t="shared" si="3"/>
        <v>1.9003651437282207E-3</v>
      </c>
      <c r="O8">
        <f t="shared" si="4"/>
        <v>5.1732946919029075E-3</v>
      </c>
      <c r="P8">
        <f t="shared" si="5"/>
        <v>3.9913705370323779E-3</v>
      </c>
      <c r="Q8">
        <f t="shared" si="6"/>
        <v>7.4104848799366168E-3</v>
      </c>
      <c r="R8">
        <f t="shared" si="7"/>
        <v>6.0862532443302962E-3</v>
      </c>
      <c r="T8">
        <f t="shared" si="8"/>
        <v>23132028.150000002</v>
      </c>
      <c r="U8">
        <f t="shared" si="9"/>
        <v>25116392.5</v>
      </c>
      <c r="V8">
        <f t="shared" si="10"/>
        <v>16788669.300000001</v>
      </c>
      <c r="W8">
        <f t="shared" si="11"/>
        <v>22339159</v>
      </c>
      <c r="Y8">
        <f t="shared" si="12"/>
        <v>0.26474045782437999</v>
      </c>
      <c r="Z8">
        <f t="shared" si="13"/>
        <v>0.28745102704480424</v>
      </c>
      <c r="AA8">
        <f t="shared" si="14"/>
        <v>0.19214225263443288</v>
      </c>
      <c r="AB8">
        <f t="shared" si="15"/>
        <v>0.25566626249638286</v>
      </c>
      <c r="AD8">
        <f t="shared" si="16"/>
        <v>5.0310353818410283E-4</v>
      </c>
      <c r="AE8">
        <f t="shared" si="17"/>
        <v>1.4870688723929249E-3</v>
      </c>
      <c r="AF8">
        <f t="shared" si="18"/>
        <v>7.6691092608410717E-4</v>
      </c>
      <c r="AG8">
        <f t="shared" si="19"/>
        <v>1.8946109725393513E-3</v>
      </c>
      <c r="AH8">
        <f t="shared" si="20"/>
        <v>4.651694309200486E-3</v>
      </c>
      <c r="AJ8">
        <f t="shared" si="21"/>
        <v>5.8539120592477199E-2</v>
      </c>
    </row>
    <row r="9" spans="1:36" x14ac:dyDescent="0.2">
      <c r="A9">
        <v>7</v>
      </c>
      <c r="B9">
        <v>1.0575905799640101E-2</v>
      </c>
      <c r="D9">
        <v>3154</v>
      </c>
      <c r="E9">
        <v>15361</v>
      </c>
      <c r="F9">
        <v>29010</v>
      </c>
      <c r="G9">
        <v>145861</v>
      </c>
      <c r="I9">
        <v>1916971</v>
      </c>
      <c r="J9">
        <v>3090050</v>
      </c>
      <c r="K9">
        <v>7720559</v>
      </c>
      <c r="L9">
        <v>20103896</v>
      </c>
      <c r="N9">
        <f t="shared" si="3"/>
        <v>1.6453039717345751E-3</v>
      </c>
      <c r="O9">
        <f t="shared" si="4"/>
        <v>4.9711169722172783E-3</v>
      </c>
      <c r="P9">
        <f t="shared" si="5"/>
        <v>3.7574999426854975E-3</v>
      </c>
      <c r="Q9">
        <f t="shared" si="6"/>
        <v>7.2553598566168472E-3</v>
      </c>
      <c r="R9">
        <f t="shared" si="7"/>
        <v>5.8902621374683243E-3</v>
      </c>
      <c r="T9">
        <f t="shared" si="8"/>
        <v>22141015.050000001</v>
      </c>
      <c r="U9">
        <f t="shared" si="9"/>
        <v>22402862.5</v>
      </c>
      <c r="V9">
        <f t="shared" si="10"/>
        <v>15055090.049999999</v>
      </c>
      <c r="W9">
        <f t="shared" si="11"/>
        <v>20103896</v>
      </c>
      <c r="Y9">
        <f t="shared" si="12"/>
        <v>0.27779447374836858</v>
      </c>
      <c r="Z9">
        <f t="shared" si="13"/>
        <v>0.28107976913391608</v>
      </c>
      <c r="AA9">
        <f t="shared" si="14"/>
        <v>0.1888902025597986</v>
      </c>
      <c r="AB9">
        <f t="shared" si="15"/>
        <v>0.2522355545579168</v>
      </c>
      <c r="AD9">
        <f t="shared" si="16"/>
        <v>4.5705635098410697E-4</v>
      </c>
      <c r="AE9">
        <f t="shared" si="17"/>
        <v>1.3972804108885245E-3</v>
      </c>
      <c r="AF9">
        <f t="shared" si="18"/>
        <v>7.0975492529229531E-4</v>
      </c>
      <c r="AG9">
        <f t="shared" si="19"/>
        <v>1.8300597169509981E-3</v>
      </c>
      <c r="AH9">
        <f t="shared" si="20"/>
        <v>4.3941514041159245E-3</v>
      </c>
      <c r="AJ9">
        <f t="shared" si="21"/>
        <v>5.6031210996594027E-2</v>
      </c>
    </row>
    <row r="10" spans="1:36" x14ac:dyDescent="0.2">
      <c r="A10">
        <v>8</v>
      </c>
      <c r="B10">
        <v>8.2058715227281004E-3</v>
      </c>
      <c r="D10">
        <v>2439</v>
      </c>
      <c r="E10">
        <v>11541</v>
      </c>
      <c r="F10">
        <v>22354</v>
      </c>
      <c r="G10">
        <v>107194</v>
      </c>
      <c r="I10">
        <v>1644453</v>
      </c>
      <c r="J10">
        <v>2849601</v>
      </c>
      <c r="K10">
        <v>7086236</v>
      </c>
      <c r="L10">
        <v>18661277</v>
      </c>
      <c r="N10">
        <f t="shared" si="3"/>
        <v>1.4831679591937258E-3</v>
      </c>
      <c r="O10">
        <f t="shared" si="4"/>
        <v>4.0500406899071136E-3</v>
      </c>
      <c r="P10">
        <f t="shared" si="5"/>
        <v>3.1545661194462052E-3</v>
      </c>
      <c r="Q10">
        <f t="shared" si="6"/>
        <v>5.7441942477998694E-3</v>
      </c>
      <c r="R10">
        <f t="shared" si="7"/>
        <v>4.7460503617421674E-3</v>
      </c>
      <c r="T10">
        <f t="shared" si="8"/>
        <v>18993432.150000002</v>
      </c>
      <c r="U10">
        <f t="shared" si="9"/>
        <v>20659607.25</v>
      </c>
      <c r="V10">
        <f t="shared" si="10"/>
        <v>13818160.199999999</v>
      </c>
      <c r="W10">
        <f t="shared" si="11"/>
        <v>18661277</v>
      </c>
      <c r="Y10">
        <f t="shared" si="12"/>
        <v>0.2633131849239736</v>
      </c>
      <c r="Z10">
        <f t="shared" si="13"/>
        <v>0.28641200501910946</v>
      </c>
      <c r="AA10">
        <f t="shared" si="14"/>
        <v>0.19156641850281345</v>
      </c>
      <c r="AB10">
        <f t="shared" si="15"/>
        <v>0.25870839155410336</v>
      </c>
      <c r="AD10">
        <f t="shared" si="16"/>
        <v>3.9053767911249003E-4</v>
      </c>
      <c r="AE10">
        <f t="shared" si="17"/>
        <v>1.1599802744052738E-3</v>
      </c>
      <c r="AF10">
        <f t="shared" si="18"/>
        <v>6.0430893343262797E-4</v>
      </c>
      <c r="AG10">
        <f t="shared" si="19"/>
        <v>1.4860712546226368E-3</v>
      </c>
      <c r="AH10">
        <f t="shared" si="20"/>
        <v>3.6408981415730285E-3</v>
      </c>
      <c r="AJ10">
        <f t="shared" si="21"/>
        <v>4.8065773043505636E-2</v>
      </c>
    </row>
    <row r="11" spans="1:36" x14ac:dyDescent="0.2">
      <c r="A11">
        <v>9</v>
      </c>
      <c r="B11">
        <v>1.03693409048266E-2</v>
      </c>
      <c r="D11">
        <v>2274</v>
      </c>
      <c r="E11">
        <v>11633</v>
      </c>
      <c r="F11">
        <v>22473</v>
      </c>
      <c r="G11">
        <v>117060</v>
      </c>
      <c r="I11">
        <v>1412798</v>
      </c>
      <c r="J11">
        <v>2298236</v>
      </c>
      <c r="K11">
        <v>5677894</v>
      </c>
      <c r="L11">
        <v>15141954</v>
      </c>
      <c r="N11">
        <f t="shared" si="3"/>
        <v>1.6095719274800786E-3</v>
      </c>
      <c r="O11">
        <f t="shared" si="4"/>
        <v>5.0617081970694049E-3</v>
      </c>
      <c r="P11">
        <f t="shared" si="5"/>
        <v>3.9579816037425145E-3</v>
      </c>
      <c r="Q11">
        <f t="shared" si="6"/>
        <v>7.7308384373641608E-3</v>
      </c>
      <c r="R11">
        <f t="shared" si="7"/>
        <v>6.2549728134520394E-3</v>
      </c>
      <c r="T11">
        <f t="shared" si="8"/>
        <v>16317816.9</v>
      </c>
      <c r="U11">
        <f t="shared" si="9"/>
        <v>16662211</v>
      </c>
      <c r="V11">
        <f t="shared" si="10"/>
        <v>11071893.299999999</v>
      </c>
      <c r="W11">
        <f t="shared" si="11"/>
        <v>15141954</v>
      </c>
      <c r="Y11">
        <f t="shared" si="12"/>
        <v>0.27566731937834005</v>
      </c>
      <c r="Z11">
        <f t="shared" si="13"/>
        <v>0.28148538921810617</v>
      </c>
      <c r="AA11">
        <f t="shared" si="14"/>
        <v>0.1870445761929099</v>
      </c>
      <c r="AB11">
        <f t="shared" si="15"/>
        <v>0.25580271521064396</v>
      </c>
      <c r="AD11">
        <f t="shared" si="16"/>
        <v>4.4370637859506121E-4</v>
      </c>
      <c r="AE11">
        <f t="shared" si="17"/>
        <v>1.4247969019605599E-3</v>
      </c>
      <c r="AF11">
        <f t="shared" si="18"/>
        <v>7.4031899165135251E-4</v>
      </c>
      <c r="AG11">
        <f t="shared" si="19"/>
        <v>1.9775694631325642E-3</v>
      </c>
      <c r="AH11">
        <f t="shared" si="20"/>
        <v>4.586391735339538E-3</v>
      </c>
      <c r="AJ11">
        <f t="shared" si="21"/>
        <v>4.1294721116577171E-2</v>
      </c>
    </row>
    <row r="12" spans="1:36" x14ac:dyDescent="0.2">
      <c r="A12">
        <v>10</v>
      </c>
      <c r="B12">
        <v>1.02545623038985E-2</v>
      </c>
      <c r="D12">
        <v>2930</v>
      </c>
      <c r="E12">
        <v>13733</v>
      </c>
      <c r="F12">
        <v>26475</v>
      </c>
      <c r="G12">
        <v>124889</v>
      </c>
      <c r="I12">
        <v>1532081</v>
      </c>
      <c r="J12">
        <v>2467762</v>
      </c>
      <c r="K12">
        <v>6120141</v>
      </c>
      <c r="L12">
        <v>16355960</v>
      </c>
      <c r="N12">
        <f t="shared" si="3"/>
        <v>1.9124315228764015E-3</v>
      </c>
      <c r="O12">
        <f t="shared" si="4"/>
        <v>5.5649612888114819E-3</v>
      </c>
      <c r="P12">
        <f t="shared" si="5"/>
        <v>4.3258807272577547E-3</v>
      </c>
      <c r="Q12">
        <f t="shared" si="6"/>
        <v>7.6356875414222095E-3</v>
      </c>
      <c r="R12">
        <f t="shared" si="7"/>
        <v>6.3464026060789372E-3</v>
      </c>
      <c r="T12">
        <f t="shared" si="8"/>
        <v>17695535.550000001</v>
      </c>
      <c r="U12">
        <f t="shared" si="9"/>
        <v>17891274.5</v>
      </c>
      <c r="V12">
        <f t="shared" si="10"/>
        <v>11934274.949999999</v>
      </c>
      <c r="W12">
        <f t="shared" si="11"/>
        <v>16355960</v>
      </c>
      <c r="Y12">
        <f t="shared" si="12"/>
        <v>0.27702495552197193</v>
      </c>
      <c r="Z12">
        <f t="shared" si="13"/>
        <v>0.28008926367836834</v>
      </c>
      <c r="AA12">
        <f t="shared" si="14"/>
        <v>0.18683198244377144</v>
      </c>
      <c r="AB12">
        <f t="shared" si="15"/>
        <v>0.25605379835588826</v>
      </c>
      <c r="AD12">
        <f t="shared" si="16"/>
        <v>5.2979125756365221E-4</v>
      </c>
      <c r="AE12">
        <f t="shared" si="17"/>
        <v>1.5586859097818317E-3</v>
      </c>
      <c r="AF12">
        <f t="shared" si="18"/>
        <v>8.0821287208887008E-4</v>
      </c>
      <c r="AG12">
        <f t="shared" si="19"/>
        <v>1.9551467980398907E-3</v>
      </c>
      <c r="AH12">
        <f t="shared" si="20"/>
        <v>4.8518368374742445E-3</v>
      </c>
      <c r="AJ12">
        <f t="shared" si="21"/>
        <v>4.4781248007858633E-2</v>
      </c>
    </row>
    <row r="13" spans="1:36" x14ac:dyDescent="0.2">
      <c r="A13">
        <v>11</v>
      </c>
      <c r="B13">
        <v>1.55249792240715E-2</v>
      </c>
      <c r="D13">
        <v>3134</v>
      </c>
      <c r="E13">
        <v>15328</v>
      </c>
      <c r="F13">
        <v>30071</v>
      </c>
      <c r="G13">
        <v>161686</v>
      </c>
      <c r="I13">
        <v>1460797</v>
      </c>
      <c r="J13">
        <v>2439346</v>
      </c>
      <c r="K13">
        <v>6093762</v>
      </c>
      <c r="L13">
        <v>16584479</v>
      </c>
      <c r="N13">
        <f t="shared" si="3"/>
        <v>2.1454041868924976E-3</v>
      </c>
      <c r="O13">
        <f t="shared" si="4"/>
        <v>6.2836514377214219E-3</v>
      </c>
      <c r="P13">
        <f t="shared" si="5"/>
        <v>4.9347184875287217E-3</v>
      </c>
      <c r="Q13">
        <f t="shared" si="6"/>
        <v>9.7492360176041713E-3</v>
      </c>
      <c r="R13">
        <f t="shared" si="7"/>
        <v>7.9093973508697901E-3</v>
      </c>
      <c r="T13">
        <f t="shared" si="8"/>
        <v>16872205.350000001</v>
      </c>
      <c r="U13">
        <f t="shared" si="9"/>
        <v>17685258.5</v>
      </c>
      <c r="V13">
        <f t="shared" si="10"/>
        <v>11882835.9</v>
      </c>
      <c r="W13">
        <f t="shared" si="11"/>
        <v>16584479</v>
      </c>
      <c r="Y13">
        <f t="shared" si="12"/>
        <v>0.26770749036544617</v>
      </c>
      <c r="Z13">
        <f t="shared" si="13"/>
        <v>0.28060802196786766</v>
      </c>
      <c r="AA13">
        <f t="shared" si="14"/>
        <v>0.18854228663198599</v>
      </c>
      <c r="AB13">
        <f t="shared" si="15"/>
        <v>0.26314220103470021</v>
      </c>
      <c r="AD13">
        <f t="shared" si="16"/>
        <v>5.7434077069251123E-4</v>
      </c>
      <c r="AE13">
        <f t="shared" si="17"/>
        <v>1.763243000674556E-3</v>
      </c>
      <c r="AF13">
        <f t="shared" si="18"/>
        <v>9.3040310752380063E-4</v>
      </c>
      <c r="AG13">
        <f t="shared" si="19"/>
        <v>2.5654354240791368E-3</v>
      </c>
      <c r="AH13">
        <f t="shared" si="20"/>
        <v>5.8334223029700046E-3</v>
      </c>
      <c r="AJ13">
        <f t="shared" si="21"/>
        <v>4.269768553107562E-2</v>
      </c>
    </row>
    <row r="14" spans="1:36" x14ac:dyDescent="0.2">
      <c r="A14">
        <v>12</v>
      </c>
      <c r="B14">
        <v>1.3909823311683301E-2</v>
      </c>
      <c r="D14">
        <v>3759</v>
      </c>
      <c r="E14">
        <v>17256</v>
      </c>
      <c r="F14">
        <v>34517</v>
      </c>
      <c r="G14">
        <v>166206</v>
      </c>
      <c r="I14">
        <v>1609060</v>
      </c>
      <c r="J14">
        <v>2544506</v>
      </c>
      <c r="K14">
        <v>6373846</v>
      </c>
      <c r="L14">
        <v>16779978</v>
      </c>
      <c r="N14">
        <f t="shared" si="3"/>
        <v>2.3361465700471084E-3</v>
      </c>
      <c r="O14">
        <f t="shared" si="4"/>
        <v>6.7816699980271216E-3</v>
      </c>
      <c r="P14">
        <f t="shared" si="5"/>
        <v>5.4154116682455147E-3</v>
      </c>
      <c r="Q14">
        <f t="shared" si="6"/>
        <v>9.9050189457936116E-3</v>
      </c>
      <c r="R14">
        <f t="shared" si="7"/>
        <v>8.1200729912305793E-3</v>
      </c>
      <c r="T14">
        <f t="shared" si="8"/>
        <v>18584643</v>
      </c>
      <c r="U14">
        <f t="shared" si="9"/>
        <v>18447668.5</v>
      </c>
      <c r="V14">
        <f t="shared" si="10"/>
        <v>12428999.699999999</v>
      </c>
      <c r="W14">
        <f t="shared" si="11"/>
        <v>16779978</v>
      </c>
      <c r="Y14">
        <f t="shared" si="12"/>
        <v>0.28055980226906574</v>
      </c>
      <c r="Z14">
        <f t="shared" si="13"/>
        <v>0.27849199076276432</v>
      </c>
      <c r="AA14">
        <f t="shared" si="14"/>
        <v>0.18763221323295137</v>
      </c>
      <c r="AB14">
        <f t="shared" si="15"/>
        <v>0.25331599373521851</v>
      </c>
      <c r="AD14">
        <f t="shared" si="16"/>
        <v>6.5542881976397285E-4</v>
      </c>
      <c r="AE14">
        <f t="shared" si="17"/>
        <v>1.888640778446685E-3</v>
      </c>
      <c r="AF14">
        <f t="shared" si="18"/>
        <v>1.0161056768804553E-3</v>
      </c>
      <c r="AG14">
        <f t="shared" si="19"/>
        <v>2.5090997172198754E-3</v>
      </c>
      <c r="AH14">
        <f t="shared" si="20"/>
        <v>6.0692749923109881E-3</v>
      </c>
      <c r="AJ14">
        <f t="shared" si="21"/>
        <v>4.7031269834639955E-2</v>
      </c>
    </row>
    <row r="15" spans="1:36" x14ac:dyDescent="0.2">
      <c r="A15">
        <v>13</v>
      </c>
      <c r="B15">
        <v>5.6116361738251103E-3</v>
      </c>
      <c r="D15">
        <v>1961</v>
      </c>
      <c r="E15">
        <v>8374</v>
      </c>
      <c r="F15">
        <v>16198</v>
      </c>
      <c r="G15">
        <v>68387</v>
      </c>
      <c r="I15">
        <v>1150217</v>
      </c>
      <c r="J15">
        <v>2085834</v>
      </c>
      <c r="K15">
        <v>5177526</v>
      </c>
      <c r="L15">
        <v>13364426</v>
      </c>
      <c r="N15">
        <f t="shared" si="3"/>
        <v>1.7048956849011968E-3</v>
      </c>
      <c r="O15">
        <f t="shared" si="4"/>
        <v>4.0147010740068483E-3</v>
      </c>
      <c r="P15">
        <f t="shared" si="5"/>
        <v>3.1285212280923358E-3</v>
      </c>
      <c r="Q15">
        <f t="shared" si="6"/>
        <v>5.1170921968515517E-3</v>
      </c>
      <c r="R15">
        <f t="shared" si="7"/>
        <v>4.3585263534034781E-3</v>
      </c>
      <c r="T15">
        <f t="shared" si="8"/>
        <v>13285006.350000001</v>
      </c>
      <c r="U15">
        <f t="shared" si="9"/>
        <v>15122296.5</v>
      </c>
      <c r="V15">
        <f t="shared" si="10"/>
        <v>10096175.699999999</v>
      </c>
      <c r="W15">
        <f t="shared" si="11"/>
        <v>13364426</v>
      </c>
      <c r="Y15">
        <f t="shared" si="12"/>
        <v>0.25613154156234375</v>
      </c>
      <c r="Z15">
        <f t="shared" si="13"/>
        <v>0.29155402808729819</v>
      </c>
      <c r="AA15">
        <f t="shared" si="14"/>
        <v>0.19465169814730832</v>
      </c>
      <c r="AB15">
        <f t="shared" si="15"/>
        <v>0.25766273220304986</v>
      </c>
      <c r="AD15">
        <f t="shared" si="16"/>
        <v>4.3667755997673139E-4</v>
      </c>
      <c r="AE15">
        <f t="shared" si="17"/>
        <v>1.1705022696930989E-3</v>
      </c>
      <c r="AF15">
        <f t="shared" si="18"/>
        <v>6.0897196973807568E-4</v>
      </c>
      <c r="AG15">
        <f t="shared" si="19"/>
        <v>1.3184839563756775E-3</v>
      </c>
      <c r="AH15">
        <f t="shared" si="20"/>
        <v>3.5346357557835832E-3</v>
      </c>
      <c r="AJ15">
        <f t="shared" si="21"/>
        <v>3.3619732076734285E-2</v>
      </c>
    </row>
    <row r="16" spans="1:36" x14ac:dyDescent="0.2">
      <c r="A16">
        <v>14</v>
      </c>
      <c r="B16">
        <v>1.0876042254063001E-2</v>
      </c>
      <c r="D16">
        <v>2394</v>
      </c>
      <c r="E16">
        <v>10690</v>
      </c>
      <c r="F16">
        <v>21497</v>
      </c>
      <c r="G16">
        <v>101229</v>
      </c>
      <c r="I16">
        <v>1064099</v>
      </c>
      <c r="J16">
        <v>1743275</v>
      </c>
      <c r="K16">
        <v>4300892</v>
      </c>
      <c r="L16">
        <v>11425316</v>
      </c>
      <c r="N16">
        <f t="shared" si="3"/>
        <v>2.2497906679735625E-3</v>
      </c>
      <c r="O16">
        <f t="shared" si="4"/>
        <v>6.1321363525548176E-3</v>
      </c>
      <c r="P16">
        <f t="shared" si="5"/>
        <v>4.9982654760919367E-3</v>
      </c>
      <c r="Q16">
        <f t="shared" si="6"/>
        <v>8.8600612884580168E-3</v>
      </c>
      <c r="R16">
        <f t="shared" si="7"/>
        <v>7.3277793790752378E-3</v>
      </c>
      <c r="T16">
        <f t="shared" si="8"/>
        <v>12290343.450000001</v>
      </c>
      <c r="U16">
        <f t="shared" si="9"/>
        <v>12638743.75</v>
      </c>
      <c r="V16">
        <f t="shared" si="10"/>
        <v>8386739.3999999994</v>
      </c>
      <c r="W16">
        <f t="shared" si="11"/>
        <v>11425316</v>
      </c>
      <c r="Y16">
        <f t="shared" si="12"/>
        <v>0.27469891772500243</v>
      </c>
      <c r="Z16">
        <f t="shared" si="13"/>
        <v>0.28248594058033732</v>
      </c>
      <c r="AA16">
        <f t="shared" si="14"/>
        <v>0.18745027311841606</v>
      </c>
      <c r="AB16">
        <f t="shared" si="15"/>
        <v>0.25536486857624419</v>
      </c>
      <c r="AD16">
        <f t="shared" si="16"/>
        <v>6.1801506160014791E-4</v>
      </c>
      <c r="AE16">
        <f t="shared" si="17"/>
        <v>1.7322423053183268E-3</v>
      </c>
      <c r="AF16">
        <f t="shared" si="18"/>
        <v>9.369262286117834E-4</v>
      </c>
      <c r="AG16">
        <f t="shared" si="19"/>
        <v>2.2625483865045502E-3</v>
      </c>
      <c r="AH16">
        <f t="shared" si="20"/>
        <v>5.5497319820348081E-3</v>
      </c>
      <c r="AJ16">
        <f t="shared" si="21"/>
        <v>3.1102586106031185E-2</v>
      </c>
    </row>
    <row r="17" spans="1:36" x14ac:dyDescent="0.2">
      <c r="A17">
        <v>15</v>
      </c>
      <c r="B17">
        <v>1.20769550004952E-2</v>
      </c>
      <c r="D17">
        <v>2342</v>
      </c>
      <c r="E17">
        <v>10691</v>
      </c>
      <c r="F17">
        <v>21370</v>
      </c>
      <c r="G17">
        <v>106332</v>
      </c>
      <c r="I17">
        <v>1001017</v>
      </c>
      <c r="J17">
        <v>1554134</v>
      </c>
      <c r="K17">
        <v>3780986</v>
      </c>
      <c r="L17">
        <v>10225146</v>
      </c>
      <c r="N17">
        <f t="shared" si="3"/>
        <v>2.339620605843857E-3</v>
      </c>
      <c r="O17">
        <f t="shared" si="4"/>
        <v>6.8790722035551631E-3</v>
      </c>
      <c r="P17">
        <f t="shared" si="5"/>
        <v>5.6519648578439588E-3</v>
      </c>
      <c r="Q17">
        <f t="shared" si="6"/>
        <v>1.039906911842628E-2</v>
      </c>
      <c r="R17">
        <f t="shared" si="7"/>
        <v>8.4978319614488797E-3</v>
      </c>
      <c r="T17">
        <f t="shared" si="8"/>
        <v>11561746.350000001</v>
      </c>
      <c r="U17">
        <f t="shared" si="9"/>
        <v>11267471.5</v>
      </c>
      <c r="V17">
        <f t="shared" si="10"/>
        <v>7372922.7000000002</v>
      </c>
      <c r="W17">
        <f t="shared" si="11"/>
        <v>10225146</v>
      </c>
      <c r="Y17">
        <f t="shared" si="12"/>
        <v>0.28598868083071982</v>
      </c>
      <c r="Z17">
        <f t="shared" si="13"/>
        <v>0.27870956627436577</v>
      </c>
      <c r="AA17">
        <f t="shared" si="14"/>
        <v>0.1823749088596697</v>
      </c>
      <c r="AB17">
        <f t="shared" si="15"/>
        <v>0.25292684403524485</v>
      </c>
      <c r="AD17">
        <f t="shared" si="16"/>
        <v>6.6910501070965422E-4</v>
      </c>
      <c r="AE17">
        <f t="shared" si="17"/>
        <v>1.9172632302229052E-3</v>
      </c>
      <c r="AF17">
        <f t="shared" si="18"/>
        <v>1.030776575827348E-3</v>
      </c>
      <c r="AG17">
        <f t="shared" si="19"/>
        <v>2.6302037330279346E-3</v>
      </c>
      <c r="AH17">
        <f t="shared" si="20"/>
        <v>6.2473485497878418E-3</v>
      </c>
      <c r="AJ17">
        <f t="shared" si="21"/>
        <v>2.9258760168086824E-2</v>
      </c>
    </row>
    <row r="18" spans="1:36" x14ac:dyDescent="0.2">
      <c r="A18">
        <v>16</v>
      </c>
      <c r="B18">
        <v>1.6831269158185301E-2</v>
      </c>
      <c r="D18">
        <v>1533</v>
      </c>
      <c r="E18">
        <v>8533</v>
      </c>
      <c r="F18">
        <v>15418</v>
      </c>
      <c r="G18">
        <v>98020</v>
      </c>
      <c r="I18">
        <v>975450</v>
      </c>
      <c r="J18">
        <v>1296094</v>
      </c>
      <c r="K18">
        <v>3244552</v>
      </c>
      <c r="L18">
        <v>8838860</v>
      </c>
      <c r="N18">
        <f t="shared" si="3"/>
        <v>1.5715823466092573E-3</v>
      </c>
      <c r="O18">
        <f t="shared" si="4"/>
        <v>6.5836274220851263E-3</v>
      </c>
      <c r="P18">
        <f t="shared" si="5"/>
        <v>4.7519657567516253E-3</v>
      </c>
      <c r="Q18">
        <f t="shared" si="6"/>
        <v>1.1089665409340119E-2</v>
      </c>
      <c r="R18">
        <f t="shared" si="7"/>
        <v>8.6035791401938115E-3</v>
      </c>
      <c r="T18">
        <f t="shared" si="8"/>
        <v>11266447.5</v>
      </c>
      <c r="U18">
        <f t="shared" si="9"/>
        <v>9396681.5</v>
      </c>
      <c r="V18">
        <f t="shared" si="10"/>
        <v>6326876.3999999994</v>
      </c>
      <c r="W18">
        <f t="shared" si="11"/>
        <v>8838860</v>
      </c>
      <c r="Y18">
        <f t="shared" si="12"/>
        <v>0.31445169625717484</v>
      </c>
      <c r="Z18">
        <f t="shared" si="13"/>
        <v>0.26226567308491999</v>
      </c>
      <c r="AA18">
        <f t="shared" si="14"/>
        <v>0.17658601045178504</v>
      </c>
      <c r="AB18">
        <f t="shared" si="15"/>
        <v>0.24669662020612018</v>
      </c>
      <c r="AD18">
        <f t="shared" si="16"/>
        <v>4.9418673469911229E-4</v>
      </c>
      <c r="AE18">
        <f t="shared" si="17"/>
        <v>1.7266594771934924E-3</v>
      </c>
      <c r="AF18">
        <f t="shared" si="18"/>
        <v>8.3913067478826714E-4</v>
      </c>
      <c r="AG18">
        <f t="shared" si="19"/>
        <v>2.7357829757009276E-3</v>
      </c>
      <c r="AH18">
        <f t="shared" si="20"/>
        <v>5.7957598623817989E-3</v>
      </c>
      <c r="AJ18">
        <f t="shared" si="21"/>
        <v>2.851146144966598E-2</v>
      </c>
    </row>
    <row r="19" spans="1:36" x14ac:dyDescent="0.2">
      <c r="A19">
        <v>17</v>
      </c>
      <c r="B19">
        <v>2.4648763826406801E-2</v>
      </c>
      <c r="D19">
        <v>2283</v>
      </c>
      <c r="E19">
        <v>12257</v>
      </c>
      <c r="F19">
        <v>23041</v>
      </c>
      <c r="G19">
        <v>140568</v>
      </c>
      <c r="I19">
        <v>1027793</v>
      </c>
      <c r="J19">
        <v>1282407</v>
      </c>
      <c r="K19">
        <v>3180497</v>
      </c>
      <c r="L19">
        <v>8781448</v>
      </c>
      <c r="N19">
        <f t="shared" si="3"/>
        <v>2.2212643985705291E-3</v>
      </c>
      <c r="O19">
        <f t="shared" si="4"/>
        <v>9.5578080905671919E-3</v>
      </c>
      <c r="P19">
        <f t="shared" si="5"/>
        <v>7.2444652518144177E-3</v>
      </c>
      <c r="Q19">
        <f t="shared" si="6"/>
        <v>1.6007382837090193E-2</v>
      </c>
      <c r="R19">
        <f t="shared" si="7"/>
        <v>1.2482286299641715E-2</v>
      </c>
      <c r="T19">
        <f t="shared" si="8"/>
        <v>11871009.15</v>
      </c>
      <c r="U19">
        <f t="shared" si="9"/>
        <v>9297450.75</v>
      </c>
      <c r="V19">
        <f t="shared" si="10"/>
        <v>6201969.1499999994</v>
      </c>
      <c r="W19">
        <f t="shared" si="11"/>
        <v>8781448</v>
      </c>
      <c r="Y19">
        <f t="shared" si="12"/>
        <v>0.3283649458527908</v>
      </c>
      <c r="Z19">
        <f t="shared" si="13"/>
        <v>0.25717753844817309</v>
      </c>
      <c r="AA19">
        <f t="shared" si="14"/>
        <v>0.1715531711236554</v>
      </c>
      <c r="AB19">
        <f t="shared" si="15"/>
        <v>0.24290434457538079</v>
      </c>
      <c r="AD19">
        <f t="shared" si="16"/>
        <v>7.2938536396134374E-4</v>
      </c>
      <c r="AE19">
        <f t="shared" si="17"/>
        <v>2.4580535576921038E-3</v>
      </c>
      <c r="AF19">
        <f t="shared" si="18"/>
        <v>1.2428109870438941E-3</v>
      </c>
      <c r="AG19">
        <f t="shared" si="19"/>
        <v>3.8882628364105927E-3</v>
      </c>
      <c r="AH19">
        <f t="shared" si="20"/>
        <v>8.3185127451079338E-3</v>
      </c>
      <c r="AJ19">
        <f t="shared" si="21"/>
        <v>3.0041396788904145E-2</v>
      </c>
    </row>
    <row r="20" spans="1:36" x14ac:dyDescent="0.2">
      <c r="A20">
        <v>18</v>
      </c>
      <c r="B20">
        <v>6.9757133853618203E-3</v>
      </c>
      <c r="D20">
        <v>1333</v>
      </c>
      <c r="E20">
        <v>6379</v>
      </c>
      <c r="F20">
        <v>12361</v>
      </c>
      <c r="G20">
        <v>55761</v>
      </c>
      <c r="I20">
        <v>881811</v>
      </c>
      <c r="J20">
        <v>1611951</v>
      </c>
      <c r="K20">
        <v>3887239</v>
      </c>
      <c r="L20">
        <v>10705381</v>
      </c>
      <c r="N20">
        <f t="shared" si="3"/>
        <v>1.5116617960084418E-3</v>
      </c>
      <c r="O20">
        <f t="shared" si="4"/>
        <v>3.9573163204092432E-3</v>
      </c>
      <c r="P20">
        <f t="shared" si="5"/>
        <v>3.1798919490157408E-3</v>
      </c>
      <c r="Q20">
        <f t="shared" si="6"/>
        <v>5.2086889761326569E-3</v>
      </c>
      <c r="R20">
        <f t="shared" si="7"/>
        <v>4.4382713672209834E-3</v>
      </c>
      <c r="T20">
        <f t="shared" si="8"/>
        <v>10184917.050000001</v>
      </c>
      <c r="U20">
        <f t="shared" si="9"/>
        <v>11686644.75</v>
      </c>
      <c r="V20">
        <f t="shared" si="10"/>
        <v>7580116.0499999998</v>
      </c>
      <c r="W20">
        <f t="shared" si="11"/>
        <v>10705381</v>
      </c>
      <c r="Y20">
        <f t="shared" si="12"/>
        <v>0.2536270668637377</v>
      </c>
      <c r="Z20">
        <f t="shared" si="13"/>
        <v>0.29102342364398531</v>
      </c>
      <c r="AA20">
        <f t="shared" si="14"/>
        <v>0.1887617337294113</v>
      </c>
      <c r="AB20">
        <f t="shared" si="15"/>
        <v>0.26658777576286563</v>
      </c>
      <c r="AD20">
        <f t="shared" si="16"/>
        <v>3.8339834741159089E-4</v>
      </c>
      <c r="AE20">
        <f t="shared" si="17"/>
        <v>1.1516717440077163E-3</v>
      </c>
      <c r="AF20">
        <f t="shared" si="18"/>
        <v>6.0024191736840796E-4</v>
      </c>
      <c r="AG20">
        <f t="shared" si="19"/>
        <v>1.3885728087877629E-3</v>
      </c>
      <c r="AH20">
        <f t="shared" si="20"/>
        <v>3.5238848175754784E-3</v>
      </c>
      <c r="AJ20">
        <f t="shared" si="21"/>
        <v>2.5774483912441856E-2</v>
      </c>
    </row>
    <row r="21" spans="1:36" x14ac:dyDescent="0.2">
      <c r="A21">
        <v>19</v>
      </c>
      <c r="B21">
        <v>4.0167771408513103E-2</v>
      </c>
      <c r="D21">
        <v>1724</v>
      </c>
      <c r="E21">
        <v>11681</v>
      </c>
      <c r="F21">
        <v>18506</v>
      </c>
      <c r="G21">
        <v>148148</v>
      </c>
      <c r="I21">
        <v>800191</v>
      </c>
      <c r="J21">
        <v>799347</v>
      </c>
      <c r="K21">
        <v>2056172</v>
      </c>
      <c r="L21">
        <v>5384209</v>
      </c>
      <c r="N21">
        <f t="shared" si="3"/>
        <v>2.1544856165590467E-3</v>
      </c>
      <c r="O21">
        <f t="shared" si="4"/>
        <v>1.4613178006547845E-2</v>
      </c>
      <c r="P21">
        <f t="shared" si="5"/>
        <v>9.0002198259678673E-3</v>
      </c>
      <c r="Q21">
        <f t="shared" si="6"/>
        <v>2.7515276617233842E-2</v>
      </c>
      <c r="R21">
        <f t="shared" si="7"/>
        <v>1.9918209444133295E-2</v>
      </c>
      <c r="T21">
        <f t="shared" si="8"/>
        <v>9242206.0500000007</v>
      </c>
      <c r="U21">
        <f t="shared" si="9"/>
        <v>5795265.75</v>
      </c>
      <c r="V21">
        <f t="shared" si="10"/>
        <v>4009535.4</v>
      </c>
      <c r="W21">
        <f t="shared" si="11"/>
        <v>5384209</v>
      </c>
      <c r="Y21">
        <f t="shared" si="12"/>
        <v>0.3782949638831325</v>
      </c>
      <c r="Z21">
        <f t="shared" si="13"/>
        <v>0.23720741949801091</v>
      </c>
      <c r="AA21">
        <f t="shared" si="14"/>
        <v>0.16411526004996838</v>
      </c>
      <c r="AB21">
        <f t="shared" si="15"/>
        <v>0.2203823565688883</v>
      </c>
      <c r="AD21">
        <f t="shared" si="16"/>
        <v>8.1503105850293299E-4</v>
      </c>
      <c r="AE21">
        <f t="shared" si="17"/>
        <v>3.4663542455983013E-3</v>
      </c>
      <c r="AF21">
        <f t="shared" si="18"/>
        <v>1.4770734172455976E-3</v>
      </c>
      <c r="AG21">
        <f t="shared" si="19"/>
        <v>6.0638815025508231E-3</v>
      </c>
      <c r="AH21">
        <f t="shared" si="20"/>
        <v>1.1822340223897655E-2</v>
      </c>
      <c r="AJ21">
        <f t="shared" si="21"/>
        <v>2.3388810137751469E-2</v>
      </c>
    </row>
    <row r="22" spans="1:36" x14ac:dyDescent="0.2">
      <c r="A22">
        <v>20</v>
      </c>
      <c r="B22">
        <v>1.3044423399871099E-2</v>
      </c>
      <c r="D22">
        <v>1045</v>
      </c>
      <c r="E22">
        <v>5420</v>
      </c>
      <c r="F22">
        <v>9967</v>
      </c>
      <c r="G22">
        <v>58903</v>
      </c>
      <c r="I22">
        <v>693071</v>
      </c>
      <c r="J22">
        <v>1065209</v>
      </c>
      <c r="K22">
        <v>2567366</v>
      </c>
      <c r="L22">
        <v>7296980</v>
      </c>
      <c r="N22">
        <f t="shared" si="3"/>
        <v>1.50778203098961E-3</v>
      </c>
      <c r="O22">
        <f t="shared" si="4"/>
        <v>5.0882033478875975E-3</v>
      </c>
      <c r="P22">
        <f t="shared" si="5"/>
        <v>3.8821889827940388E-3</v>
      </c>
      <c r="Q22">
        <f t="shared" si="6"/>
        <v>8.0722435857025782E-3</v>
      </c>
      <c r="R22">
        <f t="shared" si="7"/>
        <v>6.481753779223387E-3</v>
      </c>
      <c r="T22">
        <f t="shared" si="8"/>
        <v>8004970.0500000007</v>
      </c>
      <c r="U22">
        <f t="shared" si="9"/>
        <v>7722765.25</v>
      </c>
      <c r="V22">
        <f t="shared" si="10"/>
        <v>5006363.7</v>
      </c>
      <c r="W22">
        <f t="shared" si="11"/>
        <v>7296980</v>
      </c>
      <c r="Y22">
        <f t="shared" si="12"/>
        <v>0.28557480966037735</v>
      </c>
      <c r="Z22">
        <f t="shared" si="13"/>
        <v>0.2755072414443982</v>
      </c>
      <c r="AA22">
        <f t="shared" si="14"/>
        <v>0.17860046343560304</v>
      </c>
      <c r="AB22">
        <f t="shared" si="15"/>
        <v>0.26031748545962147</v>
      </c>
      <c r="AD22">
        <f t="shared" si="16"/>
        <v>4.3058456650919505E-4</v>
      </c>
      <c r="AE22">
        <f t="shared" si="17"/>
        <v>1.4018368682846636E-3</v>
      </c>
      <c r="AF22">
        <f t="shared" si="18"/>
        <v>6.9336075147160767E-4</v>
      </c>
      <c r="AG22">
        <f t="shared" si="19"/>
        <v>2.1013461522476538E-3</v>
      </c>
      <c r="AH22">
        <f t="shared" si="20"/>
        <v>4.6271283385131198E-3</v>
      </c>
      <c r="AJ22">
        <f t="shared" si="21"/>
        <v>2.0257795989934338E-2</v>
      </c>
    </row>
    <row r="23" spans="1:36" x14ac:dyDescent="0.2">
      <c r="A23">
        <v>21</v>
      </c>
      <c r="B23">
        <v>7.6035780188573399E-3</v>
      </c>
      <c r="D23">
        <v>690</v>
      </c>
      <c r="E23">
        <v>3221</v>
      </c>
      <c r="F23">
        <v>5819</v>
      </c>
      <c r="G23">
        <v>29040</v>
      </c>
      <c r="I23">
        <v>445006</v>
      </c>
      <c r="J23">
        <v>774409</v>
      </c>
      <c r="K23">
        <v>1905783</v>
      </c>
      <c r="L23">
        <v>5119843</v>
      </c>
      <c r="N23">
        <f t="shared" si="3"/>
        <v>1.5505408915834843E-3</v>
      </c>
      <c r="O23">
        <f t="shared" si="4"/>
        <v>4.1593008345719119E-3</v>
      </c>
      <c r="P23">
        <f t="shared" si="5"/>
        <v>3.0533381817342267E-3</v>
      </c>
      <c r="Q23">
        <f t="shared" si="6"/>
        <v>5.672048928062833E-3</v>
      </c>
      <c r="R23">
        <f t="shared" si="7"/>
        <v>4.7022204013297203E-3</v>
      </c>
      <c r="T23">
        <f t="shared" si="8"/>
        <v>5139819.3000000007</v>
      </c>
      <c r="U23">
        <f t="shared" si="9"/>
        <v>5614465.25</v>
      </c>
      <c r="V23">
        <f t="shared" si="10"/>
        <v>3716276.85</v>
      </c>
      <c r="W23">
        <f t="shared" si="11"/>
        <v>5119843</v>
      </c>
      <c r="Y23">
        <f t="shared" si="12"/>
        <v>0.2623641245506908</v>
      </c>
      <c r="Z23">
        <f t="shared" si="13"/>
        <v>0.28659261623001514</v>
      </c>
      <c r="AA23">
        <f t="shared" si="14"/>
        <v>0.18969883286329711</v>
      </c>
      <c r="AB23">
        <f t="shared" si="15"/>
        <v>0.26134442635599703</v>
      </c>
      <c r="AD23">
        <f t="shared" si="16"/>
        <v>4.0680630360034843E-4</v>
      </c>
      <c r="AE23">
        <f t="shared" si="17"/>
        <v>1.1920249078676496E-3</v>
      </c>
      <c r="AF23">
        <f t="shared" si="18"/>
        <v>5.7921468941192456E-4</v>
      </c>
      <c r="AG23">
        <f t="shared" si="19"/>
        <v>1.4823583733677289E-3</v>
      </c>
      <c r="AH23">
        <f t="shared" si="20"/>
        <v>3.6604042742476514E-3</v>
      </c>
      <c r="AJ23">
        <f t="shared" si="21"/>
        <v>1.3007095611123133E-2</v>
      </c>
    </row>
    <row r="24" spans="1:36" x14ac:dyDescent="0.2">
      <c r="A24">
        <v>22</v>
      </c>
      <c r="B24">
        <v>1.47629007627699E-2</v>
      </c>
      <c r="D24">
        <v>566</v>
      </c>
      <c r="E24">
        <v>3337</v>
      </c>
      <c r="F24">
        <v>5995</v>
      </c>
      <c r="G24">
        <v>43813</v>
      </c>
      <c r="I24">
        <v>434145</v>
      </c>
      <c r="J24">
        <v>550624</v>
      </c>
      <c r="K24">
        <v>1335244</v>
      </c>
      <c r="L24">
        <v>3887594</v>
      </c>
      <c r="N24">
        <f t="shared" si="3"/>
        <v>1.3037118934918056E-3</v>
      </c>
      <c r="O24">
        <f t="shared" si="4"/>
        <v>6.0603969314813738E-3</v>
      </c>
      <c r="P24">
        <f t="shared" si="5"/>
        <v>4.4898160935379601E-3</v>
      </c>
      <c r="Q24">
        <f t="shared" si="6"/>
        <v>1.1269952572207901E-2</v>
      </c>
      <c r="R24">
        <f t="shared" si="7"/>
        <v>8.6524485200174563E-3</v>
      </c>
      <c r="T24">
        <f t="shared" si="8"/>
        <v>5014374.75</v>
      </c>
      <c r="U24">
        <f t="shared" si="9"/>
        <v>3992024</v>
      </c>
      <c r="V24">
        <f t="shared" si="10"/>
        <v>2603725.7999999998</v>
      </c>
      <c r="W24">
        <f t="shared" si="11"/>
        <v>3887594</v>
      </c>
      <c r="Y24">
        <f t="shared" si="12"/>
        <v>0.32355567265092705</v>
      </c>
      <c r="Z24">
        <f t="shared" si="13"/>
        <v>0.25758784992259393</v>
      </c>
      <c r="AA24">
        <f t="shared" si="14"/>
        <v>0.16800703868763958</v>
      </c>
      <c r="AB24">
        <f t="shared" si="15"/>
        <v>0.25084943873883941</v>
      </c>
      <c r="AD24">
        <f t="shared" si="16"/>
        <v>4.2182337864175493E-4</v>
      </c>
      <c r="AE24">
        <f t="shared" si="17"/>
        <v>1.5610846152577728E-3</v>
      </c>
      <c r="AF24">
        <f t="shared" si="18"/>
        <v>7.5432070612741885E-4</v>
      </c>
      <c r="AG24">
        <f t="shared" si="19"/>
        <v>2.8270612773516916E-3</v>
      </c>
      <c r="AH24">
        <f t="shared" si="20"/>
        <v>5.5642899773786381E-3</v>
      </c>
      <c r="AJ24">
        <f t="shared" si="21"/>
        <v>1.268963907023962E-2</v>
      </c>
    </row>
    <row r="25" spans="1:36" x14ac:dyDescent="0.2">
      <c r="A25" s="1" t="s">
        <v>0</v>
      </c>
      <c r="B25">
        <v>8.5566351051754707E-3</v>
      </c>
      <c r="D25">
        <v>2305</v>
      </c>
      <c r="E25">
        <v>11992</v>
      </c>
      <c r="F25">
        <v>23229</v>
      </c>
      <c r="G25">
        <v>118528</v>
      </c>
      <c r="I25">
        <v>1759384</v>
      </c>
      <c r="J25">
        <v>3112706</v>
      </c>
      <c r="K25">
        <v>7882263</v>
      </c>
      <c r="L25">
        <v>20369761</v>
      </c>
      <c r="N25">
        <f t="shared" si="3"/>
        <v>1.310117632080319E-3</v>
      </c>
      <c r="O25">
        <f t="shared" si="4"/>
        <v>3.8525964225339625E-3</v>
      </c>
      <c r="P25">
        <f t="shared" si="5"/>
        <v>2.9469963131146474E-3</v>
      </c>
      <c r="Q25">
        <f t="shared" si="6"/>
        <v>5.8188213401227434E-3</v>
      </c>
      <c r="R25">
        <f t="shared" si="7"/>
        <v>4.711190161946671E-3</v>
      </c>
      <c r="T25">
        <f t="shared" si="8"/>
        <v>20320885.200000003</v>
      </c>
      <c r="U25">
        <f t="shared" si="9"/>
        <v>22567118.5</v>
      </c>
      <c r="V25">
        <f t="shared" si="10"/>
        <v>15370412.85</v>
      </c>
      <c r="W25">
        <f t="shared" si="11"/>
        <v>20369761</v>
      </c>
      <c r="Y25">
        <f t="shared" si="12"/>
        <v>0.25844278518445707</v>
      </c>
      <c r="Z25">
        <f t="shared" si="13"/>
        <v>0.28701057563809701</v>
      </c>
      <c r="AA25">
        <f t="shared" si="14"/>
        <v>0.19548224731809261</v>
      </c>
      <c r="AB25">
        <f t="shared" si="15"/>
        <v>0.2590643918593532</v>
      </c>
      <c r="AD25">
        <f t="shared" si="16"/>
        <v>3.3859044975410348E-4</v>
      </c>
      <c r="AE25">
        <f t="shared" si="17"/>
        <v>1.1057359169327457E-3</v>
      </c>
      <c r="AF25">
        <f t="shared" si="18"/>
        <v>5.7608546212578463E-4</v>
      </c>
      <c r="AG25">
        <f t="shared" si="19"/>
        <v>1.5074494118171252E-3</v>
      </c>
      <c r="AH25">
        <f t="shared" si="20"/>
        <v>3.5278612406297589E-3</v>
      </c>
      <c r="AJ25">
        <f t="shared" si="21"/>
        <v>5.1425095177773474E-2</v>
      </c>
    </row>
    <row r="26" spans="1:36" x14ac:dyDescent="0.2">
      <c r="A26" s="1" t="s">
        <v>1</v>
      </c>
      <c r="B26">
        <v>1.2115521905017E-3</v>
      </c>
      <c r="D26">
        <v>96</v>
      </c>
      <c r="E26">
        <v>723</v>
      </c>
      <c r="F26">
        <v>1345</v>
      </c>
      <c r="G26">
        <v>7284</v>
      </c>
      <c r="I26">
        <v>297707</v>
      </c>
      <c r="J26">
        <v>507857</v>
      </c>
      <c r="K26">
        <v>1311292</v>
      </c>
      <c r="L26">
        <v>3342684</v>
      </c>
      <c r="N26">
        <f t="shared" si="3"/>
        <v>3.2246470523031036E-4</v>
      </c>
      <c r="O26">
        <f t="shared" si="4"/>
        <v>1.4236290924413762E-3</v>
      </c>
      <c r="P26">
        <f t="shared" si="5"/>
        <v>1.0257059449764049E-3</v>
      </c>
      <c r="Q26">
        <f t="shared" si="6"/>
        <v>2.1790872245177825E-3</v>
      </c>
      <c r="R26">
        <f t="shared" si="7"/>
        <v>1.7305487275484747E-3</v>
      </c>
      <c r="T26">
        <f t="shared" si="8"/>
        <v>3438515.85</v>
      </c>
      <c r="U26">
        <f t="shared" si="9"/>
        <v>3681963.25</v>
      </c>
      <c r="V26">
        <f t="shared" si="10"/>
        <v>2557019.4</v>
      </c>
      <c r="W26">
        <f t="shared" si="11"/>
        <v>3342684</v>
      </c>
      <c r="Y26">
        <f t="shared" si="12"/>
        <v>0.26409121761542131</v>
      </c>
      <c r="Z26">
        <f t="shared" si="13"/>
        <v>0.28278891252100347</v>
      </c>
      <c r="AA26">
        <f t="shared" si="14"/>
        <v>0.19638890622308866</v>
      </c>
      <c r="AB26">
        <f t="shared" si="15"/>
        <v>0.25673096364048659</v>
      </c>
      <c r="AD26">
        <f>Y26*N26</f>
        <v>8.516009664227058E-5</v>
      </c>
      <c r="AE26">
        <f t="shared" si="17"/>
        <v>4.0258652288475987E-4</v>
      </c>
      <c r="AF26">
        <f t="shared" si="18"/>
        <v>2.0143726864043572E-4</v>
      </c>
      <c r="AG26">
        <f t="shared" si="19"/>
        <v>5.5943916300712365E-4</v>
      </c>
      <c r="AH26">
        <f t="shared" si="20"/>
        <v>1.2486230511745897E-3</v>
      </c>
      <c r="AJ26">
        <f t="shared" si="21"/>
        <v>8.7016880965664154E-3</v>
      </c>
    </row>
    <row r="29" spans="1:36" x14ac:dyDescent="0.2">
      <c r="V29" s="7" t="s">
        <v>31</v>
      </c>
      <c r="W29" s="5" t="s">
        <v>32</v>
      </c>
    </row>
    <row r="30" spans="1:36" x14ac:dyDescent="0.2">
      <c r="V30" s="3">
        <v>248956422</v>
      </c>
      <c r="W30">
        <f>V30*B3</f>
        <v>3594994.0000000121</v>
      </c>
    </row>
    <row r="31" spans="1:36" x14ac:dyDescent="0.2">
      <c r="V31" s="3">
        <v>242193529</v>
      </c>
      <c r="W31">
        <f t="shared" ref="W31:W53" si="22">V31*B4</f>
        <v>2616656.9999999893</v>
      </c>
    </row>
    <row r="32" spans="1:36" x14ac:dyDescent="0.2">
      <c r="V32" s="3">
        <v>198295559</v>
      </c>
      <c r="W32">
        <f t="shared" si="22"/>
        <v>2025011.0000000068</v>
      </c>
    </row>
    <row r="33" spans="22:23" x14ac:dyDescent="0.2">
      <c r="V33" s="3">
        <v>190214555</v>
      </c>
      <c r="W33">
        <f t="shared" si="22"/>
        <v>1413835.0000000007</v>
      </c>
    </row>
    <row r="34" spans="22:23" x14ac:dyDescent="0.2">
      <c r="V34" s="3">
        <v>181538259</v>
      </c>
      <c r="W34">
        <f t="shared" si="22"/>
        <v>1623427.0000000009</v>
      </c>
    </row>
    <row r="35" spans="22:23" x14ac:dyDescent="0.2">
      <c r="V35" s="3">
        <v>170805979</v>
      </c>
      <c r="W35">
        <f t="shared" si="22"/>
        <v>1789965.0000000014</v>
      </c>
    </row>
    <row r="36" spans="22:23" x14ac:dyDescent="0.2">
      <c r="V36" s="3">
        <v>159345973</v>
      </c>
      <c r="W36">
        <f t="shared" si="22"/>
        <v>1685227.9999999949</v>
      </c>
    </row>
    <row r="37" spans="22:23" x14ac:dyDescent="0.2">
      <c r="V37" s="3">
        <v>145138636</v>
      </c>
      <c r="W37">
        <f t="shared" si="22"/>
        <v>1190988.9999999995</v>
      </c>
    </row>
    <row r="38" spans="22:23" x14ac:dyDescent="0.2">
      <c r="V38" s="3">
        <v>138394717</v>
      </c>
      <c r="W38">
        <f t="shared" si="22"/>
        <v>1435062.0000000012</v>
      </c>
    </row>
    <row r="39" spans="22:23" x14ac:dyDescent="0.2">
      <c r="V39" s="3">
        <v>133797422</v>
      </c>
      <c r="W39">
        <f t="shared" si="22"/>
        <v>1372033.9999999998</v>
      </c>
    </row>
    <row r="40" spans="22:23" x14ac:dyDescent="0.2">
      <c r="V40" s="3">
        <v>135086622</v>
      </c>
      <c r="W40">
        <f t="shared" si="22"/>
        <v>2097217</v>
      </c>
    </row>
    <row r="41" spans="22:23" x14ac:dyDescent="0.2">
      <c r="V41" s="3">
        <v>133275309</v>
      </c>
      <c r="W41">
        <f t="shared" si="22"/>
        <v>1853835.9999999951</v>
      </c>
    </row>
    <row r="42" spans="22:23" x14ac:dyDescent="0.2">
      <c r="V42" s="3">
        <v>114364328</v>
      </c>
      <c r="W42">
        <f t="shared" si="22"/>
        <v>641770.99999999988</v>
      </c>
    </row>
    <row r="43" spans="22:23" x14ac:dyDescent="0.2">
      <c r="V43" s="3">
        <v>107043718</v>
      </c>
      <c r="W43">
        <f>V43*B16</f>
        <v>1164212.0000000042</v>
      </c>
    </row>
    <row r="44" spans="22:23" x14ac:dyDescent="0.2">
      <c r="V44" s="3">
        <v>101991189</v>
      </c>
      <c r="W44">
        <f t="shared" si="22"/>
        <v>1231743.0000000009</v>
      </c>
    </row>
    <row r="45" spans="22:23" x14ac:dyDescent="0.2">
      <c r="V45" s="3">
        <v>90338345</v>
      </c>
      <c r="W45">
        <f t="shared" si="22"/>
        <v>1520509.0000000033</v>
      </c>
    </row>
    <row r="46" spans="22:23" x14ac:dyDescent="0.2">
      <c r="V46" s="3">
        <v>83257441</v>
      </c>
      <c r="W46">
        <f t="shared" si="22"/>
        <v>2052192.9999999986</v>
      </c>
    </row>
    <row r="47" spans="22:23" x14ac:dyDescent="0.2">
      <c r="V47" s="3">
        <v>80373285</v>
      </c>
      <c r="W47">
        <f t="shared" si="22"/>
        <v>560661.00000000047</v>
      </c>
    </row>
    <row r="48" spans="22:23" x14ac:dyDescent="0.2">
      <c r="V48" s="3">
        <v>58617616</v>
      </c>
      <c r="W48">
        <f t="shared" si="22"/>
        <v>2354539</v>
      </c>
    </row>
    <row r="49" spans="3:36" x14ac:dyDescent="0.2">
      <c r="V49" s="3">
        <v>64444167</v>
      </c>
      <c r="W49">
        <f t="shared" si="22"/>
        <v>840637.00000000093</v>
      </c>
    </row>
    <row r="50" spans="3:36" x14ac:dyDescent="0.2">
      <c r="V50" s="3">
        <v>46709983</v>
      </c>
      <c r="W50">
        <f t="shared" si="22"/>
        <v>355163</v>
      </c>
    </row>
    <row r="51" spans="3:36" x14ac:dyDescent="0.2">
      <c r="V51" s="3">
        <v>50818468</v>
      </c>
      <c r="W51">
        <f t="shared" si="22"/>
        <v>750227.99999999779</v>
      </c>
    </row>
    <row r="52" spans="3:36" x14ac:dyDescent="0.2">
      <c r="V52" s="3">
        <v>156040895</v>
      </c>
      <c r="W52">
        <f t="shared" si="22"/>
        <v>1335184.9999999995</v>
      </c>
    </row>
    <row r="53" spans="3:36" x14ac:dyDescent="0.2">
      <c r="V53" s="3">
        <v>57227415</v>
      </c>
      <c r="W53">
        <f t="shared" si="22"/>
        <v>69333.99999999984</v>
      </c>
    </row>
    <row r="54" spans="3:36" x14ac:dyDescent="0.2">
      <c r="V54" s="3"/>
      <c r="AB54" s="4"/>
      <c r="AC54" s="4"/>
      <c r="AD54" s="4"/>
      <c r="AE54" s="4"/>
      <c r="AF54" s="4"/>
      <c r="AG54" s="4"/>
      <c r="AH54" s="4"/>
      <c r="AI54" s="4"/>
      <c r="AJ54" s="4"/>
    </row>
    <row r="55" spans="3:36" x14ac:dyDescent="0.2">
      <c r="U55" t="s">
        <v>14</v>
      </c>
      <c r="V55" s="2">
        <f>SUM(V30:V53)</f>
        <v>3088269832</v>
      </c>
      <c r="W55">
        <f>SUM(W30:W53)</f>
        <v>35574430.000000007</v>
      </c>
      <c r="AB55" s="4"/>
      <c r="AC55" s="4"/>
      <c r="AD55" s="4"/>
      <c r="AE55" s="4"/>
      <c r="AF55" s="4"/>
      <c r="AG55" s="4"/>
      <c r="AH55" s="4"/>
      <c r="AI55" s="4"/>
      <c r="AJ55" s="4"/>
    </row>
    <row r="56" spans="3:36" x14ac:dyDescent="0.2">
      <c r="V56" s="2"/>
      <c r="AB56" s="4"/>
      <c r="AC56" s="4"/>
      <c r="AD56" s="4"/>
      <c r="AE56" s="4"/>
      <c r="AF56" s="4"/>
      <c r="AG56" s="4"/>
      <c r="AH56" s="4"/>
      <c r="AI56" s="4"/>
      <c r="AJ56" s="4"/>
    </row>
    <row r="57" spans="3:36" x14ac:dyDescent="0.2">
      <c r="T57" t="s">
        <v>17</v>
      </c>
      <c r="V57" s="2">
        <f>W55/V55</f>
        <v>1.1519210410756623E-2</v>
      </c>
    </row>
    <row r="58" spans="3:36" x14ac:dyDescent="0.2">
      <c r="V58" s="2"/>
    </row>
    <row r="59" spans="3:36" x14ac:dyDescent="0.2">
      <c r="V59" s="2"/>
    </row>
    <row r="60" spans="3:36" ht="19" x14ac:dyDescent="0.25">
      <c r="C60" s="6"/>
      <c r="V60" s="2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E6" sqref="E6"/>
    </sheetView>
  </sheetViews>
  <sheetFormatPr baseColWidth="10" defaultRowHeight="16" x14ac:dyDescent="0.2"/>
  <cols>
    <col min="1" max="1" width="14.1640625" customWidth="1"/>
    <col min="2" max="2" width="29" customWidth="1"/>
    <col min="3" max="3" width="30.83203125" customWidth="1"/>
    <col min="5" max="5" width="63.33203125" customWidth="1"/>
  </cols>
  <sheetData>
    <row r="1" spans="1:5" ht="19" x14ac:dyDescent="0.25">
      <c r="A1" s="6" t="s">
        <v>6</v>
      </c>
      <c r="B1" s="6" t="s">
        <v>21</v>
      </c>
      <c r="C1" s="6" t="s">
        <v>22</v>
      </c>
    </row>
    <row r="2" spans="1:5" ht="19" x14ac:dyDescent="0.25">
      <c r="B2" s="6"/>
      <c r="C2" s="6"/>
      <c r="E2" s="6" t="s">
        <v>24</v>
      </c>
    </row>
    <row r="3" spans="1:5" x14ac:dyDescent="0.2">
      <c r="A3">
        <v>1</v>
      </c>
      <c r="B3">
        <f>cds_counts!R3/cds_counts!B3</f>
        <v>0.59824441327970479</v>
      </c>
      <c r="C3">
        <f>exon_counts!R3/exon_counts!B3</f>
        <v>0.82112158900271637</v>
      </c>
      <c r="E3">
        <f>TTEST(B3:B26,C3:C26,2,1)</f>
        <v>3.609238456062874E-18</v>
      </c>
    </row>
    <row r="4" spans="1:5" x14ac:dyDescent="0.2">
      <c r="A4">
        <v>2</v>
      </c>
      <c r="B4">
        <f>cds_counts!R4/cds_counts!B4</f>
        <v>0.64021417223146082</v>
      </c>
      <c r="C4">
        <f>exon_counts!R4/exon_counts!B4</f>
        <v>0.80113868820217371</v>
      </c>
    </row>
    <row r="5" spans="1:5" ht="19" x14ac:dyDescent="0.25">
      <c r="A5">
        <v>3</v>
      </c>
      <c r="B5">
        <f>cds_counts!R5/cds_counts!B5</f>
        <v>0.57646102485151762</v>
      </c>
      <c r="C5">
        <f>exon_counts!R5/exon_counts!B5</f>
        <v>0.7687702002303437</v>
      </c>
      <c r="E5" s="6" t="s">
        <v>26</v>
      </c>
    </row>
    <row r="6" spans="1:5" x14ac:dyDescent="0.2">
      <c r="A6">
        <v>4</v>
      </c>
      <c r="B6">
        <f>cds_counts!R6/cds_counts!B6</f>
        <v>0.64932232056887451</v>
      </c>
      <c r="C6">
        <f>exon_counts!R6/exon_counts!B6</f>
        <v>0.81473201914319171</v>
      </c>
      <c r="E6">
        <f>AVERAGE(B3:B26)/AVERAGE(C3:C26)</f>
        <v>0.74265670073942569</v>
      </c>
    </row>
    <row r="7" spans="1:5" x14ac:dyDescent="0.2">
      <c r="A7">
        <v>5</v>
      </c>
      <c r="B7">
        <f>cds_counts!R7/cds_counts!B7</f>
        <v>0.59646499800084285</v>
      </c>
      <c r="C7">
        <f>exon_counts!R7/exon_counts!B7</f>
        <v>0.79493954399441902</v>
      </c>
    </row>
    <row r="8" spans="1:5" x14ac:dyDescent="0.2">
      <c r="A8">
        <v>6</v>
      </c>
      <c r="B8">
        <f>cds_counts!R8/cds_counts!B8</f>
        <v>0.58077584971759877</v>
      </c>
      <c r="C8">
        <f>exon_counts!R8/exon_counts!B8</f>
        <v>0.78019196077612929</v>
      </c>
    </row>
    <row r="9" spans="1:5" x14ac:dyDescent="0.2">
      <c r="A9">
        <v>7</v>
      </c>
      <c r="B9">
        <f>cds_counts!R9/cds_counts!B9</f>
        <v>0.55695107814488765</v>
      </c>
      <c r="C9">
        <f>exon_counts!R9/exon_counts!B9</f>
        <v>0.75015719711204121</v>
      </c>
    </row>
    <row r="10" spans="1:5" x14ac:dyDescent="0.2">
      <c r="A10">
        <v>8</v>
      </c>
      <c r="B10">
        <f>cds_counts!R10/cds_counts!B10</f>
        <v>0.5783724920134149</v>
      </c>
      <c r="C10">
        <f>exon_counts!R10/exon_counts!B10</f>
        <v>0.78444231828529898</v>
      </c>
    </row>
    <row r="11" spans="1:5" x14ac:dyDescent="0.2">
      <c r="A11">
        <v>9</v>
      </c>
      <c r="B11">
        <f>cds_counts!R11/cds_counts!B11</f>
        <v>0.60321797410870615</v>
      </c>
      <c r="C11">
        <f>exon_counts!R11/exon_counts!B11</f>
        <v>0.8155340585513523</v>
      </c>
    </row>
    <row r="12" spans="1:5" x14ac:dyDescent="0.2">
      <c r="A12">
        <v>10</v>
      </c>
      <c r="B12">
        <f>cds_counts!R12/cds_counts!B12</f>
        <v>0.61888576206379975</v>
      </c>
      <c r="C12">
        <f>exon_counts!R12/exon_counts!B12</f>
        <v>0.81108611790838214</v>
      </c>
    </row>
    <row r="13" spans="1:5" x14ac:dyDescent="0.2">
      <c r="A13">
        <v>11</v>
      </c>
      <c r="B13">
        <f>cds_counts!R13/cds_counts!B13</f>
        <v>0.50946266894877767</v>
      </c>
      <c r="C13">
        <f>exon_counts!R13/exon_counts!B13</f>
        <v>0.71101567618834272</v>
      </c>
    </row>
    <row r="14" spans="1:5" x14ac:dyDescent="0.2">
      <c r="A14">
        <v>12</v>
      </c>
      <c r="B14">
        <f>cds_counts!R14/cds_counts!B14</f>
        <v>0.58376535842912347</v>
      </c>
      <c r="C14">
        <f>exon_counts!R14/exon_counts!B14</f>
        <v>0.79327584308493959</v>
      </c>
    </row>
    <row r="15" spans="1:5" x14ac:dyDescent="0.2">
      <c r="A15">
        <v>13</v>
      </c>
      <c r="B15">
        <f>cds_counts!R15/cds_counts!B15</f>
        <v>0.77669439329181178</v>
      </c>
      <c r="C15">
        <f>exon_counts!R15/exon_counts!B15</f>
        <v>0.95620302583221295</v>
      </c>
    </row>
    <row r="16" spans="1:5" x14ac:dyDescent="0.2">
      <c r="A16">
        <v>14</v>
      </c>
      <c r="B16">
        <f>cds_counts!R16/cds_counts!B16</f>
        <v>0.67375422124144235</v>
      </c>
      <c r="C16">
        <f>exon_counts!R16/exon_counts!B16</f>
        <v>0.90688836775695125</v>
      </c>
    </row>
    <row r="17" spans="1:3" x14ac:dyDescent="0.2">
      <c r="A17">
        <v>15</v>
      </c>
      <c r="B17">
        <f>cds_counts!R17/cds_counts!B17</f>
        <v>0.7036402769655461</v>
      </c>
      <c r="C17">
        <f>exon_counts!R17/exon_counts!B17</f>
        <v>0.95322918258818601</v>
      </c>
    </row>
    <row r="18" spans="1:3" x14ac:dyDescent="0.2">
      <c r="A18">
        <v>16</v>
      </c>
      <c r="B18">
        <f>cds_counts!R18/cds_counts!B18</f>
        <v>0.51116639270246356</v>
      </c>
      <c r="C18">
        <f>exon_counts!R18/exon_counts!B18</f>
        <v>0.77489480097543773</v>
      </c>
    </row>
    <row r="19" spans="1:3" x14ac:dyDescent="0.2">
      <c r="A19">
        <v>17</v>
      </c>
      <c r="B19">
        <f>cds_counts!R19/cds_counts!B19</f>
        <v>0.50640617872565064</v>
      </c>
      <c r="C19">
        <f>exon_counts!R19/exon_counts!B19</f>
        <v>0.716653832411838</v>
      </c>
    </row>
    <row r="20" spans="1:3" x14ac:dyDescent="0.2">
      <c r="A20">
        <v>18</v>
      </c>
      <c r="B20">
        <f>cds_counts!R20/cds_counts!B20</f>
        <v>0.63624623347261799</v>
      </c>
      <c r="C20">
        <f>exon_counts!R20/exon_counts!B20</f>
        <v>0.83486522162428345</v>
      </c>
    </row>
    <row r="21" spans="1:3" x14ac:dyDescent="0.2">
      <c r="A21">
        <v>19</v>
      </c>
      <c r="B21">
        <f>cds_counts!R21/cds_counts!B21</f>
        <v>0.49587539327391855</v>
      </c>
      <c r="C21">
        <f>exon_counts!R21/exon_counts!B21</f>
        <v>0.71932186910127038</v>
      </c>
    </row>
    <row r="22" spans="1:3" x14ac:dyDescent="0.2">
      <c r="A22">
        <v>20</v>
      </c>
      <c r="B22">
        <f>cds_counts!R22/cds_counts!B22</f>
        <v>0.49689845081902489</v>
      </c>
      <c r="C22">
        <f>exon_counts!R22/exon_counts!B22</f>
        <v>0.71894905860843006</v>
      </c>
    </row>
    <row r="23" spans="1:3" x14ac:dyDescent="0.2">
      <c r="A23">
        <v>21</v>
      </c>
      <c r="B23">
        <f>cds_counts!R23/cds_counts!B23</f>
        <v>0.61842206256948051</v>
      </c>
      <c r="C23">
        <f>exon_counts!R23/exon_counts!B23</f>
        <v>0.84987656808507328</v>
      </c>
    </row>
    <row r="24" spans="1:3" x14ac:dyDescent="0.2">
      <c r="A24">
        <v>22</v>
      </c>
      <c r="B24">
        <f>cds_counts!R24/cds_counts!B24</f>
        <v>0.58609406505243178</v>
      </c>
      <c r="C24">
        <f>exon_counts!R24/exon_counts!B24</f>
        <v>0.92745362025126732</v>
      </c>
    </row>
    <row r="25" spans="1:3" x14ac:dyDescent="0.2">
      <c r="A25" s="1" t="s">
        <v>0</v>
      </c>
      <c r="B25">
        <f>cds_counts!R25/cds_counts!B25</f>
        <v>0.55058911640360975</v>
      </c>
      <c r="C25">
        <f>exon_counts!R25/exon_counts!B25</f>
        <v>0.74288910083385051</v>
      </c>
    </row>
    <row r="26" spans="1:3" x14ac:dyDescent="0.2">
      <c r="A26" s="1" t="s">
        <v>1</v>
      </c>
      <c r="B26">
        <f>cds_counts!R26/cds_counts!B26</f>
        <v>1.4283732398121949</v>
      </c>
      <c r="C26">
        <f>exon_counts!R26/exon_counts!B26</f>
        <v>1.7528644616308762</v>
      </c>
    </row>
    <row r="27" spans="1:3" ht="19" x14ac:dyDescent="0.25">
      <c r="A27" s="6" t="s">
        <v>23</v>
      </c>
      <c r="B27">
        <f>AVERAGE(B3:B26)</f>
        <v>0.62817908902870434</v>
      </c>
      <c r="C27">
        <f>AVERAGE(C3:C26)</f>
        <v>0.84585393009079191</v>
      </c>
    </row>
    <row r="29" spans="1:3" ht="19" x14ac:dyDescent="0.25">
      <c r="B29" s="6" t="s">
        <v>27</v>
      </c>
      <c r="C29" t="s">
        <v>28</v>
      </c>
    </row>
    <row r="30" spans="1:3" x14ac:dyDescent="0.2">
      <c r="A30">
        <v>1</v>
      </c>
      <c r="B30">
        <f>SUM(cds_counts!D3:G3)</f>
        <v>391624</v>
      </c>
      <c r="C30">
        <f>SUM(exon_counts!D3:G3)</f>
        <v>1849352</v>
      </c>
    </row>
    <row r="31" spans="1:3" x14ac:dyDescent="0.2">
      <c r="A31">
        <v>2</v>
      </c>
      <c r="B31">
        <f>SUM(cds_counts!D4:G4)</f>
        <v>347443</v>
      </c>
      <c r="C31">
        <f>SUM(exon_counts!D4:G4)</f>
        <v>1559032</v>
      </c>
    </row>
    <row r="32" spans="1:3" x14ac:dyDescent="0.2">
      <c r="A32">
        <v>3</v>
      </c>
      <c r="B32">
        <f>SUM(cds_counts!D5:G5)</f>
        <v>248388</v>
      </c>
      <c r="C32">
        <f>SUM(exon_counts!D5:G5)</f>
        <v>1218656</v>
      </c>
    </row>
    <row r="33" spans="1:3" x14ac:dyDescent="0.2">
      <c r="A33">
        <v>4</v>
      </c>
      <c r="B33">
        <f>SUM(cds_counts!D6:G6)</f>
        <v>205377</v>
      </c>
      <c r="C33">
        <f>SUM(exon_counts!D6:G6)</f>
        <v>1001054</v>
      </c>
    </row>
    <row r="34" spans="1:3" x14ac:dyDescent="0.2">
      <c r="A34">
        <v>5</v>
      </c>
      <c r="B34">
        <f>SUM(cds_counts!D7:G7)</f>
        <v>207127</v>
      </c>
      <c r="C34">
        <f>SUM(exon_counts!D7:G7)</f>
        <v>1075939</v>
      </c>
    </row>
    <row r="35" spans="1:3" x14ac:dyDescent="0.2">
      <c r="A35">
        <v>6</v>
      </c>
      <c r="B35">
        <f>SUM(cds_counts!D8:G8)</f>
        <v>221636</v>
      </c>
      <c r="C35">
        <f>SUM(exon_counts!D8:G8)</f>
        <v>1042379</v>
      </c>
    </row>
    <row r="36" spans="1:3" x14ac:dyDescent="0.2">
      <c r="A36">
        <v>7</v>
      </c>
      <c r="B36">
        <f>SUM(cds_counts!D9:G9)</f>
        <v>193386</v>
      </c>
      <c r="C36">
        <f>SUM(exon_counts!D9:G9)</f>
        <v>994334</v>
      </c>
    </row>
    <row r="37" spans="1:3" x14ac:dyDescent="0.2">
      <c r="A37">
        <v>8</v>
      </c>
      <c r="B37">
        <f>SUM(cds_counts!D10:G10)</f>
        <v>143528</v>
      </c>
      <c r="C37">
        <f>SUM(exon_counts!D10:G10)</f>
        <v>798653</v>
      </c>
    </row>
    <row r="38" spans="1:3" x14ac:dyDescent="0.2">
      <c r="A38">
        <v>9</v>
      </c>
      <c r="B38">
        <f>SUM(cds_counts!D11:G11)</f>
        <v>153440</v>
      </c>
      <c r="C38">
        <f>SUM(exon_counts!D11:G11)</f>
        <v>735425</v>
      </c>
    </row>
    <row r="39" spans="1:3" x14ac:dyDescent="0.2">
      <c r="A39">
        <v>10</v>
      </c>
      <c r="B39">
        <f>SUM(cds_counts!D12:G12)</f>
        <v>168027</v>
      </c>
      <c r="C39">
        <f>SUM(exon_counts!D12:G12)</f>
        <v>797690</v>
      </c>
    </row>
    <row r="40" spans="1:3" x14ac:dyDescent="0.2">
      <c r="A40">
        <v>11</v>
      </c>
      <c r="B40">
        <f>SUM(cds_counts!D13:G13)</f>
        <v>210219</v>
      </c>
      <c r="C40">
        <f>SUM(exon_counts!D13:G13)</f>
        <v>1006418</v>
      </c>
    </row>
    <row r="41" spans="1:3" x14ac:dyDescent="0.2">
      <c r="A41">
        <v>12</v>
      </c>
      <c r="B41">
        <f>SUM(cds_counts!D14:G14)</f>
        <v>221738</v>
      </c>
      <c r="C41">
        <f>SUM(exon_counts!D14:G14)</f>
        <v>1210504</v>
      </c>
    </row>
    <row r="42" spans="1:3" x14ac:dyDescent="0.2">
      <c r="A42">
        <v>13</v>
      </c>
      <c r="B42">
        <f>SUM(cds_counts!D15:G15)</f>
        <v>94920</v>
      </c>
      <c r="C42">
        <f>SUM(exon_counts!D15:G15)</f>
        <v>505030</v>
      </c>
    </row>
    <row r="43" spans="1:3" x14ac:dyDescent="0.2">
      <c r="A43">
        <v>14</v>
      </c>
      <c r="B43">
        <f>SUM(cds_counts!D16:G16)</f>
        <v>135810</v>
      </c>
      <c r="C43">
        <f>SUM(exon_counts!D16:G16)</f>
        <v>708126</v>
      </c>
    </row>
    <row r="44" spans="1:3" x14ac:dyDescent="0.2">
      <c r="A44">
        <v>15</v>
      </c>
      <c r="B44">
        <f>SUM(cds_counts!D17:G17)</f>
        <v>140735</v>
      </c>
      <c r="C44">
        <f>SUM(exon_counts!D17:G17)</f>
        <v>823566</v>
      </c>
    </row>
    <row r="45" spans="1:3" x14ac:dyDescent="0.2">
      <c r="A45">
        <v>16</v>
      </c>
      <c r="B45">
        <f>SUM(cds_counts!D18:G18)</f>
        <v>123504</v>
      </c>
      <c r="C45">
        <f>SUM(exon_counts!D18:G18)</f>
        <v>716922</v>
      </c>
    </row>
    <row r="46" spans="1:3" x14ac:dyDescent="0.2">
      <c r="A46">
        <v>17</v>
      </c>
      <c r="B46">
        <f>SUM(cds_counts!D19:G19)</f>
        <v>178149</v>
      </c>
      <c r="C46">
        <f>SUM(exon_counts!D19:G19)</f>
        <v>869417</v>
      </c>
    </row>
    <row r="47" spans="1:3" x14ac:dyDescent="0.2">
      <c r="A47">
        <v>18</v>
      </c>
      <c r="B47">
        <f>SUM(cds_counts!D20:G20)</f>
        <v>75834</v>
      </c>
      <c r="C47">
        <f>SUM(exon_counts!D20:G20)</f>
        <v>476537</v>
      </c>
    </row>
    <row r="48" spans="1:3" x14ac:dyDescent="0.2">
      <c r="A48">
        <v>19</v>
      </c>
      <c r="B48">
        <f>SUM(cds_counts!D21:G21)</f>
        <v>180059</v>
      </c>
      <c r="C48">
        <f>SUM(exon_counts!D21:G21)</f>
        <v>769080</v>
      </c>
    </row>
    <row r="49" spans="1:3" x14ac:dyDescent="0.2">
      <c r="A49">
        <v>20</v>
      </c>
      <c r="B49">
        <f>SUM(cds_counts!D22:G22)</f>
        <v>75335</v>
      </c>
      <c r="C49">
        <f>SUM(exon_counts!D22:G22)</f>
        <v>385143</v>
      </c>
    </row>
    <row r="50" spans="1:3" x14ac:dyDescent="0.2">
      <c r="A50">
        <v>21</v>
      </c>
      <c r="B50">
        <f>SUM(cds_counts!D23:G23)</f>
        <v>38770</v>
      </c>
      <c r="C50">
        <f>SUM(exon_counts!D23:G23)</f>
        <v>251271</v>
      </c>
    </row>
    <row r="51" spans="1:3" x14ac:dyDescent="0.2">
      <c r="A51">
        <v>22</v>
      </c>
      <c r="B51">
        <f>SUM(cds_counts!D24:G24)</f>
        <v>53711</v>
      </c>
      <c r="C51">
        <f>SUM(exon_counts!D24:G24)</f>
        <v>378293</v>
      </c>
    </row>
    <row r="52" spans="1:3" x14ac:dyDescent="0.2">
      <c r="A52" s="1" t="s">
        <v>0</v>
      </c>
      <c r="B52">
        <f>SUM(cds_counts!D25:G25)</f>
        <v>156054</v>
      </c>
      <c r="C52">
        <f>SUM(exon_counts!D25:G25)</f>
        <v>712202</v>
      </c>
    </row>
    <row r="53" spans="1:3" x14ac:dyDescent="0.2">
      <c r="A53" s="1" t="s">
        <v>1</v>
      </c>
      <c r="B53">
        <f>SUM(cds_counts!D26:G26)</f>
        <v>9448</v>
      </c>
      <c r="C53">
        <f>SUM(exon_counts!D26:G26)</f>
        <v>93858</v>
      </c>
    </row>
    <row r="54" spans="1:3" ht="19" x14ac:dyDescent="0.25">
      <c r="A54" s="6" t="s">
        <v>14</v>
      </c>
      <c r="B54">
        <f>SUM(B30:B53)</f>
        <v>3974262</v>
      </c>
      <c r="C54">
        <f>SUM(C30:C53)</f>
        <v>19978881</v>
      </c>
    </row>
    <row r="55" spans="1:3" x14ac:dyDescent="0.2">
      <c r="A55" s="5" t="s">
        <v>25</v>
      </c>
      <c r="B55">
        <f>B54/C54</f>
        <v>0.19892315290330825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exon_counts</vt:lpstr>
      <vt:lpstr>cds_counts</vt:lpstr>
      <vt:lpstr>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 Gauthier Lebien</cp:lastModifiedBy>
  <dcterms:created xsi:type="dcterms:W3CDTF">2017-08-26T05:13:01Z</dcterms:created>
  <dcterms:modified xsi:type="dcterms:W3CDTF">2018-05-04T05:22:10Z</dcterms:modified>
</cp:coreProperties>
</file>