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21720" windowHeight="11850" tabRatio="947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2" hidden="1">מזומנים!$D$1:$D$511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הלוואות!$B$6:$O$50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להשקעה'!$B$6:$D$17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מזומנים!$B$6:$K$35</definedName>
    <definedName name="Print_Area" localSheetId="6">מניות!$B$6:$N$32</definedName>
    <definedName name="Print_Area" localSheetId="0">'סכום נכסי הקרן'!$B$6:$D$50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  <definedName name="_xlnm.Print_Area" localSheetId="22">הלוואות!$A$1:$P$122</definedName>
    <definedName name="_xlnm.Print_Area" localSheetId="11">'חוזים עתידיים'!$A$1:$L$20</definedName>
    <definedName name="_xlnm.Print_Area" localSheetId="0">'סכום נכסי הקרן'!$A$1:$E$66</definedName>
    <definedName name="_xlnm.Print_Titles" localSheetId="5">'אג"ח קונצרני'!$6:$10</definedName>
    <definedName name="_xlnm.Print_Titles" localSheetId="22">הלוואות!$6:$9</definedName>
    <definedName name="_xlnm.Print_Titles" localSheetId="13">'לא סחיר- תעודות התחייבות ממשלתי'!$6:$10</definedName>
    <definedName name="_xlnm.Print_Titles" localSheetId="2">מזומנים!$6:$9</definedName>
    <definedName name="_xlnm.Print_Titles" localSheetId="6">מניות!$6:$10</definedName>
    <definedName name="_xlnm.Print_Titles" localSheetId="3">'תעודות התחייבות ממשלתיות'!$6:$10</definedName>
    <definedName name="_xlnm.Print_Titles" localSheetId="7">'תעודות סל'!$6:$10</definedName>
  </definedNames>
  <calcPr calcId="145621"/>
</workbook>
</file>

<file path=xl/calcChain.xml><?xml version="1.0" encoding="utf-8"?>
<calcChain xmlns="http://schemas.openxmlformats.org/spreadsheetml/2006/main">
  <c r="C35" i="88" l="1"/>
  <c r="C31" i="88"/>
  <c r="C29" i="88"/>
  <c r="C27" i="88"/>
  <c r="C26" i="88"/>
  <c r="C24" i="88"/>
  <c r="C21" i="88"/>
  <c r="C20" i="88"/>
  <c r="C19" i="88"/>
  <c r="C18" i="88"/>
  <c r="C17" i="88"/>
  <c r="C16" i="88"/>
  <c r="C15" i="88"/>
  <c r="C13" i="88"/>
  <c r="C11" i="88"/>
  <c r="C23" i="88" l="1"/>
  <c r="C12" i="88"/>
  <c r="N15" i="78" l="1"/>
  <c r="N11" i="78" s="1"/>
  <c r="M15" i="78"/>
  <c r="M11" i="78" s="1"/>
  <c r="M10" i="78" s="1"/>
  <c r="N111" i="78"/>
  <c r="M111" i="78"/>
  <c r="C33" i="88" l="1"/>
  <c r="C10" i="88" s="1"/>
  <c r="L13" i="78"/>
  <c r="C32" i="84" l="1"/>
  <c r="C28" i="84"/>
  <c r="C10" i="84" l="1"/>
  <c r="C44" i="88" s="1"/>
  <c r="G13" i="67"/>
  <c r="H13" i="67"/>
  <c r="I51" i="76" l="1"/>
  <c r="I52" i="76"/>
  <c r="I12" i="76" l="1"/>
  <c r="I11" i="76" s="1"/>
  <c r="I13" i="76"/>
  <c r="I27" i="76"/>
  <c r="J48" i="76" l="1"/>
  <c r="J44" i="76"/>
  <c r="J40" i="76"/>
  <c r="J36" i="76"/>
  <c r="J32" i="76"/>
  <c r="J28" i="76"/>
  <c r="J22" i="76"/>
  <c r="J18" i="76"/>
  <c r="J14" i="76"/>
  <c r="J53" i="76"/>
  <c r="J47" i="76"/>
  <c r="J43" i="76"/>
  <c r="J39" i="76"/>
  <c r="J35" i="76"/>
  <c r="J31" i="76"/>
  <c r="J25" i="76"/>
  <c r="J21" i="76"/>
  <c r="J17" i="76"/>
  <c r="C43" i="88"/>
  <c r="J52" i="76"/>
  <c r="J51" i="76" s="1"/>
  <c r="J46" i="76"/>
  <c r="J42" i="76"/>
  <c r="J38" i="76"/>
  <c r="J34" i="76"/>
  <c r="J30" i="76"/>
  <c r="J24" i="76"/>
  <c r="J20" i="76"/>
  <c r="J16" i="76"/>
  <c r="J49" i="76"/>
  <c r="J45" i="76"/>
  <c r="J41" i="76"/>
  <c r="J37" i="76"/>
  <c r="J33" i="76"/>
  <c r="J29" i="76"/>
  <c r="J23" i="76"/>
  <c r="J19" i="76"/>
  <c r="J15" i="76"/>
  <c r="F5" i="89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O111" i="78" l="1"/>
  <c r="D42" i="88"/>
  <c r="J13" i="76"/>
  <c r="J27" i="76"/>
  <c r="D31" i="88"/>
  <c r="D24" i="88"/>
  <c r="D19" i="88"/>
  <c r="D15" i="88"/>
  <c r="I10" i="80"/>
  <c r="O105" i="78"/>
  <c r="O102" i="78"/>
  <c r="O98" i="78"/>
  <c r="O116" i="78"/>
  <c r="O91" i="78"/>
  <c r="O87" i="78"/>
  <c r="O83" i="78"/>
  <c r="O80" i="78"/>
  <c r="O76" i="78"/>
  <c r="O72" i="78"/>
  <c r="O68" i="78"/>
  <c r="O64" i="78"/>
  <c r="O60" i="78"/>
  <c r="O56" i="78"/>
  <c r="O52" i="78"/>
  <c r="O48" i="78"/>
  <c r="O44" i="78"/>
  <c r="O40" i="78"/>
  <c r="O112" i="78"/>
  <c r="O36" i="78"/>
  <c r="O32" i="78"/>
  <c r="O28" i="78"/>
  <c r="O24" i="78"/>
  <c r="O20" i="78"/>
  <c r="O15" i="78"/>
  <c r="O10" i="78"/>
  <c r="K53" i="76"/>
  <c r="K48" i="76"/>
  <c r="K44" i="76"/>
  <c r="K40" i="76"/>
  <c r="K36" i="76"/>
  <c r="K32" i="76"/>
  <c r="K28" i="76"/>
  <c r="K23" i="76"/>
  <c r="K19" i="76"/>
  <c r="K15" i="76"/>
  <c r="K11" i="76"/>
  <c r="L14" i="74"/>
  <c r="M13" i="72"/>
  <c r="S34" i="71"/>
  <c r="S29" i="71"/>
  <c r="S23" i="71"/>
  <c r="S19" i="71"/>
  <c r="S15" i="71"/>
  <c r="S11" i="71"/>
  <c r="P136" i="69"/>
  <c r="P132" i="69"/>
  <c r="P128" i="69"/>
  <c r="P124" i="69"/>
  <c r="P120" i="69"/>
  <c r="P116" i="69"/>
  <c r="P112" i="69"/>
  <c r="P108" i="69"/>
  <c r="P104" i="69"/>
  <c r="P100" i="69"/>
  <c r="P96" i="69"/>
  <c r="P92" i="69"/>
  <c r="P88" i="69"/>
  <c r="P84" i="69"/>
  <c r="P80" i="69"/>
  <c r="P76" i="69"/>
  <c r="P72" i="69"/>
  <c r="P68" i="69"/>
  <c r="P64" i="69"/>
  <c r="P60" i="69"/>
  <c r="P56" i="69"/>
  <c r="P51" i="69"/>
  <c r="P47" i="69"/>
  <c r="P43" i="69"/>
  <c r="P39" i="69"/>
  <c r="P35" i="69"/>
  <c r="P31" i="69"/>
  <c r="P27" i="69"/>
  <c r="P23" i="69"/>
  <c r="P19" i="69"/>
  <c r="P15" i="69"/>
  <c r="P11" i="69"/>
  <c r="L15" i="66"/>
  <c r="L11" i="66"/>
  <c r="D29" i="88"/>
  <c r="D21" i="88"/>
  <c r="D16" i="88"/>
  <c r="I13" i="80"/>
  <c r="O107" i="78"/>
  <c r="O117" i="78"/>
  <c r="O97" i="78"/>
  <c r="O93" i="78"/>
  <c r="O88" i="78"/>
  <c r="O82" i="78"/>
  <c r="O78" i="78"/>
  <c r="O73" i="78"/>
  <c r="O67" i="78"/>
  <c r="O62" i="78"/>
  <c r="O57" i="78"/>
  <c r="O51" i="78"/>
  <c r="O46" i="78"/>
  <c r="O41" i="78"/>
  <c r="O39" i="78"/>
  <c r="O34" i="78"/>
  <c r="O29" i="78"/>
  <c r="O23" i="78"/>
  <c r="O19" i="78"/>
  <c r="O11" i="78"/>
  <c r="K52" i="76"/>
  <c r="K46" i="76"/>
  <c r="K41" i="76"/>
  <c r="K35" i="76"/>
  <c r="K30" i="76"/>
  <c r="K24" i="76"/>
  <c r="K18" i="76"/>
  <c r="K13" i="76"/>
  <c r="L15" i="74"/>
  <c r="M12" i="72"/>
  <c r="S31" i="71"/>
  <c r="S24" i="71"/>
  <c r="S18" i="71"/>
  <c r="S13" i="71"/>
  <c r="P137" i="69"/>
  <c r="P131" i="69"/>
  <c r="P126" i="69"/>
  <c r="P121" i="69"/>
  <c r="P115" i="69"/>
  <c r="P110" i="69"/>
  <c r="P105" i="69"/>
  <c r="P99" i="69"/>
  <c r="P94" i="69"/>
  <c r="P89" i="69"/>
  <c r="P83" i="69"/>
  <c r="P78" i="69"/>
  <c r="P73" i="69"/>
  <c r="P67" i="69"/>
  <c r="P62" i="69"/>
  <c r="P57" i="69"/>
  <c r="P50" i="69"/>
  <c r="P45" i="69"/>
  <c r="P40" i="69"/>
  <c r="P34" i="69"/>
  <c r="P29" i="69"/>
  <c r="P24" i="69"/>
  <c r="P18" i="69"/>
  <c r="P13" i="69"/>
  <c r="K11" i="67"/>
  <c r="L17" i="65"/>
  <c r="L13" i="65"/>
  <c r="O23" i="64"/>
  <c r="O19" i="64"/>
  <c r="O15" i="64"/>
  <c r="O11" i="64"/>
  <c r="M59" i="63"/>
  <c r="M55" i="63"/>
  <c r="M51" i="63"/>
  <c r="M47" i="63"/>
  <c r="M43" i="63"/>
  <c r="M39" i="63"/>
  <c r="M35" i="63"/>
  <c r="M30" i="63"/>
  <c r="M26" i="63"/>
  <c r="M21" i="63"/>
  <c r="M17" i="63"/>
  <c r="M13" i="63"/>
  <c r="N206" i="62"/>
  <c r="N202" i="62"/>
  <c r="N198" i="62"/>
  <c r="N194" i="62"/>
  <c r="N190" i="62"/>
  <c r="N186" i="62"/>
  <c r="N182" i="62"/>
  <c r="N178" i="62"/>
  <c r="N174" i="62"/>
  <c r="N169" i="62"/>
  <c r="N165" i="62"/>
  <c r="N161" i="62"/>
  <c r="N157" i="62"/>
  <c r="N153" i="62"/>
  <c r="N148" i="62"/>
  <c r="N144" i="62"/>
  <c r="N140" i="62"/>
  <c r="N136" i="62"/>
  <c r="N132" i="62"/>
  <c r="N128" i="62"/>
  <c r="N124" i="62"/>
  <c r="N120" i="62"/>
  <c r="N116" i="62"/>
  <c r="N112" i="62"/>
  <c r="N108" i="62"/>
  <c r="N104" i="62"/>
  <c r="N100" i="62"/>
  <c r="N96" i="62"/>
  <c r="N92" i="62"/>
  <c r="N88" i="62"/>
  <c r="N83" i="62"/>
  <c r="N79" i="62"/>
  <c r="N75" i="62"/>
  <c r="N71" i="62"/>
  <c r="N67" i="62"/>
  <c r="N63" i="62"/>
  <c r="N59" i="62"/>
  <c r="N55" i="62"/>
  <c r="N51" i="62"/>
  <c r="N47" i="62"/>
  <c r="N43" i="62"/>
  <c r="N38" i="62"/>
  <c r="N34" i="62"/>
  <c r="N30" i="62"/>
  <c r="N26" i="62"/>
  <c r="N22" i="62"/>
  <c r="N18" i="62"/>
  <c r="N14" i="62"/>
  <c r="T228" i="61"/>
  <c r="T223" i="61"/>
  <c r="T219" i="61"/>
  <c r="T215" i="61"/>
  <c r="T211" i="61"/>
  <c r="T207" i="61"/>
  <c r="T203" i="61"/>
  <c r="T199" i="61"/>
  <c r="T195" i="61"/>
  <c r="T191" i="61"/>
  <c r="T187" i="61"/>
  <c r="T183" i="61"/>
  <c r="T179" i="61"/>
  <c r="T175" i="61"/>
  <c r="T171" i="61"/>
  <c r="T167" i="61"/>
  <c r="T163" i="61"/>
  <c r="T158" i="61"/>
  <c r="T154" i="61"/>
  <c r="T150" i="61"/>
  <c r="T146" i="61"/>
  <c r="T142" i="61"/>
  <c r="T138" i="61"/>
  <c r="T134" i="61"/>
  <c r="T130" i="61"/>
  <c r="T126" i="61"/>
  <c r="T122" i="61"/>
  <c r="T118" i="61"/>
  <c r="T114" i="61"/>
  <c r="T110" i="61"/>
  <c r="T106" i="61"/>
  <c r="T102" i="61"/>
  <c r="T98" i="61"/>
  <c r="T94" i="61"/>
  <c r="T90" i="61"/>
  <c r="T86" i="61"/>
  <c r="T82" i="61"/>
  <c r="T78" i="61"/>
  <c r="T74" i="61"/>
  <c r="T70" i="61"/>
  <c r="T66" i="61"/>
  <c r="D27" i="88"/>
  <c r="D18" i="88"/>
  <c r="D11" i="88"/>
  <c r="O106" i="78"/>
  <c r="O100" i="78"/>
  <c r="O94" i="78"/>
  <c r="O86" i="78"/>
  <c r="O81" i="78"/>
  <c r="O74" i="78"/>
  <c r="O66" i="78"/>
  <c r="O59" i="78"/>
  <c r="O53" i="78"/>
  <c r="O45" i="78"/>
  <c r="O114" i="78"/>
  <c r="O35" i="78"/>
  <c r="O27" i="78"/>
  <c r="O21" i="78"/>
  <c r="O12" i="78"/>
  <c r="K51" i="76"/>
  <c r="K43" i="76"/>
  <c r="K37" i="76"/>
  <c r="K29" i="76"/>
  <c r="K21" i="76"/>
  <c r="K14" i="76"/>
  <c r="L13" i="74"/>
  <c r="S35" i="71"/>
  <c r="S26" i="71"/>
  <c r="S17" i="71"/>
  <c r="P139" i="69"/>
  <c r="P133" i="69"/>
  <c r="P125" i="69"/>
  <c r="P118" i="69"/>
  <c r="P111" i="69"/>
  <c r="P103" i="69"/>
  <c r="P97" i="69"/>
  <c r="P90" i="69"/>
  <c r="P82" i="69"/>
  <c r="P75" i="69"/>
  <c r="P69" i="69"/>
  <c r="P61" i="69"/>
  <c r="P54" i="69"/>
  <c r="P46" i="69"/>
  <c r="P38" i="69"/>
  <c r="P32" i="69"/>
  <c r="P25" i="69"/>
  <c r="P17" i="69"/>
  <c r="K13" i="67"/>
  <c r="L12" i="66"/>
  <c r="L12" i="65"/>
  <c r="O21" i="64"/>
  <c r="O16" i="64"/>
  <c r="M62" i="63"/>
  <c r="M57" i="63"/>
  <c r="M52" i="63"/>
  <c r="M46" i="63"/>
  <c r="M41" i="63"/>
  <c r="M36" i="63"/>
  <c r="M29" i="63"/>
  <c r="M24" i="63"/>
  <c r="M18" i="63"/>
  <c r="M12" i="63"/>
  <c r="N204" i="62"/>
  <c r="N199" i="62"/>
  <c r="N193" i="62"/>
  <c r="N188" i="62"/>
  <c r="N183" i="62"/>
  <c r="N177" i="62"/>
  <c r="N172" i="62"/>
  <c r="N166" i="62"/>
  <c r="N160" i="62"/>
  <c r="N155" i="62"/>
  <c r="N149" i="62"/>
  <c r="N143" i="62"/>
  <c r="N138" i="62"/>
  <c r="N133" i="62"/>
  <c r="N127" i="62"/>
  <c r="N122" i="62"/>
  <c r="N117" i="62"/>
  <c r="N111" i="62"/>
  <c r="N106" i="62"/>
  <c r="N101" i="62"/>
  <c r="N95" i="62"/>
  <c r="N90" i="62"/>
  <c r="N84" i="62"/>
  <c r="N78" i="62"/>
  <c r="N73" i="62"/>
  <c r="N68" i="62"/>
  <c r="N62" i="62"/>
  <c r="N57" i="62"/>
  <c r="N52" i="62"/>
  <c r="N46" i="62"/>
  <c r="N41" i="62"/>
  <c r="N35" i="62"/>
  <c r="N29" i="62"/>
  <c r="N24" i="62"/>
  <c r="N19" i="62"/>
  <c r="N13" i="62"/>
  <c r="T226" i="61"/>
  <c r="T220" i="61"/>
  <c r="T214" i="61"/>
  <c r="T209" i="61"/>
  <c r="T204" i="61"/>
  <c r="T198" i="61"/>
  <c r="T193" i="61"/>
  <c r="T188" i="61"/>
  <c r="T182" i="61"/>
  <c r="T177" i="61"/>
  <c r="T172" i="61"/>
  <c r="T166" i="61"/>
  <c r="T161" i="61"/>
  <c r="T155" i="61"/>
  <c r="T149" i="61"/>
  <c r="T144" i="61"/>
  <c r="T139" i="61"/>
  <c r="T133" i="61"/>
  <c r="T128" i="61"/>
  <c r="T123" i="61"/>
  <c r="T117" i="61"/>
  <c r="T112" i="61"/>
  <c r="T107" i="61"/>
  <c r="T101" i="61"/>
  <c r="T96" i="61"/>
  <c r="T91" i="61"/>
  <c r="T85" i="61"/>
  <c r="T80" i="61"/>
  <c r="T75" i="61"/>
  <c r="T69" i="61"/>
  <c r="T64" i="61"/>
  <c r="T60" i="61"/>
  <c r="T56" i="61"/>
  <c r="T52" i="61"/>
  <c r="T48" i="61"/>
  <c r="T44" i="61"/>
  <c r="T40" i="61"/>
  <c r="T36" i="61"/>
  <c r="T32" i="61"/>
  <c r="T28" i="61"/>
  <c r="T24" i="61"/>
  <c r="T20" i="61"/>
  <c r="T16" i="61"/>
  <c r="T12" i="61"/>
  <c r="Q47" i="59"/>
  <c r="Q43" i="59"/>
  <c r="Q39" i="59"/>
  <c r="Q34" i="59"/>
  <c r="Q29" i="59"/>
  <c r="Q24" i="59"/>
  <c r="Q20" i="59"/>
  <c r="Q16" i="59"/>
  <c r="Q12" i="59"/>
  <c r="D43" i="88"/>
  <c r="D26" i="88"/>
  <c r="D17" i="88"/>
  <c r="I12" i="80"/>
  <c r="O17" i="78"/>
  <c r="O99" i="78"/>
  <c r="O92" i="78"/>
  <c r="O85" i="78"/>
  <c r="O79" i="78"/>
  <c r="O71" i="78"/>
  <c r="O65" i="78"/>
  <c r="O58" i="78"/>
  <c r="O50" i="78"/>
  <c r="O43" i="78"/>
  <c r="O113" i="78"/>
  <c r="O33" i="78"/>
  <c r="O26" i="78"/>
  <c r="O16" i="78"/>
  <c r="K49" i="76"/>
  <c r="K42" i="76"/>
  <c r="K34" i="76"/>
  <c r="K27" i="76"/>
  <c r="K20" i="76"/>
  <c r="K12" i="76"/>
  <c r="L12" i="74"/>
  <c r="S33" i="71"/>
  <c r="S22" i="71"/>
  <c r="S16" i="71"/>
  <c r="P138" i="69"/>
  <c r="P130" i="69"/>
  <c r="P123" i="69"/>
  <c r="P117" i="69"/>
  <c r="P109" i="69"/>
  <c r="P102" i="69"/>
  <c r="P95" i="69"/>
  <c r="P87" i="69"/>
  <c r="P81" i="69"/>
  <c r="P74" i="69"/>
  <c r="P66" i="69"/>
  <c r="P59" i="69"/>
  <c r="P52" i="69"/>
  <c r="P44" i="69"/>
  <c r="P37" i="69"/>
  <c r="P30" i="69"/>
  <c r="P22" i="69"/>
  <c r="P16" i="69"/>
  <c r="K12" i="67"/>
  <c r="L16" i="65"/>
  <c r="L11" i="65"/>
  <c r="O20" i="64"/>
  <c r="O14" i="64"/>
  <c r="M61" i="63"/>
  <c r="M56" i="63"/>
  <c r="M50" i="63"/>
  <c r="M45" i="63"/>
  <c r="M40" i="63"/>
  <c r="M34" i="63"/>
  <c r="M28" i="63"/>
  <c r="M22" i="63"/>
  <c r="M16" i="63"/>
  <c r="M11" i="63"/>
  <c r="N203" i="62"/>
  <c r="N197" i="62"/>
  <c r="N192" i="62"/>
  <c r="N187" i="62"/>
  <c r="N181" i="62"/>
  <c r="N176" i="62"/>
  <c r="N171" i="62"/>
  <c r="N164" i="62"/>
  <c r="N159" i="62"/>
  <c r="N154" i="62"/>
  <c r="N147" i="62"/>
  <c r="N142" i="62"/>
  <c r="N137" i="62"/>
  <c r="N131" i="62"/>
  <c r="N126" i="62"/>
  <c r="N121" i="62"/>
  <c r="N115" i="62"/>
  <c r="N110" i="62"/>
  <c r="N105" i="62"/>
  <c r="N99" i="62"/>
  <c r="N94" i="62"/>
  <c r="N89" i="62"/>
  <c r="N82" i="62"/>
  <c r="N77" i="62"/>
  <c r="N72" i="62"/>
  <c r="N66" i="62"/>
  <c r="N61" i="62"/>
  <c r="N56" i="62"/>
  <c r="N50" i="62"/>
  <c r="N45" i="62"/>
  <c r="N40" i="62"/>
  <c r="N33" i="62"/>
  <c r="N28" i="62"/>
  <c r="N23" i="62"/>
  <c r="N17" i="62"/>
  <c r="N12" i="62"/>
  <c r="T224" i="61"/>
  <c r="T218" i="61"/>
  <c r="T213" i="61"/>
  <c r="T208" i="61"/>
  <c r="T202" i="61"/>
  <c r="T197" i="61"/>
  <c r="T192" i="61"/>
  <c r="T186" i="61"/>
  <c r="T181" i="61"/>
  <c r="T176" i="61"/>
  <c r="T170" i="61"/>
  <c r="T165" i="61"/>
  <c r="T159" i="61"/>
  <c r="T153" i="61"/>
  <c r="T148" i="61"/>
  <c r="T143" i="61"/>
  <c r="T137" i="61"/>
  <c r="T132" i="61"/>
  <c r="T127" i="61"/>
  <c r="T121" i="61"/>
  <c r="T116" i="61"/>
  <c r="T111" i="61"/>
  <c r="T105" i="61"/>
  <c r="T100" i="61"/>
  <c r="T95" i="61"/>
  <c r="T89" i="61"/>
  <c r="T84" i="61"/>
  <c r="T79" i="61"/>
  <c r="T73" i="61"/>
  <c r="T68" i="61"/>
  <c r="T63" i="61"/>
  <c r="T59" i="61"/>
  <c r="T55" i="61"/>
  <c r="T51" i="61"/>
  <c r="T47" i="61"/>
  <c r="T43" i="61"/>
  <c r="T39" i="61"/>
  <c r="T35" i="61"/>
  <c r="T31" i="61"/>
  <c r="T27" i="61"/>
  <c r="T23" i="61"/>
  <c r="T19" i="61"/>
  <c r="T15" i="61"/>
  <c r="T11" i="61"/>
  <c r="Q46" i="59"/>
  <c r="Q42" i="59"/>
  <c r="Q38" i="59"/>
  <c r="Q33" i="59"/>
  <c r="Q28" i="59"/>
  <c r="Q23" i="59"/>
  <c r="Q19" i="59"/>
  <c r="Q15" i="59"/>
  <c r="Q11" i="59"/>
  <c r="D35" i="88"/>
  <c r="D23" i="88"/>
  <c r="D13" i="88"/>
  <c r="I11" i="80"/>
  <c r="O103" i="78"/>
  <c r="O96" i="78"/>
  <c r="O90" i="78"/>
  <c r="O84" i="78"/>
  <c r="O77" i="78"/>
  <c r="O70" i="78"/>
  <c r="O63" i="78"/>
  <c r="O55" i="78"/>
  <c r="O49" i="78"/>
  <c r="O42" i="78"/>
  <c r="O38" i="78"/>
  <c r="O31" i="78"/>
  <c r="O25" i="78"/>
  <c r="O18" i="78"/>
  <c r="K47" i="76"/>
  <c r="K39" i="76"/>
  <c r="K33" i="76"/>
  <c r="K25" i="76"/>
  <c r="K17" i="76"/>
  <c r="L16" i="74"/>
  <c r="L11" i="74"/>
  <c r="S30" i="71"/>
  <c r="S21" i="71"/>
  <c r="S14" i="71"/>
  <c r="P135" i="69"/>
  <c r="P129" i="69"/>
  <c r="P122" i="69"/>
  <c r="P114" i="69"/>
  <c r="P107" i="69"/>
  <c r="P101" i="69"/>
  <c r="P93" i="69"/>
  <c r="P86" i="69"/>
  <c r="P79" i="69"/>
  <c r="P71" i="69"/>
  <c r="P65" i="69"/>
  <c r="O108" i="78"/>
  <c r="O54" i="78"/>
  <c r="O30" i="78"/>
  <c r="K22" i="76"/>
  <c r="S27" i="71"/>
  <c r="P127" i="69"/>
  <c r="P98" i="69"/>
  <c r="P70" i="69"/>
  <c r="P49" i="69"/>
  <c r="P36" i="69"/>
  <c r="P21" i="69"/>
  <c r="L14" i="66"/>
  <c r="O24" i="64"/>
  <c r="O13" i="64"/>
  <c r="M54" i="63"/>
  <c r="M44" i="63"/>
  <c r="M33" i="63"/>
  <c r="M20" i="63"/>
  <c r="N207" i="62"/>
  <c r="N196" i="62"/>
  <c r="N185" i="62"/>
  <c r="N175" i="62"/>
  <c r="N163" i="62"/>
  <c r="N152" i="62"/>
  <c r="N141" i="62"/>
  <c r="N130" i="62"/>
  <c r="N119" i="62"/>
  <c r="N109" i="62"/>
  <c r="N98" i="62"/>
  <c r="N87" i="62"/>
  <c r="N76" i="62"/>
  <c r="N65" i="62"/>
  <c r="N54" i="62"/>
  <c r="N44" i="62"/>
  <c r="N32" i="62"/>
  <c r="N21" i="62"/>
  <c r="N11" i="62"/>
  <c r="T217" i="61"/>
  <c r="T206" i="61"/>
  <c r="T196" i="61"/>
  <c r="T185" i="61"/>
  <c r="T174" i="61"/>
  <c r="T164" i="61"/>
  <c r="T152" i="61"/>
  <c r="T141" i="61"/>
  <c r="T131" i="61"/>
  <c r="T120" i="61"/>
  <c r="T109" i="61"/>
  <c r="T99" i="61"/>
  <c r="T88" i="61"/>
  <c r="T77" i="61"/>
  <c r="T67" i="61"/>
  <c r="T58" i="61"/>
  <c r="T50" i="61"/>
  <c r="T42" i="61"/>
  <c r="T34" i="61"/>
  <c r="T26" i="61"/>
  <c r="T18" i="61"/>
  <c r="Q49" i="59"/>
  <c r="Q41" i="59"/>
  <c r="Q31" i="59"/>
  <c r="Q22" i="59"/>
  <c r="Q14" i="59"/>
  <c r="D33" i="88"/>
  <c r="O101" i="78"/>
  <c r="O75" i="78"/>
  <c r="O47" i="78"/>
  <c r="O22" i="78"/>
  <c r="K45" i="76"/>
  <c r="K16" i="76"/>
  <c r="S20" i="71"/>
  <c r="P119" i="69"/>
  <c r="P91" i="69"/>
  <c r="P63" i="69"/>
  <c r="P48" i="69"/>
  <c r="P33" i="69"/>
  <c r="P20" i="69"/>
  <c r="L13" i="66"/>
  <c r="O22" i="64"/>
  <c r="O12" i="64"/>
  <c r="M53" i="63"/>
  <c r="M42" i="63"/>
  <c r="M31" i="63"/>
  <c r="M19" i="63"/>
  <c r="N205" i="62"/>
  <c r="N195" i="62"/>
  <c r="N184" i="62"/>
  <c r="N173" i="62"/>
  <c r="N162" i="62"/>
  <c r="N151" i="62"/>
  <c r="N139" i="62"/>
  <c r="N129" i="62"/>
  <c r="N118" i="62"/>
  <c r="N107" i="62"/>
  <c r="N97" i="62"/>
  <c r="N85" i="62"/>
  <c r="N74" i="62"/>
  <c r="N64" i="62"/>
  <c r="N53" i="62"/>
  <c r="N42" i="62"/>
  <c r="N31" i="62"/>
  <c r="N20" i="62"/>
  <c r="T227" i="61"/>
  <c r="T216" i="61"/>
  <c r="T205" i="61"/>
  <c r="T194" i="61"/>
  <c r="T184" i="61"/>
  <c r="T173" i="61"/>
  <c r="T162" i="61"/>
  <c r="T151" i="61"/>
  <c r="T140" i="61"/>
  <c r="T129" i="61"/>
  <c r="T119" i="61"/>
  <c r="T108" i="61"/>
  <c r="T97" i="61"/>
  <c r="T87" i="61"/>
  <c r="T76" i="61"/>
  <c r="T65" i="61"/>
  <c r="T57" i="61"/>
  <c r="T49" i="61"/>
  <c r="T41" i="61"/>
  <c r="T33" i="61"/>
  <c r="T25" i="61"/>
  <c r="T17" i="61"/>
  <c r="Q48" i="59"/>
  <c r="Q40" i="59"/>
  <c r="Q30" i="59"/>
  <c r="Q21" i="59"/>
  <c r="Q13" i="59"/>
  <c r="D20" i="88"/>
  <c r="O95" i="78"/>
  <c r="O69" i="78"/>
  <c r="O115" i="78"/>
  <c r="O13" i="78"/>
  <c r="K38" i="76"/>
  <c r="L17" i="74"/>
  <c r="S12" i="71"/>
  <c r="P113" i="69"/>
  <c r="P85" i="69"/>
  <c r="P58" i="69"/>
  <c r="P42" i="69"/>
  <c r="P28" i="69"/>
  <c r="P14" i="69"/>
  <c r="L15" i="65"/>
  <c r="O18" i="64"/>
  <c r="M60" i="63"/>
  <c r="M49" i="63"/>
  <c r="M38" i="63"/>
  <c r="M27" i="63"/>
  <c r="M15" i="63"/>
  <c r="N201" i="62"/>
  <c r="N191" i="62"/>
  <c r="N180" i="62"/>
  <c r="N168" i="62"/>
  <c r="N158" i="62"/>
  <c r="N146" i="62"/>
  <c r="N135" i="62"/>
  <c r="N125" i="62"/>
  <c r="N114" i="62"/>
  <c r="N103" i="62"/>
  <c r="N93" i="62"/>
  <c r="N81" i="62"/>
  <c r="N70" i="62"/>
  <c r="N60" i="62"/>
  <c r="N49" i="62"/>
  <c r="N37" i="62"/>
  <c r="N27" i="62"/>
  <c r="N16" i="62"/>
  <c r="T222" i="61"/>
  <c r="T212" i="61"/>
  <c r="T201" i="61"/>
  <c r="T190" i="61"/>
  <c r="T180" i="61"/>
  <c r="T169" i="61"/>
  <c r="T157" i="61"/>
  <c r="T147" i="61"/>
  <c r="T136" i="61"/>
  <c r="T125" i="61"/>
  <c r="T115" i="61"/>
  <c r="T104" i="61"/>
  <c r="T93" i="61"/>
  <c r="T83" i="61"/>
  <c r="T72" i="61"/>
  <c r="T62" i="61"/>
  <c r="T54" i="61"/>
  <c r="T46" i="61"/>
  <c r="T38" i="61"/>
  <c r="T30" i="61"/>
  <c r="T22" i="61"/>
  <c r="T14" i="61"/>
  <c r="Q45" i="59"/>
  <c r="Q37" i="59"/>
  <c r="Q27" i="59"/>
  <c r="Q18" i="59"/>
  <c r="D12" i="88"/>
  <c r="O89" i="78"/>
  <c r="O61" i="78"/>
  <c r="O37" i="78"/>
  <c r="K31" i="76"/>
  <c r="M11" i="72"/>
  <c r="P134" i="69"/>
  <c r="P106" i="69"/>
  <c r="P77" i="69"/>
  <c r="P55" i="69"/>
  <c r="P41" i="69"/>
  <c r="P26" i="69"/>
  <c r="P12" i="69"/>
  <c r="L14" i="65"/>
  <c r="O17" i="64"/>
  <c r="M58" i="63"/>
  <c r="M48" i="63"/>
  <c r="M37" i="63"/>
  <c r="M25" i="63"/>
  <c r="M14" i="63"/>
  <c r="N200" i="62"/>
  <c r="N189" i="62"/>
  <c r="N179" i="62"/>
  <c r="N167" i="62"/>
  <c r="N156" i="62"/>
  <c r="N145" i="62"/>
  <c r="N134" i="62"/>
  <c r="N123" i="62"/>
  <c r="N113" i="62"/>
  <c r="N102" i="62"/>
  <c r="N91" i="62"/>
  <c r="N80" i="62"/>
  <c r="N69" i="62"/>
  <c r="N58" i="62"/>
  <c r="N48" i="62"/>
  <c r="N36" i="62"/>
  <c r="N25" i="62"/>
  <c r="N15" i="62"/>
  <c r="T221" i="61"/>
  <c r="T210" i="61"/>
  <c r="T200" i="61"/>
  <c r="T189" i="61"/>
  <c r="T178" i="61"/>
  <c r="T168" i="61"/>
  <c r="T156" i="61"/>
  <c r="T145" i="61"/>
  <c r="T135" i="61"/>
  <c r="T124" i="61"/>
  <c r="T113" i="61"/>
  <c r="T103" i="61"/>
  <c r="T92" i="61"/>
  <c r="T81" i="61"/>
  <c r="T71" i="61"/>
  <c r="T61" i="61"/>
  <c r="T53" i="61"/>
  <c r="T45" i="61"/>
  <c r="T37" i="61"/>
  <c r="T29" i="61"/>
  <c r="T21" i="61"/>
  <c r="T13" i="61"/>
  <c r="Q44" i="59"/>
  <c r="Q36" i="59"/>
  <c r="Q26" i="59"/>
  <c r="Q17" i="59"/>
  <c r="D10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7">
    <s v="Migdal Hashkaot Neches Boded"/>
    <s v="{[Time].[Hie Time].[Yom].&amp;[20151231]}"/>
    <s v="{[Medida].[Medida].&amp;[2]}"/>
    <s v="{[Keren].[Keren].[All]}"/>
    <s v="{[Cheshbon KM].[Hie Peilut].[Peilut 5].&amp;[Kod_Peilut_L5_172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Achuz_Portfolio_Me_Tik]"/>
    <s v="[Neches].[Hie Neches Boded].[Neches Boded L3].&amp;[NechesBoded_L3_105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18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Migdal Hashkaot Portfolio"/>
    <s v="[Neches].[Neches].&amp;[9999939]&amp;[-1]"/>
    <s v="[Measures].[c_Shaar_Acharon]"/>
    <s v="#,#.0000"/>
    <s v="[Neches].[Neches].&amp;[9999889]&amp;[-1]"/>
    <s v="[Neches].[Neches].&amp;[9999848]&amp;[-1]"/>
    <s v="[Neches].[Neches].&amp;[9999715]&amp;[-1]"/>
  </metadataStrings>
  <mdxMetadata count="25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20" f="v">
      <t c="4" si="23">
        <n x="1" s="1"/>
        <n x="2" s="1"/>
        <n x="21"/>
        <n x="22"/>
      </t>
    </mdx>
    <mdx n="20" f="v">
      <t c="4" si="23">
        <n x="1" s="1"/>
        <n x="2" s="1"/>
        <n x="24"/>
        <n x="22"/>
      </t>
    </mdx>
    <mdx n="20" f="v">
      <t c="4" si="23">
        <n x="1" s="1"/>
        <n x="2" s="1"/>
        <n x="25"/>
        <n x="22"/>
      </t>
    </mdx>
    <mdx n="20" f="v">
      <t c="4" si="23">
        <n x="1" s="1"/>
        <n x="2" s="1"/>
        <n x="26"/>
        <n x="22"/>
      </t>
    </mdx>
  </mdxMetadata>
  <valueMetadata count="25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</valueMetadata>
</metadata>
</file>

<file path=xl/sharedStrings.xml><?xml version="1.0" encoding="utf-8"?>
<sst xmlns="http://schemas.openxmlformats.org/spreadsheetml/2006/main" count="6630" uniqueCount="1812">
  <si>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</si>
  <si>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</si>
  <si>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</si>
  <si>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</si>
  <si>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</si>
  <si>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</si>
  <si>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</si>
  <si>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</si>
  <si>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</si>
  <si>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</si>
  <si>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</si>
  <si>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</si>
  <si>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</si>
  <si>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</si>
  <si>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</si>
  <si>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</si>
  <si>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</si>
  <si>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</si>
  <si>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</si>
  <si>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</si>
  <si>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</si>
  <si>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</si>
  <si>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</si>
  <si>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</si>
  <si>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</si>
  <si>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</si>
  <si>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</si>
  <si>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</si>
  <si>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</si>
  <si>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</si>
  <si>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</si>
  <si>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</si>
  <si>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</si>
  <si>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</si>
  <si>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</si>
  <si>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</si>
  <si>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</si>
  <si>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</si>
  <si>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</si>
  <si>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</si>
  <si>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</si>
  <si>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קרנות השקעה בחו"ל</t>
  </si>
  <si>
    <t>₪ / מט"ח</t>
  </si>
  <si>
    <t>סה"כ חוזים עתידיים בישראל</t>
  </si>
  <si>
    <t>שיעור ריבית ממוצע</t>
  </si>
  <si>
    <t>סה"כ מובטחות בשעבוד כלי רכב</t>
  </si>
  <si>
    <t>סה"כ מובטחות בבטחונות אחרים</t>
  </si>
  <si>
    <t>סה"כ הלוואות בישראל</t>
  </si>
  <si>
    <t>סה"כ הלוואות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</si>
  <si>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</si>
  <si>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</si>
  <si>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</si>
  <si>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</si>
  <si>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</si>
  <si>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</si>
  <si>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</si>
  <si>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</si>
  <si>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</si>
  <si>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</si>
  <si>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נכס הבסיס</t>
  </si>
  <si>
    <t>מירון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</si>
  <si>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</si>
  <si>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</si>
  <si>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</si>
  <si>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</si>
  <si>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</si>
  <si>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</si>
  <si>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</si>
  <si>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</si>
  <si>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</si>
  <si>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</si>
  <si>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</si>
  <si>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אגורות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</si>
  <si>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</si>
  <si>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</si>
  <si>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</si>
  <si>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</si>
  <si>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</si>
  <si>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</si>
  <si>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</si>
  <si>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ערד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</si>
  <si>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</si>
  <si>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</si>
  <si>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</si>
  <si>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</si>
  <si>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</si>
  <si>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</si>
  <si>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</si>
  <si>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</si>
  <si>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</si>
  <si>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</si>
  <si>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</si>
  <si>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</si>
  <si>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</si>
  <si>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</si>
  <si>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</si>
  <si>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</si>
  <si>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</si>
  <si>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</si>
  <si>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</si>
  <si>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סה"כ כנגד חסכון עמיתים/מבוטחים</t>
  </si>
  <si>
    <t>אופי הנכס</t>
  </si>
  <si>
    <t>סה"כ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</si>
  <si>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</si>
  <si>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</si>
  <si>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</si>
  <si>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</si>
  <si>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</si>
  <si>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</si>
  <si>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</si>
  <si>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</si>
  <si>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</si>
  <si>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</si>
  <si>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</si>
  <si>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</si>
  <si>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</si>
  <si>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</si>
  <si>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</si>
  <si>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</si>
  <si>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</si>
  <si>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</si>
  <si>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</si>
  <si>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</si>
  <si>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</si>
  <si>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</si>
  <si>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</si>
  <si>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</si>
  <si>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</si>
  <si>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</si>
  <si>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</si>
  <si>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</si>
  <si>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</si>
  <si>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</si>
  <si>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</si>
  <si>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</si>
  <si>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</si>
  <si>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</si>
  <si>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</si>
  <si>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</si>
  <si>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</si>
  <si>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</si>
  <si>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</si>
  <si>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</si>
  <si>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</si>
  <si>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</si>
  <si>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</si>
  <si>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</si>
  <si>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</si>
  <si>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</si>
  <si>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</si>
  <si>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</si>
  <si>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</si>
  <si>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</si>
  <si>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</si>
  <si>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</si>
  <si>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</si>
  <si>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</si>
  <si>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</si>
  <si>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</si>
  <si>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</si>
  <si>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</si>
  <si>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</si>
  <si>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</si>
  <si>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</si>
  <si>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</si>
  <si>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</si>
  <si>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</si>
  <si>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</si>
  <si>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</si>
  <si>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</si>
  <si>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</si>
  <si>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</si>
  <si>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</si>
  <si>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</si>
  <si>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</si>
  <si>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</si>
  <si>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</si>
  <si>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</si>
  <si>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</si>
  <si>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</si>
  <si>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</si>
  <si>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</si>
  <si>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</si>
  <si>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</si>
  <si>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</si>
  <si>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</si>
  <si>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</si>
  <si>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</si>
  <si>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</si>
  <si>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</si>
  <si>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</si>
  <si>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</si>
  <si>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</si>
  <si>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</si>
  <si>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</si>
  <si>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</si>
  <si>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</si>
  <si>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</si>
  <si>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</si>
  <si>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</si>
  <si>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</si>
  <si>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</si>
  <si>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</si>
  <si>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</si>
  <si>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</si>
  <si>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</si>
  <si>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</si>
  <si>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</si>
  <si>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</si>
  <si>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</si>
  <si>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</si>
  <si>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</si>
  <si>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</si>
  <si>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</si>
  <si>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</si>
  <si>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</si>
  <si>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</si>
  <si>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</si>
  <si>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</si>
  <si>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</si>
  <si>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</si>
  <si>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</si>
  <si>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</si>
  <si>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</si>
  <si>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</si>
  <si>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</si>
  <si>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</si>
  <si>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</si>
  <si>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</si>
  <si>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</si>
  <si>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</si>
  <si>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</si>
  <si>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</si>
  <si>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</si>
  <si>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</si>
  <si>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</si>
  <si>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</si>
  <si>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</si>
  <si>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</si>
  <si>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</si>
  <si>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</si>
  <si>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</si>
  <si>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</si>
  <si>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</si>
  <si>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</si>
  <si>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</si>
  <si>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</si>
  <si>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</si>
  <si>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</si>
  <si>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מט"ח/ מט"ח</t>
  </si>
  <si>
    <t xml:space="preserve"> סה"כ בישראל:</t>
  </si>
  <si>
    <t>סה"כ בחו"ל:</t>
  </si>
  <si>
    <t>סה"כ בישראל:</t>
  </si>
  <si>
    <t xml:space="preserve"> סה"כ בחו"ל:</t>
  </si>
  <si>
    <t>סה"כ כתבי אופציה בחו"ל</t>
  </si>
  <si>
    <t xml:space="preserve"> כתבי אופציה בישראל</t>
  </si>
  <si>
    <t xml:space="preserve"> תעודות השתתפות בקרנות נאמנות בחו"ל</t>
  </si>
  <si>
    <t>סה"כ חו"ל:</t>
  </si>
  <si>
    <t xml:space="preserve"> סה"כ כתבי אופציה בישראל:</t>
  </si>
  <si>
    <t>סה"כ מקרקעין בישראל:</t>
  </si>
  <si>
    <t>מספר הנייר</t>
  </si>
  <si>
    <t>31/12/2015</t>
  </si>
  <si>
    <t>יוזמה קרן פנסיה לעצמאים בע"מ</t>
  </si>
  <si>
    <t>יוזמה קרן פנסיה לעצמאים</t>
  </si>
  <si>
    <t>5903 גליל</t>
  </si>
  <si>
    <t>9590332</t>
  </si>
  <si>
    <t>RF</t>
  </si>
  <si>
    <t>שקל</t>
  </si>
  <si>
    <t>5904 גליל</t>
  </si>
  <si>
    <t>9590431</t>
  </si>
  <si>
    <t>ממשל צמוד 418</t>
  </si>
  <si>
    <t>1108927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</si>
  <si>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</si>
  <si>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</si>
  <si>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</si>
  <si>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</si>
  <si>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</si>
  <si>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</si>
  <si>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</si>
  <si>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</si>
  <si>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1025</t>
  </si>
  <si>
    <t>1135912</t>
  </si>
  <si>
    <t>ממשלתי צמוד 922</t>
  </si>
  <si>
    <t>1124056</t>
  </si>
  <si>
    <t>ממשלתית צמודה 0517</t>
  </si>
  <si>
    <t>1125905</t>
  </si>
  <si>
    <t>מקמ 1116</t>
  </si>
  <si>
    <t>8161119</t>
  </si>
  <si>
    <t>מקמ 1216</t>
  </si>
  <si>
    <t>8161218</t>
  </si>
  <si>
    <t>מקמ 716</t>
  </si>
  <si>
    <t>8160715</t>
  </si>
  <si>
    <t>מקמ 916</t>
  </si>
  <si>
    <t>8160913</t>
  </si>
  <si>
    <t>ממשלתי משתנה 0520  גילון</t>
  </si>
  <si>
    <t>1116193</t>
  </si>
  <si>
    <t>ממשל שקל  0217</t>
  </si>
  <si>
    <t>1101575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</si>
  <si>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</si>
  <si>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</si>
  <si>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</si>
  <si>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</si>
  <si>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</si>
  <si>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</si>
  <si>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0516</t>
  </si>
  <si>
    <t>1127166</t>
  </si>
  <si>
    <t>ממשלתי שקלי 0519</t>
  </si>
  <si>
    <t>1131770</t>
  </si>
  <si>
    <t>ממשלתי שקלי 118</t>
  </si>
  <si>
    <t>1126218</t>
  </si>
  <si>
    <t>ממשלתי שקלי 122</t>
  </si>
  <si>
    <t>1123272</t>
  </si>
  <si>
    <t>ממשלתי שקלי 323</t>
  </si>
  <si>
    <t>1126747</t>
  </si>
  <si>
    <t>ממשלתי שקלי 825</t>
  </si>
  <si>
    <t>1135557</t>
  </si>
  <si>
    <t>ממשק0120</t>
  </si>
  <si>
    <t>1115773</t>
  </si>
  <si>
    <t>ממשק0142</t>
  </si>
  <si>
    <t>1125400</t>
  </si>
  <si>
    <t>ממשק0816</t>
  </si>
  <si>
    <t>1122019</t>
  </si>
  <si>
    <t>לאומי אגח 177</t>
  </si>
  <si>
    <t>6040315</t>
  </si>
  <si>
    <t>520018078</t>
  </si>
  <si>
    <t>בנקים</t>
  </si>
  <si>
    <t>AAA</t>
  </si>
  <si>
    <t>לאומי מימון אג176</t>
  </si>
  <si>
    <t>6040208</t>
  </si>
  <si>
    <t>מזרחי טפחות 35</t>
  </si>
  <si>
    <t>2310118</t>
  </si>
  <si>
    <t>520000522</t>
  </si>
  <si>
    <t>מזרחי טפחות 38</t>
  </si>
  <si>
    <t>2310142</t>
  </si>
  <si>
    <t>מזרחי טפחות 39</t>
  </si>
  <si>
    <t>2310159</t>
  </si>
  <si>
    <t>מזרחי טפחות סדרה 33</t>
  </si>
  <si>
    <t>2310092</t>
  </si>
  <si>
    <t>פועלים הנפקות אגח 34</t>
  </si>
  <si>
    <t>1940576</t>
  </si>
  <si>
    <t>520000118</t>
  </si>
  <si>
    <t>פועלים הנפקות סדרה 33</t>
  </si>
  <si>
    <t>1940568</t>
  </si>
  <si>
    <t>פעלה.ק31</t>
  </si>
  <si>
    <t>1940527</t>
  </si>
  <si>
    <t>פעלה.ק32</t>
  </si>
  <si>
    <t>1940535</t>
  </si>
  <si>
    <t>הבינלאומי סדרה ט</t>
  </si>
  <si>
    <t>1135177</t>
  </si>
  <si>
    <t>513141879</t>
  </si>
  <si>
    <t>AA+</t>
  </si>
  <si>
    <t>טפחות הנפקות אגח 27</t>
  </si>
  <si>
    <t>2310035</t>
  </si>
  <si>
    <t>כתב התח נדחה פועלים סד י</t>
  </si>
  <si>
    <t>1940402</t>
  </si>
  <si>
    <t>לאומי מימון אג7</t>
  </si>
  <si>
    <t>6040224</t>
  </si>
  <si>
    <t>לאומי מימון הת אג3</t>
  </si>
  <si>
    <t>6040182</t>
  </si>
  <si>
    <t>לאומי מימון הת יב</t>
  </si>
  <si>
    <t>6040273</t>
  </si>
  <si>
    <t>לאומי מימון הת יד</t>
  </si>
  <si>
    <t>6040299</t>
  </si>
  <si>
    <t>לאומי מימון התח ח</t>
  </si>
  <si>
    <t>6040232</t>
  </si>
  <si>
    <t>מזרחי אגח הנפקות 30</t>
  </si>
  <si>
    <t>2310068</t>
  </si>
  <si>
    <t>מזרחי טפחות הנפקות הת 31</t>
  </si>
  <si>
    <t>2310076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</si>
  <si>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</si>
  <si>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</si>
  <si>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</si>
  <si>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</si>
  <si>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</si>
  <si>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</si>
  <si>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פועלים 14</t>
  </si>
  <si>
    <t>1940501</t>
  </si>
  <si>
    <t>פועלים הנפ אג4</t>
  </si>
  <si>
    <t>1940105</t>
  </si>
  <si>
    <t>פועלים הנפקות ט</t>
  </si>
  <si>
    <t>1940386</t>
  </si>
  <si>
    <t>פעלה.ק12</t>
  </si>
  <si>
    <t>1940428</t>
  </si>
  <si>
    <t>אירפורט אגח ד</t>
  </si>
  <si>
    <t>1130426</t>
  </si>
  <si>
    <t>511659401</t>
  </si>
  <si>
    <t>AA</t>
  </si>
  <si>
    <t>בזק אגח סד 5</t>
  </si>
  <si>
    <t>2300069</t>
  </si>
  <si>
    <t>520031931</t>
  </si>
  <si>
    <t>תקשורת מדיה</t>
  </si>
  <si>
    <t>בזק סדרה ו</t>
  </si>
  <si>
    <t>2300143</t>
  </si>
  <si>
    <t>בזק סדרה י</t>
  </si>
  <si>
    <t>2300184</t>
  </si>
  <si>
    <t>בינל אגח ה</t>
  </si>
  <si>
    <t>1105576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</si>
  <si>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</si>
  <si>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</si>
  <si>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</si>
  <si>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</si>
  <si>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</si>
  <si>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</si>
  <si>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</si>
  <si>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</si>
  <si>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</si>
  <si>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</si>
  <si>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</si>
  <si>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</si>
  <si>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</si>
  <si>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</si>
  <si>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</si>
  <si>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למן.ק300</t>
  </si>
  <si>
    <t>6040257</t>
  </si>
  <si>
    <t>נצבא אג 6</t>
  </si>
  <si>
    <t>1128032</t>
  </si>
  <si>
    <t>520043159</t>
  </si>
  <si>
    <t>נצבא ה</t>
  </si>
  <si>
    <t>1120468</t>
  </si>
  <si>
    <t>פועלים שטר הון  סדרה 1</t>
  </si>
  <si>
    <t>1940444</t>
  </si>
  <si>
    <t>פניקס הון הת א</t>
  </si>
  <si>
    <t>1115104</t>
  </si>
  <si>
    <t>520017450</t>
  </si>
  <si>
    <t>אדמה לשעבר מכתשים אגן ב</t>
  </si>
  <si>
    <t>1110915</t>
  </si>
  <si>
    <t>520043605</t>
  </si>
  <si>
    <t>כימיה גומי ופלסטיק</t>
  </si>
  <si>
    <t>AA-</t>
  </si>
  <si>
    <t>אמות אגח א</t>
  </si>
  <si>
    <t>1097385</t>
  </si>
  <si>
    <t>520026683</t>
  </si>
  <si>
    <t>אמות אגח ב</t>
  </si>
  <si>
    <t>1126630</t>
  </si>
  <si>
    <t>אמות ק. 3</t>
  </si>
  <si>
    <t>1117357</t>
  </si>
  <si>
    <t>בריטיש ישר אגח א</t>
  </si>
  <si>
    <t>1104504</t>
  </si>
  <si>
    <t>513448969</t>
  </si>
  <si>
    <t>בריטיש ישראל סדרה ג</t>
  </si>
  <si>
    <t>1117423</t>
  </si>
  <si>
    <t>גב ים     ה</t>
  </si>
  <si>
    <t>7590110</t>
  </si>
  <si>
    <t>520001736</t>
  </si>
  <si>
    <t>גב ים     ו</t>
  </si>
  <si>
    <t>7590128</t>
  </si>
  <si>
    <t>גזית  גלובאגח 3 4.95%</t>
  </si>
  <si>
    <t>1260306</t>
  </si>
  <si>
    <t>520033234</t>
  </si>
  <si>
    <t>גזית גלוב אג10</t>
  </si>
  <si>
    <t>1260488</t>
  </si>
  <si>
    <t>גזית גלוב ד</t>
  </si>
  <si>
    <t>1260397</t>
  </si>
  <si>
    <t>גזית גלוב ט</t>
  </si>
  <si>
    <t>1260462</t>
  </si>
  <si>
    <t>דה זראסאי אגח 1</t>
  </si>
  <si>
    <t>1127901</t>
  </si>
  <si>
    <t>1744984</t>
  </si>
  <si>
    <t>דיסק התחייבות י</t>
  </si>
  <si>
    <t>6910129</t>
  </si>
  <si>
    <t>520007030</t>
  </si>
  <si>
    <t>דיסקונט מנפיקים 8</t>
  </si>
  <si>
    <t>7480072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</si>
  <si>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</si>
  <si>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</si>
  <si>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</si>
  <si>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</si>
  <si>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</si>
  <si>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</si>
  <si>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</si>
  <si>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</si>
  <si>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</si>
  <si>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</si>
  <si>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</si>
  <si>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</si>
  <si>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</si>
  <si>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</si>
  <si>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</si>
  <si>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</si>
  <si>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</si>
  <si>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יואל אגח 3</t>
  </si>
  <si>
    <t>5830104</t>
  </si>
  <si>
    <t>520033226</t>
  </si>
  <si>
    <t>השקעה ואחזקות</t>
  </si>
  <si>
    <t>כלל ביט מימון אגח ג</t>
  </si>
  <si>
    <t>1120120</t>
  </si>
  <si>
    <t>513754069</t>
  </si>
  <si>
    <t>כללביט אגח ט</t>
  </si>
  <si>
    <t>1136050</t>
  </si>
  <si>
    <t>מליסרון   אגח ה</t>
  </si>
  <si>
    <t>3230091</t>
  </si>
  <si>
    <t>520037789</t>
  </si>
  <si>
    <t>מליסרון 7</t>
  </si>
  <si>
    <t>3230141</t>
  </si>
  <si>
    <t>מליסרון 8</t>
  </si>
  <si>
    <t>3230166</t>
  </si>
  <si>
    <t>מליסרון אגח ו</t>
  </si>
  <si>
    <t>3230125</t>
  </si>
  <si>
    <t>מנפיקים התח ב</t>
  </si>
  <si>
    <t>7480023</t>
  </si>
  <si>
    <t>מנפיקים כ. התחי א 2009/2018</t>
  </si>
  <si>
    <t>7480015</t>
  </si>
  <si>
    <t>פניקס הון אגח ב</t>
  </si>
  <si>
    <t>1120799</t>
  </si>
  <si>
    <t>ריט1 אגח ג*</t>
  </si>
  <si>
    <t>1120021</t>
  </si>
  <si>
    <t>513821488</t>
  </si>
  <si>
    <t>ריט1 אגח ד</t>
  </si>
  <si>
    <t>1129899</t>
  </si>
  <si>
    <t>ריט1 אגח ה</t>
  </si>
  <si>
    <t>1136753</t>
  </si>
  <si>
    <t>1פועלים שה נד אג</t>
  </si>
  <si>
    <t>6620207</t>
  </si>
  <si>
    <t>A+</t>
  </si>
  <si>
    <t>אגוד הנפקות  יט*</t>
  </si>
  <si>
    <t>1124080</t>
  </si>
  <si>
    <t>520018649</t>
  </si>
  <si>
    <t>ביג 5</t>
  </si>
  <si>
    <t>1129279</t>
  </si>
  <si>
    <t>513623314</t>
  </si>
  <si>
    <t>ביג אגח ד</t>
  </si>
  <si>
    <t>1118033</t>
  </si>
  <si>
    <t>בראק אן וי אגח א</t>
  </si>
  <si>
    <t>1122860</t>
  </si>
  <si>
    <t>34250659</t>
  </si>
  <si>
    <t>בראק אן וי אגח ב</t>
  </si>
  <si>
    <t>1128347</t>
  </si>
  <si>
    <t>דיסקונט מנ שה</t>
  </si>
  <si>
    <t>7480098</t>
  </si>
  <si>
    <t>דלק קב אגח יח</t>
  </si>
  <si>
    <t>1115823</t>
  </si>
  <si>
    <t>520044322</t>
  </si>
  <si>
    <t>החברה לישראל אגח 6</t>
  </si>
  <si>
    <t>5760152</t>
  </si>
  <si>
    <t>520028010</t>
  </si>
  <si>
    <t>מזרחי טפחות שטר הון 1</t>
  </si>
  <si>
    <t>6950083</t>
  </si>
  <si>
    <t>נורסטאר החזקות ו (לשעבר גזית)</t>
  </si>
  <si>
    <t>7230279</t>
  </si>
  <si>
    <t>44528798375</t>
  </si>
  <si>
    <t>נכסים ובנין 6</t>
  </si>
  <si>
    <t>6990188</t>
  </si>
  <si>
    <t>520025438</t>
  </si>
  <si>
    <t>סלקום אגח ד</t>
  </si>
  <si>
    <t>1107333</t>
  </si>
  <si>
    <t>511930125</t>
  </si>
  <si>
    <t>סלקום אגח ו</t>
  </si>
  <si>
    <t>1125996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</si>
  <si>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</si>
  <si>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</si>
  <si>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</si>
  <si>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</si>
  <si>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</si>
  <si>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</si>
  <si>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</si>
  <si>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פרטנר אגח ב</t>
  </si>
  <si>
    <t>1119320</t>
  </si>
  <si>
    <t>שיכון ובינוי 6</t>
  </si>
  <si>
    <t>1129733</t>
  </si>
  <si>
    <t>520036104</t>
  </si>
  <si>
    <t>אגוד הנפקות שה נד 1*</t>
  </si>
  <si>
    <t>1115278</t>
  </si>
  <si>
    <t>A</t>
  </si>
  <si>
    <t>אשטרום נכ אג7</t>
  </si>
  <si>
    <t>2510139</t>
  </si>
  <si>
    <t>520036617</t>
  </si>
  <si>
    <t>אשטרום נכ אג8</t>
  </si>
  <si>
    <t>2510162</t>
  </si>
  <si>
    <t>גירון 3</t>
  </si>
  <si>
    <t>1125681</t>
  </si>
  <si>
    <t>520044520</t>
  </si>
  <si>
    <t>גירון אגח ד</t>
  </si>
  <si>
    <t>1130681</t>
  </si>
  <si>
    <t>דלקב.ק22</t>
  </si>
  <si>
    <t>1106046</t>
  </si>
  <si>
    <t>דן רכב אגח סדרה ו</t>
  </si>
  <si>
    <t>4590097</t>
  </si>
  <si>
    <t>520039249</t>
  </si>
  <si>
    <t>שרותים</t>
  </si>
  <si>
    <t>דרבן השקעות אגח ח 6.5%</t>
  </si>
  <si>
    <t>4110151</t>
  </si>
  <si>
    <t>520038902</t>
  </si>
  <si>
    <t>דרבן.ק4</t>
  </si>
  <si>
    <t>4110094</t>
  </si>
  <si>
    <t>ישפרו אגח סד ב</t>
  </si>
  <si>
    <t>7430069</t>
  </si>
  <si>
    <t>520029208</t>
  </si>
  <si>
    <t>מגה אור אגח ג</t>
  </si>
  <si>
    <t>1127323</t>
  </si>
  <si>
    <t>513257873</t>
  </si>
  <si>
    <t>נכסים ובנין אגח סד 4</t>
  </si>
  <si>
    <t>6990154</t>
  </si>
  <si>
    <t>נכסים ובנין בעמ(סדרה ג)</t>
  </si>
  <si>
    <t>6990139</t>
  </si>
  <si>
    <t>קב דלק אגח 13</t>
  </si>
  <si>
    <t>1105543</t>
  </si>
  <si>
    <t>קרדן רכב אגח 5</t>
  </si>
  <si>
    <t>4590089</t>
  </si>
  <si>
    <t>אדגר.ק7</t>
  </si>
  <si>
    <t>1820158</t>
  </si>
  <si>
    <t>520035171</t>
  </si>
  <si>
    <t>A-</t>
  </si>
  <si>
    <t>אזורים סדרה 9*</t>
  </si>
  <si>
    <t>7150337</t>
  </si>
  <si>
    <t>520025990</t>
  </si>
  <si>
    <t>אזרם.ק8*</t>
  </si>
  <si>
    <t>7150246</t>
  </si>
  <si>
    <t>אלבר 11</t>
  </si>
  <si>
    <t>1123413</t>
  </si>
  <si>
    <t>512025891</t>
  </si>
  <si>
    <t>אלבר 13</t>
  </si>
  <si>
    <t>1127588</t>
  </si>
  <si>
    <t>אפריקה נכסים 6</t>
  </si>
  <si>
    <t>1129550</t>
  </si>
  <si>
    <t>510560188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</si>
  <si>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</si>
  <si>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</si>
  <si>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</si>
  <si>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</si>
  <si>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</si>
  <si>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</si>
  <si>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</si>
  <si>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דיסקונט שטר הון 1</t>
  </si>
  <si>
    <t>6910095</t>
  </si>
  <si>
    <t>רבוע נדלן 4</t>
  </si>
  <si>
    <t>1119999</t>
  </si>
  <si>
    <t>513765859</t>
  </si>
  <si>
    <t>רבוע נדלן אגח ב</t>
  </si>
  <si>
    <t>1098656</t>
  </si>
  <si>
    <t>רבוע נדלן אגח ג</t>
  </si>
  <si>
    <t>1115724</t>
  </si>
  <si>
    <t>רבוע נדלן אגח ה</t>
  </si>
  <si>
    <t>1130467</t>
  </si>
  <si>
    <t>בזן.ק1</t>
  </si>
  <si>
    <t>2590255</t>
  </si>
  <si>
    <t>520036658</t>
  </si>
  <si>
    <t>BBB+</t>
  </si>
  <si>
    <t>הכשר.ק13</t>
  </si>
  <si>
    <t>6120125</t>
  </si>
  <si>
    <t>514423474</t>
  </si>
  <si>
    <t>הכשרת היישוב 16</t>
  </si>
  <si>
    <t>6120166</t>
  </si>
  <si>
    <t>הכשרת היישוב 17</t>
  </si>
  <si>
    <t>6120182</t>
  </si>
  <si>
    <t>מבנה תעשיה אגח ח</t>
  </si>
  <si>
    <t>2260131</t>
  </si>
  <si>
    <t>520024126</t>
  </si>
  <si>
    <t>מבני תעשיה 14</t>
  </si>
  <si>
    <t>2260412</t>
  </si>
  <si>
    <t>מבני תעשייה אג  ט צמוד 5.05%</t>
  </si>
  <si>
    <t>2260180</t>
  </si>
  <si>
    <t>אפריקה אגח כו</t>
  </si>
  <si>
    <t>6110365</t>
  </si>
  <si>
    <t>520005067</t>
  </si>
  <si>
    <t>BBB</t>
  </si>
  <si>
    <t>אפריקה השקעות 28</t>
  </si>
  <si>
    <t>6110480</t>
  </si>
  <si>
    <t>הכשרה ביטוח אגח 2</t>
  </si>
  <si>
    <t>1131218</t>
  </si>
  <si>
    <t>520042177</t>
  </si>
  <si>
    <t>כלכלית ירושלים אגח י</t>
  </si>
  <si>
    <t>1980317</t>
  </si>
  <si>
    <t>520017070</t>
  </si>
  <si>
    <t>כלכלית ירושלים אגח יב</t>
  </si>
  <si>
    <t>1980358</t>
  </si>
  <si>
    <t>כלכלית לירושלים אגח סד ו</t>
  </si>
  <si>
    <t>1980192</t>
  </si>
  <si>
    <t>דיסקונט השקעות סד 6</t>
  </si>
  <si>
    <t>6390207</t>
  </si>
  <si>
    <t>520023896</t>
  </si>
  <si>
    <t>BBB-</t>
  </si>
  <si>
    <t>דסקונט  השקעות .ק4</t>
  </si>
  <si>
    <t>6390157</t>
  </si>
  <si>
    <t>דסקש.ק8</t>
  </si>
  <si>
    <t>6390223</t>
  </si>
  <si>
    <t>פלאזה 2</t>
  </si>
  <si>
    <t>1109503</t>
  </si>
  <si>
    <t>33248324</t>
  </si>
  <si>
    <t>קרדן אןוי אגח ב</t>
  </si>
  <si>
    <t>1113034</t>
  </si>
  <si>
    <t>NV1239114</t>
  </si>
  <si>
    <t>B</t>
  </si>
  <si>
    <t>אדרי אל אגח ב</t>
  </si>
  <si>
    <t>1123371</t>
  </si>
  <si>
    <t>513910091</t>
  </si>
  <si>
    <t>CCC-</t>
  </si>
  <si>
    <t>נפטא אגח א*</t>
  </si>
  <si>
    <t>6430102</t>
  </si>
  <si>
    <t>520020942</t>
  </si>
  <si>
    <t>חיפוש נפט וגז</t>
  </si>
  <si>
    <t>NR</t>
  </si>
  <si>
    <t>לאומי אגח 178</t>
  </si>
  <si>
    <t>6040323</t>
  </si>
  <si>
    <t>פועלים הנפק 26</t>
  </si>
  <si>
    <t>1940451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</si>
  <si>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</si>
  <si>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</si>
  <si>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</si>
  <si>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</si>
  <si>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</si>
  <si>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</si>
  <si>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</si>
  <si>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</si>
  <si>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</si>
  <si>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</si>
  <si>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לאומי מימון הת יג</t>
  </si>
  <si>
    <t>6040281</t>
  </si>
  <si>
    <t>פועלים כתב התחייבות יג 2017</t>
  </si>
  <si>
    <t>1940436</t>
  </si>
  <si>
    <t>פעלה.ק11</t>
  </si>
  <si>
    <t>1940410</t>
  </si>
  <si>
    <t>בזק סדרה ט</t>
  </si>
  <si>
    <t>2300176</t>
  </si>
  <si>
    <t>בנק לאומי שה סדרה 201</t>
  </si>
  <si>
    <t>6040158</t>
  </si>
  <si>
    <t>וילאר אג 5</t>
  </si>
  <si>
    <t>4160107</t>
  </si>
  <si>
    <t>לאומי מימון שטר הון סדרה 301</t>
  </si>
  <si>
    <t>6040265</t>
  </si>
  <si>
    <t>אדמה לשעבר מכתשים אגן אגח ד</t>
  </si>
  <si>
    <t>1110931</t>
  </si>
  <si>
    <t>גבים אגח ז</t>
  </si>
  <si>
    <t>7590144</t>
  </si>
  <si>
    <t>גזית גלוב סד ו</t>
  </si>
  <si>
    <t>1260405</t>
  </si>
  <si>
    <t>גלוב.ק5</t>
  </si>
  <si>
    <t>1260421</t>
  </si>
  <si>
    <t>דה זראסאי אגח ב</t>
  </si>
  <si>
    <t>1131028</t>
  </si>
  <si>
    <t>דיסקונט מנפיקים הת9</t>
  </si>
  <si>
    <t>7480106</t>
  </si>
  <si>
    <t>דקסיה ישראל הנפקות אגח ט</t>
  </si>
  <si>
    <t>1126051</t>
  </si>
  <si>
    <t>דקסיה ישראל הנפקות אגח יא</t>
  </si>
  <si>
    <t>1134154</t>
  </si>
  <si>
    <t>הפניקס אגח ג</t>
  </si>
  <si>
    <t>1120807</t>
  </si>
  <si>
    <t>הראל הנפקות אגח ב</t>
  </si>
  <si>
    <t>1119197</t>
  </si>
  <si>
    <t>הראל הנפקות אגח ג</t>
  </si>
  <si>
    <t>1119205</t>
  </si>
  <si>
    <t>כללביט אג6</t>
  </si>
  <si>
    <t>1120138</t>
  </si>
  <si>
    <t>כללביט אגח י</t>
  </si>
  <si>
    <t>1136068</t>
  </si>
  <si>
    <t>כתב התח שקלי (סדרה ה) דיסקונט</t>
  </si>
  <si>
    <t>7480031</t>
  </si>
  <si>
    <t>כתב התח שקלי (סדרה ז) דיסקונט</t>
  </si>
  <si>
    <t>7480064</t>
  </si>
  <si>
    <t>מויניאן אגח א</t>
  </si>
  <si>
    <t>1135656</t>
  </si>
  <si>
    <t>Real Estate</t>
  </si>
  <si>
    <t>פז נפט אג 3</t>
  </si>
  <si>
    <t>1114073</t>
  </si>
  <si>
    <t>510216054</t>
  </si>
  <si>
    <t>פז נפט ד</t>
  </si>
  <si>
    <t>1132505</t>
  </si>
  <si>
    <t>ביג אג"ח סדרה ו</t>
  </si>
  <si>
    <t>1132521</t>
  </si>
  <si>
    <t>הוט.ק2</t>
  </si>
  <si>
    <t>1123264</t>
  </si>
  <si>
    <t>520040072</t>
  </si>
  <si>
    <t>טמפו משק  אגח א</t>
  </si>
  <si>
    <t>1118306</t>
  </si>
  <si>
    <t>520032848</t>
  </si>
  <si>
    <t>מזון</t>
  </si>
  <si>
    <t>ירושלים הנפקות אגח 7</t>
  </si>
  <si>
    <t>1115039</t>
  </si>
  <si>
    <t>520025636</t>
  </si>
  <si>
    <t>כתב התחייבות נדחה סד יח אגוד*</t>
  </si>
  <si>
    <t>1121854</t>
  </si>
  <si>
    <t>לייטסטון אגח א</t>
  </si>
  <si>
    <t>1133891</t>
  </si>
  <si>
    <t>1838682</t>
  </si>
  <si>
    <t>נורסטאר אגח ח</t>
  </si>
  <si>
    <t>7230295</t>
  </si>
  <si>
    <t>נכסים ובנין 7</t>
  </si>
  <si>
    <t>6990196</t>
  </si>
  <si>
    <t>סלקום אגח ט</t>
  </si>
  <si>
    <t>1132836</t>
  </si>
  <si>
    <t>פרטנר     ד</t>
  </si>
  <si>
    <t>1118835</t>
  </si>
  <si>
    <t>פרטנר     ה</t>
  </si>
  <si>
    <t>1118843</t>
  </si>
  <si>
    <t>קבוצת דלק סדרה טו (15)</t>
  </si>
  <si>
    <t>1115070</t>
  </si>
  <si>
    <t>רילייטד אגח א</t>
  </si>
  <si>
    <t>1134923</t>
  </si>
  <si>
    <t>שפיר הנדסה אגח א</t>
  </si>
  <si>
    <t>1136134</t>
  </si>
  <si>
    <t>514892801</t>
  </si>
  <si>
    <t>אבגול אגח ב*</t>
  </si>
  <si>
    <t>1126317</t>
  </si>
  <si>
    <t>510119068</t>
  </si>
  <si>
    <t>עץ נייר ודפוס</t>
  </si>
  <si>
    <t>אבגול אגח ג*</t>
  </si>
  <si>
    <t>1133289</t>
  </si>
  <si>
    <t>שפרסל.ק3</t>
  </si>
  <si>
    <t>7770167</t>
  </si>
  <si>
    <t>520022732</t>
  </si>
  <si>
    <t>אזורים סדרה 10*</t>
  </si>
  <si>
    <t>7150345</t>
  </si>
  <si>
    <t>אזורים סדרה 11</t>
  </si>
  <si>
    <t>7150352</t>
  </si>
  <si>
    <t>אלבר 14</t>
  </si>
  <si>
    <t>1132562</t>
  </si>
  <si>
    <t>אספן אגח ד</t>
  </si>
  <si>
    <t>3130119</t>
  </si>
  <si>
    <t>520037540</t>
  </si>
  <si>
    <t>דה לסר אגח ה</t>
  </si>
  <si>
    <t>1135664</t>
  </si>
  <si>
    <t>דור אלון  ד</t>
  </si>
  <si>
    <t>1115252</t>
  </si>
  <si>
    <t>520043878</t>
  </si>
  <si>
    <t>דור אלון אגח ג</t>
  </si>
  <si>
    <t>1115245</t>
  </si>
  <si>
    <t>אלדן סדרה א</t>
  </si>
  <si>
    <t>1134840</t>
  </si>
  <si>
    <t>510454333</t>
  </si>
  <si>
    <t>בזן 4</t>
  </si>
  <si>
    <t>2590362</t>
  </si>
  <si>
    <t>הכשרת ישוב אג 14</t>
  </si>
  <si>
    <t>6120141</t>
  </si>
  <si>
    <t>מבני תעשייה אגח טו</t>
  </si>
  <si>
    <t>2260420</t>
  </si>
  <si>
    <t>כלכלית ירושלים אגח יא</t>
  </si>
  <si>
    <t>1980341</t>
  </si>
  <si>
    <t>דיסקונט השקעות סד ט</t>
  </si>
  <si>
    <t>6390249</t>
  </si>
  <si>
    <t>חלל תקשורת יג</t>
  </si>
  <si>
    <t>1136555</t>
  </si>
  <si>
    <t>511396046</t>
  </si>
  <si>
    <t>פטרוכימיים אגח 1</t>
  </si>
  <si>
    <t>7560154</t>
  </si>
  <si>
    <t>520029315</t>
  </si>
  <si>
    <t>בזן אגח ו</t>
  </si>
  <si>
    <t>2590396</t>
  </si>
  <si>
    <t>חלל תקשורת יד</t>
  </si>
  <si>
    <t>1136563</t>
  </si>
  <si>
    <t>אבנר יהש</t>
  </si>
  <si>
    <t>268011</t>
  </si>
  <si>
    <t>550011340</t>
  </si>
  <si>
    <t>אופקו הלת</t>
  </si>
  <si>
    <t>1129543</t>
  </si>
  <si>
    <t>2279206</t>
  </si>
  <si>
    <t>אורמת טכנולוגיות</t>
  </si>
  <si>
    <t>1134402</t>
  </si>
  <si>
    <t>520036716</t>
  </si>
  <si>
    <t>UTILITIES</t>
  </si>
  <si>
    <t>אלביט מערכות</t>
  </si>
  <si>
    <t>1081124</t>
  </si>
  <si>
    <t>אסם</t>
  </si>
  <si>
    <t>304014</t>
  </si>
  <si>
    <t>520026063</t>
  </si>
  <si>
    <t>בזק</t>
  </si>
  <si>
    <t>230011</t>
  </si>
  <si>
    <t>בינלאומי 5</t>
  </si>
  <si>
    <t>593038</t>
  </si>
  <si>
    <t>גזית גלוב</t>
  </si>
  <si>
    <t>126011</t>
  </si>
  <si>
    <t>דיסקונט</t>
  </si>
  <si>
    <t>691212</t>
  </si>
  <si>
    <t>דלק קדוחים</t>
  </si>
  <si>
    <t>475020</t>
  </si>
  <si>
    <t>550013098</t>
  </si>
  <si>
    <t>טבע</t>
  </si>
  <si>
    <t>629014</t>
  </si>
  <si>
    <t>520013954</t>
  </si>
  <si>
    <t>ישראמקו</t>
  </si>
  <si>
    <t>232017</t>
  </si>
  <si>
    <t>550010003</t>
  </si>
  <si>
    <t>כיל</t>
  </si>
  <si>
    <t>281014</t>
  </si>
  <si>
    <t>520027830</t>
  </si>
  <si>
    <t>לאומי</t>
  </si>
  <si>
    <t>604611</t>
  </si>
  <si>
    <t>מזרחי</t>
  </si>
  <si>
    <t>695437</t>
  </si>
  <si>
    <t>מיילן</t>
  </si>
  <si>
    <t>1136704</t>
  </si>
  <si>
    <t>Pharmaceuticals&amp; Biotechnology</t>
  </si>
  <si>
    <t>מליסרון</t>
  </si>
  <si>
    <t>323014</t>
  </si>
  <si>
    <t>נייס*</t>
  </si>
  <si>
    <t>273011</t>
  </si>
  <si>
    <t>520036872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</si>
  <si>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</si>
  <si>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</si>
  <si>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</si>
  <si>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</si>
  <si>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</si>
  <si>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</si>
  <si>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</si>
  <si>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פריגו</t>
  </si>
  <si>
    <t>1130699</t>
  </si>
  <si>
    <t>529592</t>
  </si>
  <si>
    <t>קבוצת דלק</t>
  </si>
  <si>
    <t>1084128</t>
  </si>
  <si>
    <t>קבוצת עזריאלי</t>
  </si>
  <si>
    <t>1119478</t>
  </si>
  <si>
    <t>שטראוס עלית*</t>
  </si>
  <si>
    <t>746016</t>
  </si>
  <si>
    <t>520003781</t>
  </si>
  <si>
    <t>אבגול*</t>
  </si>
  <si>
    <t>1100957</t>
  </si>
  <si>
    <t>אבוגן*</t>
  </si>
  <si>
    <t>1105055</t>
  </si>
  <si>
    <t>512838723</t>
  </si>
  <si>
    <t>ביוטכנולוגיה</t>
  </si>
  <si>
    <t>איזיציפ*</t>
  </si>
  <si>
    <t>1082544</t>
  </si>
  <si>
    <t>520038068</t>
  </si>
  <si>
    <t>מוליכים למחצה</t>
  </si>
  <si>
    <t>איי די איי חברה לביטוח בעמ</t>
  </si>
  <si>
    <t>1129501</t>
  </si>
  <si>
    <t>513910703</t>
  </si>
  <si>
    <t>אינרום תעשיות בניה</t>
  </si>
  <si>
    <t>1132356</t>
  </si>
  <si>
    <t>515001659</t>
  </si>
  <si>
    <t>מתכת ומוצרי בניה</t>
  </si>
  <si>
    <t>איתוראן*</t>
  </si>
  <si>
    <t>1081868</t>
  </si>
  <si>
    <t>520043811</t>
  </si>
  <si>
    <t>אלוט תקשורת*</t>
  </si>
  <si>
    <t>1099654</t>
  </si>
  <si>
    <t>512394776</t>
  </si>
  <si>
    <t>אלוני חץ</t>
  </si>
  <si>
    <t>390013</t>
  </si>
  <si>
    <t>520038506</t>
  </si>
  <si>
    <t>אלקו החזקות</t>
  </si>
  <si>
    <t>694034</t>
  </si>
  <si>
    <t>520025370</t>
  </si>
  <si>
    <t>אלקטרה*</t>
  </si>
  <si>
    <t>739037</t>
  </si>
  <si>
    <t>520028911</t>
  </si>
  <si>
    <t>אלרוב נדלן ומלונאות</t>
  </si>
  <si>
    <t>387019</t>
  </si>
  <si>
    <t>520038894</t>
  </si>
  <si>
    <t>ארפורט סיטי*</t>
  </si>
  <si>
    <t>1095835</t>
  </si>
  <si>
    <t>בתי זיקוק לנפט</t>
  </si>
  <si>
    <t>2590248</t>
  </si>
  <si>
    <t>גב ים 1</t>
  </si>
  <si>
    <t>759019</t>
  </si>
  <si>
    <t>דלק רכב</t>
  </si>
  <si>
    <t>829010</t>
  </si>
  <si>
    <t>520033291</t>
  </si>
  <si>
    <t>דלתא גליל</t>
  </si>
  <si>
    <t>627034</t>
  </si>
  <si>
    <t>520025602</t>
  </si>
  <si>
    <t>הפניקס 1</t>
  </si>
  <si>
    <t>767012</t>
  </si>
  <si>
    <t>הראל השקעות</t>
  </si>
  <si>
    <t>585018</t>
  </si>
  <si>
    <t>וילאר אינטרנשיונל בע"מ</t>
  </si>
  <si>
    <t>416016</t>
  </si>
  <si>
    <t>חילן טק</t>
  </si>
  <si>
    <t>1084698</t>
  </si>
  <si>
    <t>520039942</t>
  </si>
  <si>
    <t>שרותי מידע</t>
  </si>
  <si>
    <t>חלל</t>
  </si>
  <si>
    <t>1092345</t>
  </si>
  <si>
    <t>טאואר</t>
  </si>
  <si>
    <t>1082379</t>
  </si>
  <si>
    <t>520041997</t>
  </si>
  <si>
    <t>יואל*</t>
  </si>
  <si>
    <t>583013</t>
  </si>
  <si>
    <t>ישרס</t>
  </si>
  <si>
    <t>613034</t>
  </si>
  <si>
    <t>520017807</t>
  </si>
  <si>
    <t>כלל ביטוח</t>
  </si>
  <si>
    <t>224014</t>
  </si>
  <si>
    <t>520036120</t>
  </si>
  <si>
    <t>לייבפרסון</t>
  </si>
  <si>
    <t>1123017</t>
  </si>
  <si>
    <t>13-3861628</t>
  </si>
  <si>
    <t>מזור*</t>
  </si>
  <si>
    <t>1106855</t>
  </si>
  <si>
    <t>513009043</t>
  </si>
  <si>
    <t>מכשור רפואי</t>
  </si>
  <si>
    <t>מטריקס*</t>
  </si>
  <si>
    <t>445015</t>
  </si>
  <si>
    <t>520039413</t>
  </si>
  <si>
    <t>מיטרוניקס</t>
  </si>
  <si>
    <t>1091065</t>
  </si>
  <si>
    <t>511527202</t>
  </si>
  <si>
    <t>אלקטרוניקה ואופטיקה</t>
  </si>
  <si>
    <t>מנורה</t>
  </si>
  <si>
    <t>566018</t>
  </si>
  <si>
    <t>520007469</t>
  </si>
  <si>
    <t>נובה*</t>
  </si>
  <si>
    <t>1084557</t>
  </si>
  <si>
    <t>511812463</t>
  </si>
  <si>
    <t>נפטא*</t>
  </si>
  <si>
    <t>643015</t>
  </si>
  <si>
    <t>סלקום CEL</t>
  </si>
  <si>
    <t>1101534</t>
  </si>
  <si>
    <t>ספאנטק</t>
  </si>
  <si>
    <t>1090117</t>
  </si>
  <si>
    <t>512288713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</si>
  <si>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</si>
  <si>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</si>
  <si>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</si>
  <si>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</si>
  <si>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</si>
  <si>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</si>
  <si>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</si>
  <si>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</si>
  <si>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</si>
  <si>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פרטנר</t>
  </si>
  <si>
    <t>1083484</t>
  </si>
  <si>
    <t>פריון נטוורק</t>
  </si>
  <si>
    <t>1095819</t>
  </si>
  <si>
    <t>512849498</t>
  </si>
  <si>
    <t>קרור 1*</t>
  </si>
  <si>
    <t>621011</t>
  </si>
  <si>
    <t>520001546</t>
  </si>
  <si>
    <t>רבוע נדלן</t>
  </si>
  <si>
    <t>1098565</t>
  </si>
  <si>
    <t>ריט 1*</t>
  </si>
  <si>
    <t>1098920</t>
  </si>
  <si>
    <t>רמי לוי</t>
  </si>
  <si>
    <t>1104249</t>
  </si>
  <si>
    <t>513770669</t>
  </si>
  <si>
    <t>שיכון ובינוי*</t>
  </si>
  <si>
    <t>1081942</t>
  </si>
  <si>
    <t>שפיר הנדסה</t>
  </si>
  <si>
    <t>1133875</t>
  </si>
  <si>
    <t>אדגר</t>
  </si>
  <si>
    <t>1820083</t>
  </si>
  <si>
    <t>אוארטי*</t>
  </si>
  <si>
    <t>1086230</t>
  </si>
  <si>
    <t>513057588</t>
  </si>
  <si>
    <t>אורביט*</t>
  </si>
  <si>
    <t>265017</t>
  </si>
  <si>
    <t>520036153</t>
  </si>
  <si>
    <t>אוריין*</t>
  </si>
  <si>
    <t>1103506</t>
  </si>
  <si>
    <t>511068256</t>
  </si>
  <si>
    <t>אזורים</t>
  </si>
  <si>
    <t>715011</t>
  </si>
  <si>
    <t>אי טי ויו מדיקל*</t>
  </si>
  <si>
    <t>418012</t>
  </si>
  <si>
    <t>520038795</t>
  </si>
  <si>
    <t>אייסקיור מדיקל*</t>
  </si>
  <si>
    <t>1122415</t>
  </si>
  <si>
    <t>513787804</t>
  </si>
  <si>
    <t>אילקס מדיקל</t>
  </si>
  <si>
    <t>1080753</t>
  </si>
  <si>
    <t>520042219</t>
  </si>
  <si>
    <t>איתמר מדיקל*</t>
  </si>
  <si>
    <t>1102458</t>
  </si>
  <si>
    <t>512434218</t>
  </si>
  <si>
    <t>אלון דור</t>
  </si>
  <si>
    <t>1093202</t>
  </si>
  <si>
    <t>אלספק*</t>
  </si>
  <si>
    <t>1090364</t>
  </si>
  <si>
    <t>511297541</t>
  </si>
  <si>
    <t>חשמל</t>
  </si>
  <si>
    <t>אלקטרה מוצרי צריכה</t>
  </si>
  <si>
    <t>5010129</t>
  </si>
  <si>
    <t>520039967</t>
  </si>
  <si>
    <t>אלרון*</t>
  </si>
  <si>
    <t>749077</t>
  </si>
  <si>
    <t>520028036</t>
  </si>
  <si>
    <t>אמנת*</t>
  </si>
  <si>
    <t>654012</t>
  </si>
  <si>
    <t>520040833</t>
  </si>
  <si>
    <t>אפקון החזקות</t>
  </si>
  <si>
    <t>578013</t>
  </si>
  <si>
    <t>520033473</t>
  </si>
  <si>
    <t>אפריקה</t>
  </si>
  <si>
    <t>611012</t>
  </si>
  <si>
    <t>אפריקה תעשיות*</t>
  </si>
  <si>
    <t>800011</t>
  </si>
  <si>
    <t>520026618</t>
  </si>
  <si>
    <t>אקסלנז*</t>
  </si>
  <si>
    <t>1104868</t>
  </si>
  <si>
    <t>513821504</t>
  </si>
  <si>
    <t>ארד*</t>
  </si>
  <si>
    <t>1091651</t>
  </si>
  <si>
    <t>510007800</t>
  </si>
  <si>
    <t>ארפורט זכויות 2</t>
  </si>
  <si>
    <t>1137132</t>
  </si>
  <si>
    <t>אשטרום קבוצה</t>
  </si>
  <si>
    <t>1132315</t>
  </si>
  <si>
    <t>510381601</t>
  </si>
  <si>
    <t>ביוליין אר אקס</t>
  </si>
  <si>
    <t>1101518</t>
  </si>
  <si>
    <t>513398750</t>
  </si>
  <si>
    <t>בריל*</t>
  </si>
  <si>
    <t>399014</t>
  </si>
  <si>
    <t>520038647</t>
  </si>
  <si>
    <t>ברן</t>
  </si>
  <si>
    <t>286013</t>
  </si>
  <si>
    <t>520037250</t>
  </si>
  <si>
    <t>גולן פלסטיק*</t>
  </si>
  <si>
    <t>1091933</t>
  </si>
  <si>
    <t>513029974</t>
  </si>
  <si>
    <t>גולף</t>
  </si>
  <si>
    <t>1096148</t>
  </si>
  <si>
    <t>510289564</t>
  </si>
  <si>
    <t>גניגר*</t>
  </si>
  <si>
    <t>1095892</t>
  </si>
  <si>
    <t>512416991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</si>
  <si>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</si>
  <si>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</si>
  <si>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</si>
  <si>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</si>
  <si>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</si>
  <si>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</si>
  <si>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</si>
  <si>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</si>
  <si>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</si>
  <si>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</t>
  </si>
  <si>
    <t>161018</t>
  </si>
  <si>
    <t>520034695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</si>
  <si>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</si>
  <si>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</si>
  <si>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</si>
  <si>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</si>
  <si>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</si>
  <si>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</si>
  <si>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</si>
  <si>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</si>
  <si>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</si>
  <si>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</t>
  </si>
  <si>
    <t>1081439</t>
  </si>
  <si>
    <t>520043381</t>
  </si>
  <si>
    <t>מדטכניקה*</t>
  </si>
  <si>
    <t>253013</t>
  </si>
  <si>
    <t>520036195</t>
  </si>
  <si>
    <t>מדיגוס*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</si>
  <si>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</si>
  <si>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</si>
  <si>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</si>
  <si>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</si>
  <si>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</si>
  <si>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</si>
  <si>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</si>
  <si>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</si>
  <si>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</si>
  <si>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</si>
  <si>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</si>
  <si>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ניסקו חשמל ואלקטרוניקה*</t>
  </si>
  <si>
    <t>1103621</t>
  </si>
  <si>
    <t>510928237</t>
  </si>
  <si>
    <t>סיליקום</t>
  </si>
  <si>
    <t>1082692</t>
  </si>
  <si>
    <t>520041120</t>
  </si>
  <si>
    <t>ציוד תקשורת</t>
  </si>
  <si>
    <t>סקופ*</t>
  </si>
  <si>
    <t>288019</t>
  </si>
  <si>
    <t>520037425</t>
  </si>
  <si>
    <t>סרגון</t>
  </si>
  <si>
    <t>1085166</t>
  </si>
  <si>
    <t>512352444</t>
  </si>
  <si>
    <t>על בד*</t>
  </si>
  <si>
    <t>625012</t>
  </si>
  <si>
    <t>520040205</t>
  </si>
  <si>
    <t>עמיר שיווק*</t>
  </si>
  <si>
    <t>1092204</t>
  </si>
  <si>
    <t>513615286</t>
  </si>
  <si>
    <t>פולירם*</t>
  </si>
  <si>
    <t>1090943</t>
  </si>
  <si>
    <t>512776964</t>
  </si>
  <si>
    <t>פטרוכימיים</t>
  </si>
  <si>
    <t>756015</t>
  </si>
  <si>
    <t>פלאזה סנטרס</t>
  </si>
  <si>
    <t>1109917</t>
  </si>
  <si>
    <t>פלסטופיל*</t>
  </si>
  <si>
    <t>1092840</t>
  </si>
  <si>
    <t>513681247</t>
  </si>
  <si>
    <t>פלרם</t>
  </si>
  <si>
    <t>644013</t>
  </si>
  <si>
    <t>520039843</t>
  </si>
  <si>
    <t>פרוטליקס</t>
  </si>
  <si>
    <t>1120609</t>
  </si>
  <si>
    <t>P95000091803</t>
  </si>
  <si>
    <t>קו מנחה*</t>
  </si>
  <si>
    <t>271015</t>
  </si>
  <si>
    <t>520036997</t>
  </si>
  <si>
    <t>קליל*</t>
  </si>
  <si>
    <t>797035</t>
  </si>
  <si>
    <t>520032442</t>
  </si>
  <si>
    <t>קמהדע</t>
  </si>
  <si>
    <t>1094119</t>
  </si>
  <si>
    <t>511524605</t>
  </si>
  <si>
    <t>קסטרו*</t>
  </si>
  <si>
    <t>280016</t>
  </si>
  <si>
    <t>520037649</t>
  </si>
  <si>
    <t>קרדן נ.ו</t>
  </si>
  <si>
    <t>1087949</t>
  </si>
  <si>
    <t>רבל אי.סי.אס בעמ*</t>
  </si>
  <si>
    <t>1103878</t>
  </si>
  <si>
    <t>513506329</t>
  </si>
  <si>
    <t>רדהיל*</t>
  </si>
  <si>
    <t>1122381</t>
  </si>
  <si>
    <t>514304005</t>
  </si>
  <si>
    <t>רימוני</t>
  </si>
  <si>
    <t>1080456</t>
  </si>
  <si>
    <t>520041823</t>
  </si>
  <si>
    <t>תדיר גן</t>
  </si>
  <si>
    <t>1090141</t>
  </si>
  <si>
    <t>511870891</t>
  </si>
  <si>
    <t>תדיראן</t>
  </si>
  <si>
    <t>258012</t>
  </si>
  <si>
    <t>520036732</t>
  </si>
  <si>
    <t>*NICE SYSTEMS LTD SPONS ADR</t>
  </si>
  <si>
    <t>US6536561086</t>
  </si>
  <si>
    <t>NASDAQ</t>
  </si>
  <si>
    <t>דולר</t>
  </si>
  <si>
    <t>AMDOCS LTD</t>
  </si>
  <si>
    <t>GB0022569080</t>
  </si>
  <si>
    <t>NYSE</t>
  </si>
  <si>
    <t>Software &amp; Services</t>
  </si>
  <si>
    <t>CAESARSTONE</t>
  </si>
  <si>
    <t>IL0011259137</t>
  </si>
  <si>
    <t>511439507</t>
  </si>
  <si>
    <t>MATERIALS</t>
  </si>
  <si>
    <t>CHECK POINT SOFTWARE TECH</t>
  </si>
  <si>
    <t>IL0010824113</t>
  </si>
  <si>
    <t>520042821</t>
  </si>
  <si>
    <t>INTEC PHARMA LTD</t>
  </si>
  <si>
    <t>IL0011177958</t>
  </si>
  <si>
    <t>513022780</t>
  </si>
  <si>
    <t>ISRAEL CHEMICALS LTD</t>
  </si>
  <si>
    <t>IL0002810146</t>
  </si>
  <si>
    <t>KAMADA LTD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</si>
  <si>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</si>
  <si>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</si>
  <si>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</si>
  <si>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</si>
  <si>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</si>
  <si>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</si>
  <si>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</si>
  <si>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</si>
  <si>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</si>
  <si>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</si>
  <si>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</si>
  <si>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ORBOTECH LTD</t>
  </si>
  <si>
    <t>IL0010823388</t>
  </si>
  <si>
    <t>520035213</t>
  </si>
  <si>
    <t>Technology Hardware &amp; Equipment</t>
  </si>
  <si>
    <t>ORMAT TECHNOLOGIES INC*</t>
  </si>
  <si>
    <t>US6866881021</t>
  </si>
  <si>
    <t>STRATASYS</t>
  </si>
  <si>
    <t>IL0011267213</t>
  </si>
  <si>
    <t>512607698</t>
  </si>
  <si>
    <t>SYNERON MEDICAL LTD</t>
  </si>
  <si>
    <t>IL0010909351</t>
  </si>
  <si>
    <t>512986514</t>
  </si>
  <si>
    <t>VASCULAR BIOGENICS</t>
  </si>
  <si>
    <t>IL0011327454</t>
  </si>
  <si>
    <t>512899766</t>
  </si>
  <si>
    <t>VERINT SYSTEMS</t>
  </si>
  <si>
    <t>US92343X1000</t>
  </si>
  <si>
    <t>512704867</t>
  </si>
  <si>
    <t>WIX.COM LTD</t>
  </si>
  <si>
    <t>IL0011301780</t>
  </si>
  <si>
    <t>513881177</t>
  </si>
  <si>
    <t>ADIDAS AG</t>
  </si>
  <si>
    <t>DE000A1EWWW0</t>
  </si>
  <si>
    <t>יורו</t>
  </si>
  <si>
    <t>ALIBABA GROUP HOLDING_SP ADR</t>
  </si>
  <si>
    <t>US01609W1027</t>
  </si>
  <si>
    <t>Retailing</t>
  </si>
  <si>
    <t>ALPHABET INC CL C</t>
  </si>
  <si>
    <t>US02079K1079</t>
  </si>
  <si>
    <t>APPLE INC</t>
  </si>
  <si>
    <t>US0378331005</t>
  </si>
  <si>
    <t>BLACKROCK</t>
  </si>
  <si>
    <t>US09247X1019</t>
  </si>
  <si>
    <t>Diversified Financial Services</t>
  </si>
  <si>
    <t>BRISTOL MYERS SQUIBB</t>
  </si>
  <si>
    <t>US1101221083</t>
  </si>
  <si>
    <t>CHICAGO BRIDGE &amp; IRON CO NV</t>
  </si>
  <si>
    <t>US1672501095</t>
  </si>
  <si>
    <t>ENERGY</t>
  </si>
  <si>
    <t>CITIGROUP INC</t>
  </si>
  <si>
    <t>US1729674242</t>
  </si>
  <si>
    <t>Banks</t>
  </si>
  <si>
    <t>CORNING</t>
  </si>
  <si>
    <t>US2193501051</t>
  </si>
  <si>
    <t>CVS CAREMARK CORP</t>
  </si>
  <si>
    <t>US1266501006</t>
  </si>
  <si>
    <t>Food &amp; Staples Retailing</t>
  </si>
  <si>
    <t>Encana corp</t>
  </si>
  <si>
    <t>CA2925051047</t>
  </si>
  <si>
    <t>EXPEDIA INC</t>
  </si>
  <si>
    <t>US30212P3038</t>
  </si>
  <si>
    <t>FACEBOOK INC A</t>
  </si>
  <si>
    <t>US30303M1027</t>
  </si>
  <si>
    <t>GILEAD SCIENCES INC</t>
  </si>
  <si>
    <t>US3755581036</t>
  </si>
  <si>
    <t>GOLDMAN SACHS GROUP INC</t>
  </si>
  <si>
    <t>US38141G1040</t>
  </si>
  <si>
    <t>HEWLETT PACKARD</t>
  </si>
  <si>
    <t>US40434L1052</t>
  </si>
  <si>
    <t>HEWLETT PACKARD ENTERPRIS</t>
  </si>
  <si>
    <t>US42824C1099</t>
  </si>
  <si>
    <t>HILTON WORLDWIDE HOLDINGS IN</t>
  </si>
  <si>
    <t>US43300A1043</t>
  </si>
  <si>
    <t>KITE PHARMA</t>
  </si>
  <si>
    <t>US49803L1098</t>
  </si>
  <si>
    <t>KROGER CO</t>
  </si>
  <si>
    <t>US5010441013</t>
  </si>
  <si>
    <t>MASTERCARD INC CLASS A</t>
  </si>
  <si>
    <t>US57636Q1040</t>
  </si>
  <si>
    <t>MERCK &amp; CO. INC</t>
  </si>
  <si>
    <t>US58933Y1055</t>
  </si>
  <si>
    <t>MERLIN PROPERTIES SOCIMI SA</t>
  </si>
  <si>
    <t>ES0105025003</t>
  </si>
  <si>
    <t>BME</t>
  </si>
  <si>
    <t>NATIONAL OILWELL VARCO INC</t>
  </si>
  <si>
    <t>US6370711011</t>
  </si>
  <si>
    <t>NCR CORPORATION</t>
  </si>
  <si>
    <t>US62886E1082</t>
  </si>
  <si>
    <t>ORACLE CORP</t>
  </si>
  <si>
    <t>US68389X1054</t>
  </si>
  <si>
    <t>PAYPAL HOLDINGS INC</t>
  </si>
  <si>
    <t>US70450Y1038</t>
  </si>
  <si>
    <t>PFIZER INC</t>
  </si>
  <si>
    <t>US7170811035</t>
  </si>
  <si>
    <t>RENAULT SA</t>
  </si>
  <si>
    <t>FR0000131906</t>
  </si>
  <si>
    <t>Automobiles &amp; Components</t>
  </si>
  <si>
    <t>STARBUCKS CORP</t>
  </si>
  <si>
    <t>US8552441094</t>
  </si>
  <si>
    <t>Hotels Restaurants &amp; Leisure</t>
  </si>
  <si>
    <t>TJX COMPANIES INC</t>
  </si>
  <si>
    <t>US8725401090</t>
  </si>
  <si>
    <t>US BANCORP</t>
  </si>
  <si>
    <t>US9029733048</t>
  </si>
  <si>
    <t>VISA</t>
  </si>
  <si>
    <t>US92826C8394</t>
  </si>
  <si>
    <t>VMWARE INC CLASS A</t>
  </si>
  <si>
    <t>US9285634021</t>
  </si>
  <si>
    <t>WALT DISNEY CO/THE</t>
  </si>
  <si>
    <t>US2546871060</t>
  </si>
  <si>
    <t>WELLS FARGO &amp; CO</t>
  </si>
  <si>
    <t>US9497461015</t>
  </si>
  <si>
    <t>הראל סל תא 100</t>
  </si>
  <si>
    <t>1113232</t>
  </si>
  <si>
    <t>514103811</t>
  </si>
  <si>
    <t>מניות</t>
  </si>
  <si>
    <t>פסגות 100.ס2</t>
  </si>
  <si>
    <t>1125327</t>
  </si>
  <si>
    <t>513464289</t>
  </si>
  <si>
    <t>פסגות סל ת"א 100 סד 1 40A</t>
  </si>
  <si>
    <t>1096593</t>
  </si>
  <si>
    <t>קסם סל יתר 120</t>
  </si>
  <si>
    <t>1103167</t>
  </si>
  <si>
    <t>520041989</t>
  </si>
  <si>
    <t>קסם תא100</t>
  </si>
  <si>
    <t>1117266</t>
  </si>
  <si>
    <t>תכלית גלובל י 120</t>
  </si>
  <si>
    <t>1108679</t>
  </si>
  <si>
    <t>513540310</t>
  </si>
  <si>
    <t>תכלית תא 100</t>
  </si>
  <si>
    <t>1091818</t>
  </si>
  <si>
    <t>פסגות מדד יתר 120</t>
  </si>
  <si>
    <t>1108364</t>
  </si>
  <si>
    <t>פסגות סל יתר 120</t>
  </si>
  <si>
    <t>1114263</t>
  </si>
  <si>
    <t>פסגות תל בונד 40</t>
  </si>
  <si>
    <t>1109461</t>
  </si>
  <si>
    <t>אג"ח</t>
  </si>
  <si>
    <t>פסגות סל בונד 20</t>
  </si>
  <si>
    <t>1104603</t>
  </si>
  <si>
    <t>פסגות סל תל בונד תשואות</t>
  </si>
  <si>
    <t>1128529</t>
  </si>
  <si>
    <t>פסגות תל בונד 20</t>
  </si>
  <si>
    <t>1101443</t>
  </si>
  <si>
    <t>פסגות תל בונד 60 סדרה 2</t>
  </si>
  <si>
    <t>1109479</t>
  </si>
  <si>
    <t>קסם תל בונד תשואות</t>
  </si>
  <si>
    <t>1128545</t>
  </si>
  <si>
    <t>תכלית תל בונד צמודות יתר</t>
  </si>
  <si>
    <t>1127802</t>
  </si>
  <si>
    <t>AMUNDI ETF MSCI EM ASIA UCIT</t>
  </si>
  <si>
    <t>FR0011018316</t>
  </si>
  <si>
    <t>DAIWA ETF TOPIX</t>
  </si>
  <si>
    <t>JP3027620008</t>
  </si>
  <si>
    <t xml:space="preserve"> ין יפני</t>
  </si>
  <si>
    <t>DAIWA NIKKEI 225</t>
  </si>
  <si>
    <t>JP3027640006</t>
  </si>
  <si>
    <t>DB X TRACKERS MSCI EUROPE HEDGE</t>
  </si>
  <si>
    <t>US2330518539</t>
  </si>
  <si>
    <t>DBX FTSE EPRA DEV EUR DR</t>
  </si>
  <si>
    <t>LU0489337690</t>
  </si>
  <si>
    <t>First Trust Internet Index Fund</t>
  </si>
  <si>
    <t>US33733E3027</t>
  </si>
  <si>
    <t>ISHARES CRNCY HEDGD MSCI EM</t>
  </si>
  <si>
    <t>US46434G5099</t>
  </si>
  <si>
    <t>ISHARES CURR HEDGED MSCI JAPAN</t>
  </si>
  <si>
    <t>US46434V8862</t>
  </si>
  <si>
    <t>ISHARES DAX DE</t>
  </si>
  <si>
    <t>DE0005933931</t>
  </si>
  <si>
    <t>ISHARES DJ EURO STOXX 50 DE</t>
  </si>
  <si>
    <t>DE0005933956</t>
  </si>
  <si>
    <t>Ishares FTSE 100</t>
  </si>
  <si>
    <t>IE0005042456</t>
  </si>
  <si>
    <t>שטרלינג</t>
  </si>
  <si>
    <t>ISHARES FTSE 250</t>
  </si>
  <si>
    <t>IE00B00FV128</t>
  </si>
  <si>
    <t>ISHARES FTSE CHINA 25 INDEX</t>
  </si>
  <si>
    <t>US4642871846</t>
  </si>
  <si>
    <t>ISHARES FTSE MIB</t>
  </si>
  <si>
    <t>IE00B1XNH568</t>
  </si>
  <si>
    <t>ISHARES GLOBAL ENERGY ETF</t>
  </si>
  <si>
    <t>US4642873412</t>
  </si>
  <si>
    <t>KRANESHARES CSI CHINA INTERNET</t>
  </si>
  <si>
    <t>US5007673065</t>
  </si>
  <si>
    <t>Lyxor ETF CAC 40</t>
  </si>
  <si>
    <t>FR0007052782</t>
  </si>
  <si>
    <t>MARKET VECTORS PHARMACEUTICA</t>
  </si>
  <si>
    <t>US57060U2179</t>
  </si>
  <si>
    <t>SOURCE S&amp;P 500 UCITS ETF</t>
  </si>
  <si>
    <t>IE00B3YCGJ38</t>
  </si>
  <si>
    <t>SOURCE STOXX EUROPE 600</t>
  </si>
  <si>
    <t>IE00B60SWW18</t>
  </si>
  <si>
    <t>SPDR FT EP EU EX UK REAL EST</t>
  </si>
  <si>
    <t>IE00BSJCQV56</t>
  </si>
  <si>
    <t>SPDR KBW BANK ETF</t>
  </si>
  <si>
    <t>US78464A7972</t>
  </si>
  <si>
    <t>SPDR KBW INSURANCE ETF</t>
  </si>
  <si>
    <t>US78464A7899</t>
  </si>
  <si>
    <t>SPDR S AND P HOMEBUILDERS ETF</t>
  </si>
  <si>
    <t>US78464A8889</t>
  </si>
  <si>
    <t>SPDR S&amp;P 500 ETF TRUST</t>
  </si>
  <si>
    <t>US78462F1030</t>
  </si>
  <si>
    <t>UBS MSCI EMU</t>
  </si>
  <si>
    <t>LU0147308422</t>
  </si>
  <si>
    <t>Vanguard MSCI emerging markets</t>
  </si>
  <si>
    <t>US9220428588</t>
  </si>
  <si>
    <t>VANGUARD S&amp;P 500 ETF</t>
  </si>
  <si>
    <t>US9229083632</t>
  </si>
  <si>
    <t>ABERDEEN GL  INDIA</t>
  </si>
  <si>
    <t>LU0231490953</t>
  </si>
  <si>
    <t>Constellation Fund SPC</t>
  </si>
  <si>
    <t>KYG238261377</t>
  </si>
  <si>
    <t>GBM ASSET MGT MEXICO</t>
  </si>
  <si>
    <t>LU0709026131</t>
  </si>
  <si>
    <t>IFDC Japan Dynamic FUND 1</t>
  </si>
  <si>
    <t>LU1078026579</t>
  </si>
  <si>
    <t>MATTHEWS ASIA TIGER</t>
  </si>
  <si>
    <t>LU0491816475</t>
  </si>
  <si>
    <t>Mutafondo Espana</t>
  </si>
  <si>
    <t>ES0165144017</t>
  </si>
  <si>
    <t>Schroders Asia ex Japan</t>
  </si>
  <si>
    <t>LU0106259988</t>
  </si>
  <si>
    <t>SEB Fund 1  NORDIC FD  C</t>
  </si>
  <si>
    <t>LU0030165871</t>
  </si>
  <si>
    <t>Tokio Marine Japan</t>
  </si>
  <si>
    <t>IE00BYYTL417</t>
  </si>
  <si>
    <t>VANGUARD EUROZONE</t>
  </si>
  <si>
    <t>IE00BGCC4585</t>
  </si>
  <si>
    <t>Wellington Global HC Class A</t>
  </si>
  <si>
    <t>IE00B0590K11</t>
  </si>
  <si>
    <t>אי.טי.ויו מדיקל אופציה 4</t>
  </si>
  <si>
    <t>4180188</t>
  </si>
  <si>
    <t>איתמר אופציה 4</t>
  </si>
  <si>
    <t>1137017</t>
  </si>
  <si>
    <t>טאואר אפ 9</t>
  </si>
  <si>
    <t>1128719</t>
  </si>
  <si>
    <t>מדיגוס אופציה 9</t>
  </si>
  <si>
    <t>1135979</t>
  </si>
  <si>
    <t>bC 1400 JAN 2016</t>
  </si>
  <si>
    <t>81450348</t>
  </si>
  <si>
    <t>bP 1400 JAN 2016</t>
  </si>
  <si>
    <t>81450769</t>
  </si>
  <si>
    <t>S&amp;P500 EMINI FUT MAR16</t>
  </si>
  <si>
    <t>ESH6</t>
  </si>
  <si>
    <t>ערד   4.8%   סדרה  8751  2024</t>
  </si>
  <si>
    <t>ערד 8669 %4.8 2016</t>
  </si>
  <si>
    <t>ערד 8790 2027 4.8%</t>
  </si>
  <si>
    <t>ערד 8795</t>
  </si>
  <si>
    <t>ערד 8796</t>
  </si>
  <si>
    <t>ערד 8797</t>
  </si>
  <si>
    <t>ערד 8798</t>
  </si>
  <si>
    <t>ערד 8799</t>
  </si>
  <si>
    <t>ערד 8800</t>
  </si>
  <si>
    <t>ערד 8801</t>
  </si>
  <si>
    <t>ערד 8802</t>
  </si>
  <si>
    <t>ערד 8803</t>
  </si>
  <si>
    <t>ערד 8805</t>
  </si>
  <si>
    <t>ערד 8807</t>
  </si>
  <si>
    <t>ערד 8808</t>
  </si>
  <si>
    <t>ערד 8809</t>
  </si>
  <si>
    <t>ערד 8811</t>
  </si>
  <si>
    <t>ערד 8812</t>
  </si>
  <si>
    <t>ערד 8813</t>
  </si>
  <si>
    <t>ערד 8814</t>
  </si>
  <si>
    <t>ערד 8815</t>
  </si>
  <si>
    <t>ערד 8816</t>
  </si>
  <si>
    <t>ערד 8817</t>
  </si>
  <si>
    <t>ערד 8818</t>
  </si>
  <si>
    <t>ערד 8819</t>
  </si>
  <si>
    <t>ערד 8820</t>
  </si>
  <si>
    <t>ערד 8821</t>
  </si>
  <si>
    <t>ערד 8823</t>
  </si>
  <si>
    <t>ערד 8824</t>
  </si>
  <si>
    <t>ערד 8825</t>
  </si>
  <si>
    <t>ערד 8826</t>
  </si>
  <si>
    <t>ערד 8827</t>
  </si>
  <si>
    <t>ערד 8829</t>
  </si>
  <si>
    <t>ערד 8830</t>
  </si>
  <si>
    <t>ערד 8832</t>
  </si>
  <si>
    <t>ערד 8833</t>
  </si>
  <si>
    <t>ערד סדרה 2024  8760  4.8%</t>
  </si>
  <si>
    <t>ערד סדרה 8789 2027 4.8%</t>
  </si>
  <si>
    <t>ערד סדרה 8810 2029 4.8%</t>
  </si>
  <si>
    <t>מדינה %5.5 פד 2017.</t>
  </si>
  <si>
    <t>מדינה 8630 פד 2017.</t>
  </si>
  <si>
    <t>מדינה מירון 8302.</t>
  </si>
  <si>
    <t>מירון  8353 פד 2022.</t>
  </si>
  <si>
    <t>מירון  8354 פד 2022.</t>
  </si>
  <si>
    <t>מירון  8355 פד 2022.</t>
  </si>
  <si>
    <t>מירון  8356 פד 2022.</t>
  </si>
  <si>
    <t>מירון  8357 פד 2022.</t>
  </si>
  <si>
    <t>מירון  8358 פד 2022.</t>
  </si>
  <si>
    <t>מירון  8359 פד 2022.</t>
  </si>
  <si>
    <t>מירון  8360 פד 2022.</t>
  </si>
  <si>
    <t>מירון 8280 פד 2016.</t>
  </si>
  <si>
    <t>מירון 8281 פד 2016.</t>
  </si>
  <si>
    <t>מירון 8282 פד 2016.</t>
  </si>
  <si>
    <t>מירון 8283 פד 2016.</t>
  </si>
  <si>
    <t>מירון 8284 פד 2016.</t>
  </si>
  <si>
    <t>מירון 8285 פד 2016.</t>
  </si>
  <si>
    <t>מירון 8286 פד 2016.</t>
  </si>
  <si>
    <t>מירון 8287 פד 2016.</t>
  </si>
  <si>
    <t>מירון 8288 פד 2016.</t>
  </si>
  <si>
    <t>מירון 8289 פד 2016.</t>
  </si>
  <si>
    <t>מירון 8290 פד 2016.</t>
  </si>
  <si>
    <t>מירון 8291 פד 2016.</t>
  </si>
  <si>
    <t>מירון 8292 פד 2015.</t>
  </si>
  <si>
    <t>מירון 8293 פד 2017.</t>
  </si>
  <si>
    <t>מירון 8294 פד 2017.</t>
  </si>
  <si>
    <t>מירון 8295.</t>
  </si>
  <si>
    <t>מירון 8296  %5.5 פד 2017.</t>
  </si>
  <si>
    <t>מירון 8299 פד 2017.</t>
  </si>
  <si>
    <t>מירון 8300 פד.2017.</t>
  </si>
  <si>
    <t>מירון 8301 פ 2017.</t>
  </si>
  <si>
    <t>מירון 8305 פד 2018.</t>
  </si>
  <si>
    <t>מירון 8306 פד 2018.</t>
  </si>
  <si>
    <t>מירון 8308 פד 2018.</t>
  </si>
  <si>
    <t>מירון 8309 פד 2018.</t>
  </si>
  <si>
    <t>מירון 8310 פד2018.</t>
  </si>
  <si>
    <t>מירון 8311 פד 7.2018.</t>
  </si>
  <si>
    <t>מירון 8312 פד 2018.</t>
  </si>
  <si>
    <t>מירון 8313 פד 2018.</t>
  </si>
  <si>
    <t>מירון 8314 פד 2018.</t>
  </si>
  <si>
    <t>מירון 8315 פד 2018.</t>
  </si>
  <si>
    <t>מירון 8316 פד 2019.</t>
  </si>
  <si>
    <t>מירון 8317 פד2019.</t>
  </si>
  <si>
    <t>מירון 8318 פד 2019.</t>
  </si>
  <si>
    <t>מירון 8319 ד 2019.</t>
  </si>
  <si>
    <t>מירון 8320 ד 2019.</t>
  </si>
  <si>
    <t>מירון 8324 ד 2019.</t>
  </si>
  <si>
    <t>מירון 8325 ד 2019.</t>
  </si>
  <si>
    <t>מירון 8326 פד 2019.</t>
  </si>
  <si>
    <t>מירון 8327 פד 2019.</t>
  </si>
  <si>
    <t>מירון 8328 פד 2020.</t>
  </si>
  <si>
    <t>מירון 8329 פד 2020.</t>
  </si>
  <si>
    <t>מירון 8330 פד 2020.</t>
  </si>
  <si>
    <t>מירון 8331 פד 2020.</t>
  </si>
  <si>
    <t>מירון 8332 פד 2020.</t>
  </si>
  <si>
    <t>מירון 8333  פד 2020.</t>
  </si>
  <si>
    <t>מירון 8334 פד 2020.</t>
  </si>
  <si>
    <t>מירון 8335פד 2020.</t>
  </si>
  <si>
    <t>מירון 8336 פד 2020.</t>
  </si>
  <si>
    <t>מירון 8337 פד 2020.</t>
  </si>
  <si>
    <t>מירון 8339 פד 2021.</t>
  </si>
  <si>
    <t>מירון 8340 פד 2021.</t>
  </si>
  <si>
    <t>מירון 8341 פד 2021.</t>
  </si>
  <si>
    <t>מירון 8342 פד 2021.</t>
  </si>
  <si>
    <t>מירון 8343 פד 2021.</t>
  </si>
  <si>
    <t>מירון 8344 פד 2021.</t>
  </si>
  <si>
    <t>מירון 8345 פד 2021.</t>
  </si>
  <si>
    <t>מירון 8346 פד 2021.</t>
  </si>
  <si>
    <t>מירון 8347 פד 2021.</t>
  </si>
  <si>
    <t>מירון 8348 פד 2021.</t>
  </si>
  <si>
    <t>מירון 8349 פד 2021.</t>
  </si>
  <si>
    <t>מירון 8350 פד 2021.</t>
  </si>
  <si>
    <t>מירון 8351 פד 2021.</t>
  </si>
  <si>
    <t>מירון 8352פד 2022.</t>
  </si>
  <si>
    <t>מירון 8361 פד 2022.</t>
  </si>
  <si>
    <t>מירון 8362 פד 2022.</t>
  </si>
  <si>
    <t>מירון 8363 פד 2022.</t>
  </si>
  <si>
    <t>מירון 8364 פד 2023.</t>
  </si>
  <si>
    <t>מירון 8365 פד 2023.</t>
  </si>
  <si>
    <t>מירון 8366 פד 2023.</t>
  </si>
  <si>
    <t>מירון 8367 פד 2023.</t>
  </si>
  <si>
    <t>מירון 8369 פד 2023.</t>
  </si>
  <si>
    <t>מירון 8370 פד 2023.</t>
  </si>
  <si>
    <t>מירון 8371 פד 2023.</t>
  </si>
  <si>
    <t>מירון 8372 פד 2023.</t>
  </si>
  <si>
    <t>מקורות אג סדרה 6 ל.ס 4.9%</t>
  </si>
  <si>
    <t>520010869</t>
  </si>
  <si>
    <t>עירית רעננה 5% 2021</t>
  </si>
  <si>
    <t>500287008</t>
  </si>
  <si>
    <t>yes   די.בי.אס לווין סדרה א ל</t>
  </si>
  <si>
    <t>512705138</t>
  </si>
  <si>
    <t>חברת החשמל לישראל סדרה יב</t>
  </si>
  <si>
    <t>520000472</t>
  </si>
  <si>
    <t>נתיבי גז  סדרה א ל.ס 5.6%</t>
  </si>
  <si>
    <t>513436394</t>
  </si>
  <si>
    <t>קניון אבנת ל.ס סדרה א 5.3%</t>
  </si>
  <si>
    <t>513698365</t>
  </si>
  <si>
    <t>שטרהון נדחה פועלים ג ל.ס 5.75%</t>
  </si>
  <si>
    <t>יצחקי מחסנים בעמ ל.ס. 6.5%</t>
  </si>
  <si>
    <t>511200271</t>
  </si>
  <si>
    <t>אספיסי אל עד 6.7%   סדרה 2</t>
  </si>
  <si>
    <t>אספיסי אל עד 6.7%   סדרה 3</t>
  </si>
  <si>
    <t>אלון  חברה לדלק ל.ס</t>
  </si>
  <si>
    <t>520041690</t>
  </si>
  <si>
    <t>אמקור א</t>
  </si>
  <si>
    <t>510064603</t>
  </si>
  <si>
    <t>צים note 1</t>
  </si>
  <si>
    <t>520015041</t>
  </si>
  <si>
    <t>צים אג"ח סדרה ד רצף מוסדיים</t>
  </si>
  <si>
    <t>RUBY PIPELINE 6 04/22</t>
  </si>
  <si>
    <t>USU7501KAB71</t>
  </si>
  <si>
    <t>Moodys</t>
  </si>
  <si>
    <t>גורם 59</t>
  </si>
  <si>
    <t>347283</t>
  </si>
  <si>
    <t>סה"כ קרנות השקעה</t>
  </si>
  <si>
    <t>קרנות גידור</t>
  </si>
  <si>
    <t>EDEN ROCK STR (u bank(</t>
  </si>
  <si>
    <t>vgg293041056</t>
  </si>
  <si>
    <t>אפריקה תעשיות הלוואה אופציה לא סחירה*</t>
  </si>
  <si>
    <t>3153001</t>
  </si>
  <si>
    <t>מדיגוס אופציה ה לא סחירה*</t>
  </si>
  <si>
    <t>1133354</t>
  </si>
  <si>
    <t>רדהיל אופציה לא סחירה*</t>
  </si>
  <si>
    <t>112238111</t>
  </si>
  <si>
    <t>PLURISTEM LIFE SYS לא סחיר</t>
  </si>
  <si>
    <t>71151526</t>
  </si>
  <si>
    <t>+EUR/-ILS 4.2648 29-03-16 (10) +8</t>
  </si>
  <si>
    <t>10000170</t>
  </si>
  <si>
    <t>+ILS/-EUR 4.2648 29-03-16 (10) +8</t>
  </si>
  <si>
    <t>10002973</t>
  </si>
  <si>
    <t>+ILS/-EUR 4.2658 29-03-16 (26) +8</t>
  </si>
  <si>
    <t>10002975</t>
  </si>
  <si>
    <t>+ILS/-USD 3.8457 21-03-16 (10) --108</t>
  </si>
  <si>
    <t>10002954</t>
  </si>
  <si>
    <t>+ILS/-USD 3.8463 23-03-16 (12) --97.5</t>
  </si>
  <si>
    <t>10002968</t>
  </si>
  <si>
    <t>+ILS/-USD 3.8544 22-03-16 (10) --111</t>
  </si>
  <si>
    <t>10002957</t>
  </si>
  <si>
    <t>+ILS/-USD 3.8608 22-03-16 (10) --112</t>
  </si>
  <si>
    <t>10002962</t>
  </si>
  <si>
    <t>+ILS/-USD 3.8738 20-01-16 (10) --57</t>
  </si>
  <si>
    <t>10002901</t>
  </si>
  <si>
    <t>10000159</t>
  </si>
  <si>
    <t>+ILS/-USD 3.902 20-01-16 (10) --25</t>
  </si>
  <si>
    <t>10000168</t>
  </si>
  <si>
    <t>+USD/-ILS 3.8462 20-01-16 (10) --48</t>
  </si>
  <si>
    <t>10002904</t>
  </si>
  <si>
    <t>+USD/-ILS 3.8604 20-01-16 (10) --46</t>
  </si>
  <si>
    <t>10002910</t>
  </si>
  <si>
    <t>+GBP/-USD 1.54504 14-01-16 (10) -18.6</t>
  </si>
  <si>
    <t>10002846</t>
  </si>
  <si>
    <t>+JPY/-USD 123.316 27-01-16 (10) -0.434</t>
  </si>
  <si>
    <t>10002853</t>
  </si>
  <si>
    <t>+USD/-GBP 1.525525 14-01-16 (10) -8.75</t>
  </si>
  <si>
    <t>10002875</t>
  </si>
  <si>
    <t>+EUR/-USD 1.0585 24-02-16 (10) +26</t>
  </si>
  <si>
    <t>10002952</t>
  </si>
  <si>
    <t>+GBP/-USD 1.5036 14-01-16 (10) +3</t>
  </si>
  <si>
    <t>10002948</t>
  </si>
  <si>
    <t>+GBP/-USD 1.5079 14-01-16 (10) +1</t>
  </si>
  <si>
    <t>10002936</t>
  </si>
  <si>
    <t>+GBP/-USD 1.5099 14-01-16 (10) +2.65</t>
  </si>
  <si>
    <t>10002943</t>
  </si>
  <si>
    <t>+GBP/-USD 1.51 14-01-16 (10) +0.9</t>
  </si>
  <si>
    <t>10002938</t>
  </si>
  <si>
    <t>+JPY/-USD 119.7 01-03-16 (10) -0.345</t>
  </si>
  <si>
    <t>10002891</t>
  </si>
  <si>
    <t>+JPY/-USD 122.71 01-03-16 (10) --29</t>
  </si>
  <si>
    <t>10002925</t>
  </si>
  <si>
    <t>+JPY/-USD 122.77 01-03-16 (10) --26</t>
  </si>
  <si>
    <t>10002927</t>
  </si>
  <si>
    <t>+USD/-EUR 1.0625 09-03-16 (10) +30</t>
  </si>
  <si>
    <t>10002951</t>
  </si>
  <si>
    <t>+USD/-EUR 1.06623 09-03-16 (10) +29.3</t>
  </si>
  <si>
    <t>10002940</t>
  </si>
  <si>
    <t>+USD/-EUR 1.0798 24-02-16 (10) +24.6</t>
  </si>
  <si>
    <t>10002920</t>
  </si>
  <si>
    <t>+USD/-EUR 1.0936 17-02-16 (10) +19.3</t>
  </si>
  <si>
    <t>10002959</t>
  </si>
  <si>
    <t>+USD/-EUR 1.0944 30-03-16 (10) +29.9</t>
  </si>
  <si>
    <t>10002971</t>
  </si>
  <si>
    <t>+USD/-EUR 1.0983 24-02-16 (10) +21.4</t>
  </si>
  <si>
    <t>10002964</t>
  </si>
  <si>
    <t>+USD/-EUR 1.1074 09-02-16 (26) +22</t>
  </si>
  <si>
    <t>10002914</t>
  </si>
  <si>
    <t>+USD/-EUR 1.1077 09-02-16 (10) +21.4</t>
  </si>
  <si>
    <t>10002912</t>
  </si>
  <si>
    <t>+USD/-JPY 122.44 22-03-16 (10) --31</t>
  </si>
  <si>
    <t>10002961</t>
  </si>
  <si>
    <t>+USD/-JPY 123.118 01-03-16 (10) --30.2</t>
  </si>
  <si>
    <t>10002922</t>
  </si>
  <si>
    <t>+USD/-JPY 123.202 27-01-16 (10) -0.218</t>
  </si>
  <si>
    <t>10002923</t>
  </si>
  <si>
    <t>393965</t>
  </si>
  <si>
    <t>404626</t>
  </si>
  <si>
    <t/>
  </si>
  <si>
    <t>פרנק שווצרי</t>
  </si>
  <si>
    <t>דולר ניו-זילנד</t>
  </si>
  <si>
    <t>יו בנק</t>
  </si>
  <si>
    <t>30026000</t>
  </si>
  <si>
    <t>Aa3</t>
  </si>
  <si>
    <t>בנק הפועלים בע"מ</t>
  </si>
  <si>
    <t>30012000</t>
  </si>
  <si>
    <t>בנק לאומי לישראל בע"מ</t>
  </si>
  <si>
    <t>30010000</t>
  </si>
  <si>
    <t>דירוג פנימי</t>
  </si>
  <si>
    <t>30326000</t>
  </si>
  <si>
    <t>32026000</t>
  </si>
  <si>
    <t>31726000</t>
  </si>
  <si>
    <t>31226000</t>
  </si>
  <si>
    <t>30926000</t>
  </si>
  <si>
    <t>כתר נורבגי</t>
  </si>
  <si>
    <t>32526000</t>
  </si>
  <si>
    <t>דולר ניוזילנדי</t>
  </si>
  <si>
    <t>31212000</t>
  </si>
  <si>
    <t>30210000</t>
  </si>
  <si>
    <t>30310000</t>
  </si>
  <si>
    <t>32010000</t>
  </si>
  <si>
    <t>31710000</t>
  </si>
  <si>
    <t>30910000</t>
  </si>
  <si>
    <t>30291000</t>
  </si>
  <si>
    <t>30791000</t>
  </si>
  <si>
    <t>30891000</t>
  </si>
  <si>
    <t>כתר שוודי</t>
  </si>
  <si>
    <t>31191000</t>
  </si>
  <si>
    <t>31791000</t>
  </si>
  <si>
    <t>32091000</t>
  </si>
  <si>
    <t>34091000</t>
  </si>
  <si>
    <t>לא</t>
  </si>
  <si>
    <t>333360213</t>
  </si>
  <si>
    <t>כן</t>
  </si>
  <si>
    <t>BB-</t>
  </si>
  <si>
    <t>נדלן פאואר סנטר נכסים</t>
  </si>
  <si>
    <t>השכרה</t>
  </si>
  <si>
    <t>יין יפני/100</t>
  </si>
  <si>
    <t>Consumer Durables &amp; Apparel</t>
  </si>
  <si>
    <t>UBS</t>
  </si>
  <si>
    <t>A1</t>
  </si>
  <si>
    <t>MOODY'S</t>
  </si>
  <si>
    <t>מגמה</t>
  </si>
  <si>
    <t>בלומברג</t>
  </si>
  <si>
    <t>בישראל</t>
  </si>
  <si>
    <t>מרווח הוגן</t>
  </si>
  <si>
    <t>סה"כ יתרות התחייבות להשקעה</t>
  </si>
  <si>
    <t>גורם 26</t>
  </si>
  <si>
    <t>גורם 43</t>
  </si>
  <si>
    <t>גורם 44</t>
  </si>
  <si>
    <t>גורם 45</t>
  </si>
  <si>
    <t>גורם 46</t>
  </si>
  <si>
    <t>גורם 47</t>
  </si>
  <si>
    <t>גורם 48</t>
  </si>
  <si>
    <t>גורם 67</t>
  </si>
  <si>
    <t xml:space="preserve">גורם 76 </t>
  </si>
  <si>
    <t xml:space="preserve">גורם 77 </t>
  </si>
  <si>
    <t xml:space="preserve">גורם 78 </t>
  </si>
  <si>
    <t xml:space="preserve">גורם 79 </t>
  </si>
  <si>
    <t>גורם 80</t>
  </si>
  <si>
    <t>גורם 81</t>
  </si>
  <si>
    <t>גורם 69</t>
  </si>
  <si>
    <t>גורם 70</t>
  </si>
  <si>
    <t>גורם 75</t>
  </si>
  <si>
    <t>פורוורד ריבית</t>
  </si>
  <si>
    <t>בבטחונות אחרים-גורם 63</t>
  </si>
  <si>
    <t>בבטחונות אחרים-גורם 62</t>
  </si>
  <si>
    <t>בבטחונות אחרים - גורם 29</t>
  </si>
  <si>
    <t>בבטחונות אחרים-גורם 29</t>
  </si>
  <si>
    <t>בבטחונות אחרים-גורם 9</t>
  </si>
  <si>
    <t>בבטחונות אחרים-גורם 64</t>
  </si>
  <si>
    <t>בבטחונות אחרים - גורם 28</t>
  </si>
  <si>
    <t>בבטחונות אחרים-גורם 28*</t>
  </si>
  <si>
    <t>בבטחונות אחרים - גורם 30</t>
  </si>
  <si>
    <t>בבטחונות אחרים-גורם 47</t>
  </si>
  <si>
    <t>בבטחונות אחרים - גורם 47</t>
  </si>
  <si>
    <t>בבטחונות אחרים-גורם 35</t>
  </si>
  <si>
    <t>בבטחונות אחרים - גורם 37</t>
  </si>
  <si>
    <t>בבטחונות אחרים-גורם 41</t>
  </si>
  <si>
    <t>בבטחונות אחרים-גורם 26</t>
  </si>
  <si>
    <t>בבטחונות אחרים גורם 26</t>
  </si>
  <si>
    <t>בבטחונות אחרים-גורם 38</t>
  </si>
  <si>
    <t>בבטחונות אחרים-גורם 61</t>
  </si>
  <si>
    <t>בבטחונות אחרים-גורם 40</t>
  </si>
  <si>
    <t>בבטחונות אחרים-גורם 67</t>
  </si>
  <si>
    <t>בבטחונות אחרים-גורם 65</t>
  </si>
  <si>
    <t>בבטחונות אחרים - גורם 43</t>
  </si>
  <si>
    <t>בבטחונות אחרים-גורם 43</t>
  </si>
  <si>
    <t>בבטחונות אחרים - גורם 14</t>
  </si>
  <si>
    <t>בשיעבוד כלי רכב - גורם 68</t>
  </si>
  <si>
    <t>בשיעבוד כלי רכב-גורם 01</t>
  </si>
  <si>
    <t>בבטחונות אחרים - גורם 80</t>
  </si>
  <si>
    <t>בבטחונות אחרים-גורם 79</t>
  </si>
  <si>
    <t>בבטחונות אחרים-גורם 78</t>
  </si>
  <si>
    <t>בבטחונות אחרים-גורם 77</t>
  </si>
  <si>
    <t>בחו"ל</t>
  </si>
  <si>
    <t>סה"כ בחו"ל</t>
  </si>
  <si>
    <t>* בעל ענין/צד קשור</t>
  </si>
  <si>
    <t>בבטחונות אחרים-גורם 84</t>
  </si>
  <si>
    <t>סה"כ הלוואות בחו"ל</t>
  </si>
  <si>
    <t>3. חייבים / זכאיים</t>
  </si>
  <si>
    <t>הלוואות לקרן יוזמה - מדד מחירים לצרכן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</si>
</sst>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0.0000"/>
    <numFmt numFmtId="168" formatCode="0.0000"/>
    <numFmt numFmtId="169" formatCode="mmm\-yyyy"/>
    <numFmt numFmtId="170" formatCode="_(* #,##0.00_);_(* \(#,##0.00\);_(* &quot;-&quot;??_);_(@_)"/>
  </numFmts>
  <fonts count="68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Arial"/>
      <family val="2"/>
      <charset val="177"/>
      <scheme val="minor"/>
    </font>
    <font>
      <sz val="10"/>
      <name val="Arial"/>
      <charset val="177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1"/>
      <color indexed="8"/>
      <name val="Arial"/>
      <family val="2"/>
      <charset val="177"/>
    </font>
    <font>
      <sz val="11"/>
      <color indexed="9"/>
      <name val="Arial"/>
      <family val="2"/>
      <charset val="177"/>
    </font>
    <font>
      <sz val="11"/>
      <color indexed="20"/>
      <name val="Arial"/>
      <family val="2"/>
      <charset val="177"/>
    </font>
    <font>
      <b/>
      <sz val="11"/>
      <color indexed="52"/>
      <name val="Arial"/>
      <family val="2"/>
      <charset val="177"/>
    </font>
    <font>
      <b/>
      <sz val="11"/>
      <color indexed="9"/>
      <name val="Arial"/>
      <family val="2"/>
      <charset val="177"/>
    </font>
    <font>
      <i/>
      <sz val="11"/>
      <color indexed="23"/>
      <name val="Arial"/>
      <family val="2"/>
      <charset val="177"/>
    </font>
    <font>
      <sz val="11"/>
      <color indexed="17"/>
      <name val="Arial"/>
      <family val="2"/>
      <charset val="177"/>
    </font>
    <font>
      <b/>
      <sz val="15"/>
      <color indexed="56"/>
      <name val="Arial"/>
      <family val="2"/>
      <charset val="177"/>
    </font>
    <font>
      <b/>
      <sz val="13"/>
      <color indexed="56"/>
      <name val="Arial"/>
      <family val="2"/>
      <charset val="177"/>
    </font>
    <font>
      <b/>
      <sz val="11"/>
      <color indexed="56"/>
      <name val="Arial"/>
      <family val="2"/>
      <charset val="177"/>
    </font>
    <font>
      <sz val="11"/>
      <color indexed="62"/>
      <name val="Arial"/>
      <family val="2"/>
      <charset val="177"/>
    </font>
    <font>
      <sz val="11"/>
      <color indexed="52"/>
      <name val="Arial"/>
      <family val="2"/>
      <charset val="177"/>
    </font>
    <font>
      <sz val="11"/>
      <color indexed="60"/>
      <name val="Arial"/>
      <family val="2"/>
      <charset val="177"/>
    </font>
    <font>
      <b/>
      <sz val="11"/>
      <color indexed="63"/>
      <name val="Arial"/>
      <family val="2"/>
      <charset val="177"/>
    </font>
    <font>
      <b/>
      <sz val="18"/>
      <color indexed="56"/>
      <name val="Times New Roman"/>
      <family val="2"/>
      <charset val="177"/>
    </font>
    <font>
      <b/>
      <sz val="11"/>
      <color indexed="8"/>
      <name val="Arial"/>
      <family val="2"/>
      <charset val="177"/>
    </font>
    <font>
      <sz val="11"/>
      <color indexed="10"/>
      <name val="Arial"/>
      <family val="2"/>
      <charset val="177"/>
    </font>
  </fonts>
  <fills count="6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57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37">
    <xf numFmtId="0" fontId="0" fillId="0" borderId="0"/>
    <xf numFmtId="43" fontId="25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17" fillId="0" borderId="0"/>
    <xf numFmtId="0" fontId="25" fillId="0" borderId="0"/>
    <xf numFmtId="0" fontId="2" fillId="0" borderId="0"/>
    <xf numFmtId="9" fontId="25" fillId="0" borderId="0" applyFont="0" applyFill="0" applyBorder="0" applyAlignment="0" applyProtection="0"/>
    <xf numFmtId="165" fontId="13" fillId="0" borderId="0" applyFill="0" applyBorder="0" applyProtection="0">
      <alignment horizontal="right"/>
    </xf>
    <xf numFmtId="165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" fillId="0" borderId="0"/>
    <xf numFmtId="0" fontId="35" fillId="0" borderId="0" applyNumberFormat="0" applyFill="0" applyBorder="0" applyAlignment="0" applyProtection="0"/>
    <xf numFmtId="0" fontId="36" fillId="0" borderId="39" applyNumberFormat="0" applyFill="0" applyAlignment="0" applyProtection="0"/>
    <xf numFmtId="0" fontId="37" fillId="0" borderId="40" applyNumberFormat="0" applyFill="0" applyAlignment="0" applyProtection="0"/>
    <xf numFmtId="0" fontId="38" fillId="0" borderId="41" applyNumberFormat="0" applyFill="0" applyAlignment="0" applyProtection="0"/>
    <xf numFmtId="0" fontId="38" fillId="0" borderId="0" applyNumberFormat="0" applyFill="0" applyBorder="0" applyAlignment="0" applyProtection="0"/>
    <xf numFmtId="0" fontId="39" fillId="8" borderId="0" applyNumberFormat="0" applyBorder="0" applyAlignment="0" applyProtection="0"/>
    <xf numFmtId="0" fontId="40" fillId="9" borderId="0" applyNumberFormat="0" applyBorder="0" applyAlignment="0" applyProtection="0"/>
    <xf numFmtId="0" fontId="41" fillId="10" borderId="0" applyNumberFormat="0" applyBorder="0" applyAlignment="0" applyProtection="0"/>
    <xf numFmtId="0" fontId="42" fillId="11" borderId="42" applyNumberFormat="0" applyAlignment="0" applyProtection="0"/>
    <xf numFmtId="0" fontId="43" fillId="12" borderId="43" applyNumberFormat="0" applyAlignment="0" applyProtection="0"/>
    <xf numFmtId="0" fontId="44" fillId="12" borderId="42" applyNumberFormat="0" applyAlignment="0" applyProtection="0"/>
    <xf numFmtId="0" fontId="45" fillId="0" borderId="44" applyNumberFormat="0" applyFill="0" applyAlignment="0" applyProtection="0"/>
    <xf numFmtId="0" fontId="46" fillId="13" borderId="45" applyNumberFormat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47" applyNumberFormat="0" applyFill="0" applyAlignment="0" applyProtection="0"/>
    <xf numFmtId="0" fontId="50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50" fillId="18" borderId="0" applyNumberFormat="0" applyBorder="0" applyAlignment="0" applyProtection="0"/>
    <xf numFmtId="0" fontId="50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50" fillId="22" borderId="0" applyNumberFormat="0" applyBorder="0" applyAlignment="0" applyProtection="0"/>
    <xf numFmtId="0" fontId="50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50" fillId="26" borderId="0" applyNumberFormat="0" applyBorder="0" applyAlignment="0" applyProtection="0"/>
    <xf numFmtId="0" fontId="50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50" fillId="30" borderId="0" applyNumberFormat="0" applyBorder="0" applyAlignment="0" applyProtection="0"/>
    <xf numFmtId="0" fontId="50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50" fillId="34" borderId="0" applyNumberFormat="0" applyBorder="0" applyAlignment="0" applyProtection="0"/>
    <xf numFmtId="0" fontId="5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50" fillId="38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0" fontId="2" fillId="14" borderId="46" applyNumberFormat="0" applyFont="0" applyAlignment="0" applyProtection="0"/>
    <xf numFmtId="0" fontId="34" fillId="0" borderId="0"/>
    <xf numFmtId="170" fontId="2" fillId="0" borderId="0" applyFont="0" applyFill="0" applyBorder="0" applyAlignment="0" applyProtection="0"/>
    <xf numFmtId="0" fontId="1" fillId="0" borderId="0"/>
    <xf numFmtId="0" fontId="1" fillId="0" borderId="0"/>
    <xf numFmtId="0" fontId="51" fillId="39" borderId="0" applyNumberFormat="0" applyBorder="0" applyAlignment="0" applyProtection="0"/>
    <xf numFmtId="0" fontId="51" fillId="40" borderId="0" applyNumberFormat="0" applyBorder="0" applyAlignment="0" applyProtection="0"/>
    <xf numFmtId="0" fontId="51" fillId="41" borderId="0" applyNumberFormat="0" applyBorder="0" applyAlignment="0" applyProtection="0"/>
    <xf numFmtId="0" fontId="51" fillId="42" borderId="0" applyNumberFormat="0" applyBorder="0" applyAlignment="0" applyProtection="0"/>
    <xf numFmtId="0" fontId="51" fillId="43" borderId="0" applyNumberFormat="0" applyBorder="0" applyAlignment="0" applyProtection="0"/>
    <xf numFmtId="0" fontId="51" fillId="4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51" fillId="45" borderId="0" applyNumberFormat="0" applyBorder="0" applyAlignment="0" applyProtection="0"/>
    <xf numFmtId="0" fontId="51" fillId="46" borderId="0" applyNumberFormat="0" applyBorder="0" applyAlignment="0" applyProtection="0"/>
    <xf numFmtId="0" fontId="51" fillId="47" borderId="0" applyNumberFormat="0" applyBorder="0" applyAlignment="0" applyProtection="0"/>
    <xf numFmtId="0" fontId="51" fillId="42" borderId="0" applyNumberFormat="0" applyBorder="0" applyAlignment="0" applyProtection="0"/>
    <xf numFmtId="0" fontId="51" fillId="45" borderId="0" applyNumberFormat="0" applyBorder="0" applyAlignment="0" applyProtection="0"/>
    <xf numFmtId="0" fontId="51" fillId="48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52" fillId="49" borderId="0" applyNumberFormat="0" applyBorder="0" applyAlignment="0" applyProtection="0"/>
    <xf numFmtId="0" fontId="52" fillId="46" borderId="0" applyNumberFormat="0" applyBorder="0" applyAlignment="0" applyProtection="0"/>
    <xf numFmtId="0" fontId="52" fillId="47" borderId="0" applyNumberFormat="0" applyBorder="0" applyAlignment="0" applyProtection="0"/>
    <xf numFmtId="0" fontId="52" fillId="50" borderId="0" applyNumberFormat="0" applyBorder="0" applyAlignment="0" applyProtection="0"/>
    <xf numFmtId="0" fontId="52" fillId="51" borderId="0" applyNumberFormat="0" applyBorder="0" applyAlignment="0" applyProtection="0"/>
    <xf numFmtId="0" fontId="52" fillId="52" borderId="0" applyNumberFormat="0" applyBorder="0" applyAlignment="0" applyProtection="0"/>
    <xf numFmtId="0" fontId="50" fillId="18" borderId="0" applyNumberFormat="0" applyBorder="0" applyAlignment="0" applyProtection="0"/>
    <xf numFmtId="0" fontId="50" fillId="22" borderId="0" applyNumberFormat="0" applyBorder="0" applyAlignment="0" applyProtection="0"/>
    <xf numFmtId="0" fontId="50" fillId="26" borderId="0" applyNumberFormat="0" applyBorder="0" applyAlignment="0" applyProtection="0"/>
    <xf numFmtId="0" fontId="50" fillId="30" borderId="0" applyNumberFormat="0" applyBorder="0" applyAlignment="0" applyProtection="0"/>
    <xf numFmtId="0" fontId="50" fillId="34" borderId="0" applyNumberFormat="0" applyBorder="0" applyAlignment="0" applyProtection="0"/>
    <xf numFmtId="0" fontId="50" fillId="38" borderId="0" applyNumberFormat="0" applyBorder="0" applyAlignment="0" applyProtection="0"/>
    <xf numFmtId="0" fontId="52" fillId="53" borderId="0" applyNumberFormat="0" applyBorder="0" applyAlignment="0" applyProtection="0"/>
    <xf numFmtId="0" fontId="52" fillId="54" borderId="0" applyNumberFormat="0" applyBorder="0" applyAlignment="0" applyProtection="0"/>
    <xf numFmtId="0" fontId="52" fillId="55" borderId="0" applyNumberFormat="0" applyBorder="0" applyAlignment="0" applyProtection="0"/>
    <xf numFmtId="0" fontId="52" fillId="50" borderId="0" applyNumberFormat="0" applyBorder="0" applyAlignment="0" applyProtection="0"/>
    <xf numFmtId="0" fontId="52" fillId="51" borderId="0" applyNumberFormat="0" applyBorder="0" applyAlignment="0" applyProtection="0"/>
    <xf numFmtId="0" fontId="52" fillId="56" borderId="0" applyNumberFormat="0" applyBorder="0" applyAlignment="0" applyProtection="0"/>
    <xf numFmtId="0" fontId="53" fillId="40" borderId="0" applyNumberFormat="0" applyBorder="0" applyAlignment="0" applyProtection="0"/>
    <xf numFmtId="0" fontId="54" fillId="57" borderId="48" applyNumberFormat="0" applyAlignment="0" applyProtection="0"/>
    <xf numFmtId="0" fontId="54" fillId="57" borderId="48" applyNumberFormat="0" applyAlignment="0" applyProtection="0"/>
    <xf numFmtId="0" fontId="55" fillId="58" borderId="49" applyNumberFormat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41" borderId="0" applyNumberFormat="0" applyBorder="0" applyAlignment="0" applyProtection="0"/>
    <xf numFmtId="0" fontId="58" fillId="0" borderId="50" applyNumberFormat="0" applyFill="0" applyAlignment="0" applyProtection="0"/>
    <xf numFmtId="0" fontId="59" fillId="0" borderId="51" applyNumberFormat="0" applyFill="0" applyAlignment="0" applyProtection="0"/>
    <xf numFmtId="0" fontId="60" fillId="0" borderId="52" applyNumberFormat="0" applyFill="0" applyAlignment="0" applyProtection="0"/>
    <xf numFmtId="0" fontId="60" fillId="0" borderId="0" applyNumberFormat="0" applyFill="0" applyBorder="0" applyAlignment="0" applyProtection="0"/>
    <xf numFmtId="0" fontId="61" fillId="44" borderId="48" applyNumberFormat="0" applyAlignment="0" applyProtection="0"/>
    <xf numFmtId="0" fontId="61" fillId="44" borderId="48" applyNumberFormat="0" applyAlignment="0" applyProtection="0"/>
    <xf numFmtId="0" fontId="62" fillId="0" borderId="53" applyNumberFormat="0" applyFill="0" applyAlignment="0" applyProtection="0"/>
    <xf numFmtId="0" fontId="63" fillId="59" borderId="0" applyNumberFormat="0" applyBorder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60" borderId="54" applyNumberFormat="0" applyFont="0" applyAlignment="0" applyProtection="0"/>
    <xf numFmtId="0" fontId="2" fillId="60" borderId="54" applyNumberFormat="0" applyFont="0" applyAlignment="0" applyProtection="0"/>
    <xf numFmtId="0" fontId="64" fillId="57" borderId="55" applyNumberFormat="0" applyAlignment="0" applyProtection="0"/>
    <xf numFmtId="0" fontId="64" fillId="57" borderId="55" applyNumberFormat="0" applyAlignment="0" applyProtection="0"/>
    <xf numFmtId="0" fontId="65" fillId="0" borderId="0" applyNumberFormat="0" applyFill="0" applyBorder="0" applyAlignment="0" applyProtection="0"/>
    <xf numFmtId="0" fontId="66" fillId="0" borderId="56" applyNumberFormat="0" applyFill="0" applyAlignment="0" applyProtection="0"/>
    <xf numFmtId="0" fontId="66" fillId="0" borderId="56" applyNumberFormat="0" applyFill="0" applyAlignment="0" applyProtection="0"/>
    <xf numFmtId="0" fontId="67" fillId="0" borderId="0" applyNumberFormat="0" applyFill="0" applyBorder="0" applyAlignment="0" applyProtection="0"/>
    <xf numFmtId="0" fontId="50" fillId="15" borderId="0" applyNumberFormat="0" applyBorder="0" applyAlignment="0" applyProtection="0"/>
    <xf numFmtId="0" fontId="50" fillId="19" borderId="0" applyNumberFormat="0" applyBorder="0" applyAlignment="0" applyProtection="0"/>
    <xf numFmtId="0" fontId="50" fillId="23" borderId="0" applyNumberFormat="0" applyBorder="0" applyAlignment="0" applyProtection="0"/>
    <xf numFmtId="0" fontId="50" fillId="27" borderId="0" applyNumberFormat="0" applyBorder="0" applyAlignment="0" applyProtection="0"/>
    <xf numFmtId="0" fontId="50" fillId="31" borderId="0" applyNumberFormat="0" applyBorder="0" applyAlignment="0" applyProtection="0"/>
    <xf numFmtId="0" fontId="50" fillId="35" borderId="0" applyNumberFormat="0" applyBorder="0" applyAlignment="0" applyProtection="0"/>
    <xf numFmtId="0" fontId="1" fillId="14" borderId="46" applyNumberFormat="0" applyFont="0" applyAlignment="0" applyProtection="0"/>
    <xf numFmtId="0" fontId="1" fillId="14" borderId="46" applyNumberFormat="0" applyFont="0" applyAlignment="0" applyProtection="0"/>
    <xf numFmtId="0" fontId="1" fillId="14" borderId="46" applyNumberFormat="0" applyFont="0" applyAlignment="0" applyProtection="0"/>
    <xf numFmtId="0" fontId="1" fillId="14" borderId="46" applyNumberFormat="0" applyFont="0" applyAlignment="0" applyProtection="0"/>
    <xf numFmtId="0" fontId="51" fillId="60" borderId="54" applyNumberFormat="0" applyFont="0" applyAlignment="0" applyProtection="0"/>
    <xf numFmtId="0" fontId="1" fillId="14" borderId="46" applyNumberFormat="0" applyFont="0" applyAlignment="0" applyProtection="0"/>
    <xf numFmtId="0" fontId="44" fillId="12" borderId="42" applyNumberFormat="0" applyAlignment="0" applyProtection="0"/>
    <xf numFmtId="0" fontId="54" fillId="57" borderId="48" applyNumberFormat="0" applyAlignment="0" applyProtection="0"/>
    <xf numFmtId="0" fontId="39" fillId="8" borderId="0" applyNumberFormat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6" fillId="0" borderId="39" applyNumberFormat="0" applyFill="0" applyAlignment="0" applyProtection="0"/>
    <xf numFmtId="0" fontId="37" fillId="0" borderId="40" applyNumberFormat="0" applyFill="0" applyAlignment="0" applyProtection="0"/>
    <xf numFmtId="0" fontId="38" fillId="0" borderId="41" applyNumberFormat="0" applyFill="0" applyAlignment="0" applyProtection="0"/>
    <xf numFmtId="0" fontId="38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1" fillId="10" borderId="0" applyNumberFormat="0" applyBorder="0" applyAlignment="0" applyProtection="0"/>
    <xf numFmtId="0" fontId="49" fillId="0" borderId="47" applyNumberFormat="0" applyFill="0" applyAlignment="0" applyProtection="0"/>
    <xf numFmtId="0" fontId="66" fillId="0" borderId="56" applyNumberFormat="0" applyFill="0" applyAlignment="0" applyProtection="0"/>
    <xf numFmtId="0" fontId="43" fillId="12" borderId="43" applyNumberFormat="0" applyAlignment="0" applyProtection="0"/>
    <xf numFmtId="0" fontId="64" fillId="57" borderId="55" applyNumberFormat="0" applyAlignment="0" applyProtection="0"/>
    <xf numFmtId="0" fontId="42" fillId="11" borderId="42" applyNumberFormat="0" applyAlignment="0" applyProtection="0"/>
    <xf numFmtId="0" fontId="61" fillId="44" borderId="48" applyNumberFormat="0" applyAlignment="0" applyProtection="0"/>
    <xf numFmtId="0" fontId="40" fillId="9" borderId="0" applyNumberFormat="0" applyBorder="0" applyAlignment="0" applyProtection="0"/>
    <xf numFmtId="0" fontId="46" fillId="13" borderId="45" applyNumberFormat="0" applyAlignment="0" applyProtection="0"/>
    <xf numFmtId="0" fontId="45" fillId="0" borderId="44" applyNumberFormat="0" applyFill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46" applyNumberFormat="0" applyFont="0" applyAlignment="0" applyProtection="0"/>
    <xf numFmtId="0" fontId="1" fillId="14" borderId="46" applyNumberFormat="0" applyFont="0" applyAlignment="0" applyProtection="0"/>
    <xf numFmtId="0" fontId="1" fillId="14" borderId="46" applyNumberFormat="0" applyFont="0" applyAlignment="0" applyProtection="0"/>
    <xf numFmtId="0" fontId="1" fillId="14" borderId="46" applyNumberFormat="0" applyFont="0" applyAlignment="0" applyProtection="0"/>
    <xf numFmtId="0" fontId="1" fillId="14" borderId="46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</cellStyleXfs>
  <cellXfs count="231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16" fillId="0" borderId="0" xfId="7" applyFont="1" applyAlignment="1">
      <alignment horizontal="justify" readingOrder="2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0" fontId="10" fillId="0" borderId="6" xfId="7" applyFont="1" applyBorder="1" applyAlignment="1">
      <alignment horizontal="center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vertical="center" wrapText="1"/>
    </xf>
    <xf numFmtId="49" fontId="18" fillId="2" borderId="2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right" vertical="center" wrapText="1" indent="2" readingOrder="2"/>
    </xf>
    <xf numFmtId="0" fontId="23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2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4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5" xfId="7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10" fillId="0" borderId="0" xfId="7" applyFont="1" applyBorder="1" applyAlignment="1">
      <alignment horizontal="center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9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2" borderId="31" xfId="0" applyFont="1" applyFill="1" applyBorder="1" applyAlignment="1">
      <alignment horizontal="center" vertical="center" wrapText="1"/>
    </xf>
    <xf numFmtId="49" fontId="6" fillId="2" borderId="32" xfId="0" applyNumberFormat="1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vertical="center" wrapText="1"/>
    </xf>
    <xf numFmtId="3" fontId="6" fillId="7" borderId="14" xfId="0" applyNumberFormat="1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 wrapText="1"/>
    </xf>
    <xf numFmtId="49" fontId="15" fillId="7" borderId="13" xfId="7" applyNumberFormat="1" applyFont="1" applyFill="1" applyBorder="1" applyAlignment="1">
      <alignment horizontal="center" vertical="center" wrapText="1" readingOrder="2"/>
    </xf>
    <xf numFmtId="0" fontId="24" fillId="0" borderId="0" xfId="7" applyFont="1" applyFill="1" applyBorder="1" applyAlignment="1">
      <alignment horizontal="right"/>
    </xf>
    <xf numFmtId="0" fontId="28" fillId="0" borderId="33" xfId="0" applyFont="1" applyFill="1" applyBorder="1" applyAlignment="1">
      <alignment horizontal="right"/>
    </xf>
    <xf numFmtId="0" fontId="28" fillId="0" borderId="33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3"/>
    </xf>
    <xf numFmtId="0" fontId="29" fillId="0" borderId="0" xfId="0" applyFont="1" applyFill="1" applyBorder="1" applyAlignment="1">
      <alignment horizontal="right" indent="4"/>
    </xf>
    <xf numFmtId="0" fontId="29" fillId="0" borderId="0" xfId="0" applyFont="1" applyFill="1" applyBorder="1" applyAlignment="1">
      <alignment horizontal="right" indent="3"/>
    </xf>
    <xf numFmtId="4" fontId="28" fillId="0" borderId="33" xfId="0" applyNumberFormat="1" applyFont="1" applyFill="1" applyBorder="1" applyAlignment="1">
      <alignment horizontal="right"/>
    </xf>
    <xf numFmtId="10" fontId="28" fillId="0" borderId="33" xfId="0" applyNumberFormat="1" applyFont="1" applyFill="1" applyBorder="1" applyAlignment="1">
      <alignment horizontal="right"/>
    </xf>
    <xf numFmtId="2" fontId="28" fillId="0" borderId="33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166" fontId="28" fillId="0" borderId="33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28" fillId="0" borderId="34" xfId="0" applyFont="1" applyFill="1" applyBorder="1" applyAlignment="1">
      <alignment horizontal="right"/>
    </xf>
    <xf numFmtId="0" fontId="28" fillId="0" borderId="35" xfId="0" applyFont="1" applyFill="1" applyBorder="1" applyAlignment="1">
      <alignment horizontal="right" indent="1"/>
    </xf>
    <xf numFmtId="0" fontId="28" fillId="0" borderId="35" xfId="0" applyFont="1" applyFill="1" applyBorder="1" applyAlignment="1">
      <alignment horizontal="right" indent="2"/>
    </xf>
    <xf numFmtId="0" fontId="29" fillId="0" borderId="35" xfId="0" applyFont="1" applyFill="1" applyBorder="1" applyAlignment="1">
      <alignment horizontal="right" indent="3"/>
    </xf>
    <xf numFmtId="0" fontId="29" fillId="0" borderId="35" xfId="0" applyFont="1" applyFill="1" applyBorder="1" applyAlignment="1">
      <alignment horizontal="right" indent="2"/>
    </xf>
    <xf numFmtId="0" fontId="29" fillId="0" borderId="0" xfId="0" applyFont="1" applyFill="1" applyBorder="1" applyAlignment="1">
      <alignment horizontal="right" indent="1"/>
    </xf>
    <xf numFmtId="0" fontId="6" fillId="0" borderId="0" xfId="0" applyFont="1" applyAlignment="1">
      <alignment horizontal="right" readingOrder="2"/>
    </xf>
    <xf numFmtId="0" fontId="28" fillId="0" borderId="35" xfId="0" applyFont="1" applyFill="1" applyBorder="1" applyAlignment="1">
      <alignment horizontal="right"/>
    </xf>
    <xf numFmtId="0" fontId="29" fillId="0" borderId="36" xfId="0" applyFont="1" applyFill="1" applyBorder="1" applyAlignment="1">
      <alignment horizontal="right" indent="2"/>
    </xf>
    <xf numFmtId="0" fontId="29" fillId="0" borderId="28" xfId="0" applyNumberFormat="1" applyFont="1" applyFill="1" applyBorder="1" applyAlignment="1">
      <alignment horizontal="right"/>
    </xf>
    <xf numFmtId="4" fontId="29" fillId="0" borderId="28" xfId="0" applyNumberFormat="1" applyFont="1" applyFill="1" applyBorder="1" applyAlignment="1">
      <alignment horizontal="right"/>
    </xf>
    <xf numFmtId="2" fontId="29" fillId="0" borderId="28" xfId="0" applyNumberFormat="1" applyFont="1" applyFill="1" applyBorder="1" applyAlignment="1">
      <alignment horizontal="right"/>
    </xf>
    <xf numFmtId="10" fontId="29" fillId="0" borderId="28" xfId="0" applyNumberFormat="1" applyFont="1" applyFill="1" applyBorder="1" applyAlignment="1">
      <alignment horizontal="right"/>
    </xf>
    <xf numFmtId="14" fontId="29" fillId="0" borderId="0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10" fontId="6" fillId="0" borderId="16" xfId="13" applyNumberFormat="1" applyFont="1" applyBorder="1" applyAlignment="1">
      <alignment horizontal="center"/>
    </xf>
    <xf numFmtId="2" fontId="6" fillId="0" borderId="16" xfId="7" applyNumberFormat="1" applyFont="1" applyBorder="1" applyAlignment="1">
      <alignment horizontal="right"/>
    </xf>
    <xf numFmtId="168" fontId="6" fillId="0" borderId="16" xfId="7" applyNumberFormat="1" applyFont="1" applyBorder="1" applyAlignment="1">
      <alignment horizontal="center"/>
    </xf>
    <xf numFmtId="168" fontId="6" fillId="0" borderId="17" xfId="7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30" fillId="0" borderId="0" xfId="0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30" fillId="0" borderId="35" xfId="0" applyFont="1" applyFill="1" applyBorder="1" applyAlignment="1">
      <alignment horizontal="right" indent="1"/>
    </xf>
    <xf numFmtId="0" fontId="30" fillId="0" borderId="35" xfId="0" applyFont="1" applyFill="1" applyBorder="1" applyAlignment="1">
      <alignment horizontal="right"/>
    </xf>
    <xf numFmtId="10" fontId="29" fillId="0" borderId="0" xfId="13" applyNumberFormat="1" applyFont="1" applyFill="1" applyBorder="1" applyAlignment="1">
      <alignment horizontal="right"/>
    </xf>
    <xf numFmtId="10" fontId="30" fillId="0" borderId="0" xfId="13" applyNumberFormat="1" applyFont="1" applyFill="1" applyBorder="1" applyAlignment="1">
      <alignment horizontal="right"/>
    </xf>
    <xf numFmtId="10" fontId="28" fillId="0" borderId="0" xfId="13" applyNumberFormat="1" applyFont="1" applyFill="1" applyBorder="1" applyAlignment="1">
      <alignment horizontal="right"/>
    </xf>
    <xf numFmtId="49" fontId="30" fillId="0" borderId="0" xfId="0" applyNumberFormat="1" applyFont="1" applyFill="1" applyBorder="1" applyAlignment="1">
      <alignment horizontal="right"/>
    </xf>
    <xf numFmtId="0" fontId="6" fillId="2" borderId="37" xfId="7" applyFont="1" applyFill="1" applyBorder="1" applyAlignment="1">
      <alignment horizontal="center" vertical="center" wrapText="1"/>
    </xf>
    <xf numFmtId="2" fontId="6" fillId="0" borderId="15" xfId="7" applyNumberFormat="1" applyFont="1" applyBorder="1" applyAlignment="1">
      <alignment horizontal="right"/>
    </xf>
    <xf numFmtId="168" fontId="6" fillId="0" borderId="15" xfId="7" applyNumberFormat="1" applyFont="1" applyBorder="1" applyAlignment="1">
      <alignment horizontal="center"/>
    </xf>
    <xf numFmtId="2" fontId="6" fillId="0" borderId="17" xfId="7" applyNumberFormat="1" applyFont="1" applyBorder="1" applyAlignment="1">
      <alignment horizontal="right"/>
    </xf>
    <xf numFmtId="0" fontId="5" fillId="0" borderId="0" xfId="7" applyFont="1" applyBorder="1" applyAlignment="1">
      <alignment horizontal="center"/>
    </xf>
    <xf numFmtId="14" fontId="5" fillId="0" borderId="0" xfId="0" applyNumberFormat="1" applyFont="1" applyAlignment="1">
      <alignment horizontal="center"/>
    </xf>
    <xf numFmtId="14" fontId="6" fillId="2" borderId="2" xfId="0" applyNumberFormat="1" applyFont="1" applyFill="1" applyBorder="1" applyAlignment="1">
      <alignment horizontal="center" vertical="center" wrapText="1"/>
    </xf>
    <xf numFmtId="14" fontId="10" fillId="2" borderId="2" xfId="0" applyNumberFormat="1" applyFont="1" applyFill="1" applyBorder="1" applyAlignment="1">
      <alignment horizontal="center" vertical="center" wrapText="1"/>
    </xf>
    <xf numFmtId="14" fontId="6" fillId="2" borderId="2" xfId="0" applyNumberFormat="1" applyFont="1" applyFill="1" applyBorder="1" applyAlignment="1">
      <alignment horizontal="center" wrapText="1"/>
    </xf>
    <xf numFmtId="14" fontId="28" fillId="0" borderId="33" xfId="0" applyNumberFormat="1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center"/>
    </xf>
    <xf numFmtId="49" fontId="6" fillId="2" borderId="0" xfId="0" applyNumberFormat="1" applyFont="1" applyFill="1" applyBorder="1" applyAlignment="1">
      <alignment horizontal="center" wrapText="1"/>
    </xf>
    <xf numFmtId="0" fontId="6" fillId="2" borderId="38" xfId="0" applyFont="1" applyFill="1" applyBorder="1" applyAlignment="1">
      <alignment horizontal="right" vertical="top" wrapText="1" readingOrder="2"/>
    </xf>
    <xf numFmtId="43" fontId="6" fillId="2" borderId="0" xfId="12" applyFont="1" applyFill="1" applyBorder="1" applyAlignment="1">
      <alignment horizontal="right" wrapText="1"/>
    </xf>
    <xf numFmtId="0" fontId="22" fillId="7" borderId="25" xfId="0" applyFont="1" applyFill="1" applyBorder="1" applyAlignment="1">
      <alignment horizontal="right"/>
    </xf>
    <xf numFmtId="169" fontId="0" fillId="0" borderId="25" xfId="0" applyNumberFormat="1" applyFill="1" applyBorder="1" applyAlignment="1">
      <alignment horizontal="center"/>
    </xf>
    <xf numFmtId="43" fontId="22" fillId="0" borderId="25" xfId="12" applyFont="1" applyFill="1" applyBorder="1" applyAlignment="1">
      <alignment horizontal="right" indent="1"/>
    </xf>
    <xf numFmtId="43" fontId="33" fillId="0" borderId="25" xfId="12" applyFont="1" applyFill="1" applyBorder="1"/>
    <xf numFmtId="0" fontId="2" fillId="7" borderId="25" xfId="0" applyFont="1" applyFill="1" applyBorder="1" applyAlignment="1">
      <alignment horizontal="right"/>
    </xf>
    <xf numFmtId="43" fontId="2" fillId="0" borderId="25" xfId="12" applyFont="1" applyFill="1" applyBorder="1" applyAlignment="1">
      <alignment horizontal="right" indent="1"/>
    </xf>
    <xf numFmtId="0" fontId="6" fillId="0" borderId="0" xfId="0" applyFont="1" applyFill="1" applyAlignment="1">
      <alignment horizontal="right" readingOrder="2"/>
    </xf>
    <xf numFmtId="0" fontId="6" fillId="7" borderId="30" xfId="7" applyFont="1" applyFill="1" applyBorder="1" applyAlignment="1">
      <alignment horizontal="right" wrapText="1"/>
    </xf>
    <xf numFmtId="43" fontId="6" fillId="0" borderId="16" xfId="12" applyFont="1" applyFill="1" applyBorder="1" applyAlignment="1">
      <alignment horizontal="right"/>
    </xf>
    <xf numFmtId="2" fontId="6" fillId="0" borderId="16" xfId="7" applyNumberFormat="1" applyFont="1" applyFill="1" applyBorder="1" applyAlignment="1">
      <alignment horizontal="right"/>
    </xf>
    <xf numFmtId="168" fontId="6" fillId="0" borderId="16" xfId="7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31" fillId="0" borderId="0" xfId="0" applyFont="1" applyFill="1" applyAlignment="1">
      <alignment horizontal="right" vertical="center" readingOrder="2"/>
    </xf>
    <xf numFmtId="14" fontId="5" fillId="0" borderId="0" xfId="0" applyNumberFormat="1" applyFont="1" applyFill="1" applyAlignment="1">
      <alignment horizontal="center"/>
    </xf>
    <xf numFmtId="49" fontId="2" fillId="0" borderId="0" xfId="0" applyNumberFormat="1" applyFont="1" applyFill="1" applyBorder="1" applyAlignment="1">
      <alignment horizontal="right"/>
    </xf>
    <xf numFmtId="14" fontId="0" fillId="0" borderId="0" xfId="0" applyNumberFormat="1" applyFill="1" applyBorder="1" applyAlignment="1">
      <alignment readingOrder="1"/>
    </xf>
    <xf numFmtId="14" fontId="0" fillId="0" borderId="0" xfId="0" applyNumberFormat="1" applyFill="1" applyAlignment="1">
      <alignment readingOrder="1"/>
    </xf>
    <xf numFmtId="0" fontId="0" fillId="0" borderId="0" xfId="0" applyFill="1" applyAlignment="1">
      <alignment horizontal="right" indent="3"/>
    </xf>
    <xf numFmtId="0" fontId="32" fillId="0" borderId="0" xfId="0" applyFont="1" applyFill="1" applyAlignment="1">
      <alignment horizontal="center"/>
    </xf>
    <xf numFmtId="43" fontId="22" fillId="0" borderId="25" xfId="12" applyFont="1" applyFill="1" applyBorder="1" applyAlignment="1">
      <alignment horizontal="right"/>
    </xf>
    <xf numFmtId="43" fontId="6" fillId="0" borderId="16" xfId="63" applyFont="1" applyFill="1" applyBorder="1" applyAlignment="1">
      <alignment horizontal="right"/>
    </xf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1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0" fontId="24" fillId="0" borderId="0" xfId="7" applyFont="1" applyAlignment="1">
      <alignment horizontal="right"/>
    </xf>
    <xf numFmtId="0" fontId="24" fillId="0" borderId="0" xfId="7" applyFont="1" applyFill="1" applyBorder="1" applyAlignment="1">
      <alignment horizontal="right"/>
    </xf>
    <xf numFmtId="0" fontId="28" fillId="0" borderId="33" xfId="0" applyFont="1" applyFill="1" applyBorder="1" applyAlignment="1">
      <alignment horizontal="right"/>
    </xf>
    <xf numFmtId="0" fontId="28" fillId="0" borderId="33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3"/>
    </xf>
    <xf numFmtId="4" fontId="28" fillId="0" borderId="33" xfId="0" applyNumberFormat="1" applyFont="1" applyFill="1" applyBorder="1" applyAlignment="1">
      <alignment horizontal="right"/>
    </xf>
    <xf numFmtId="10" fontId="28" fillId="0" borderId="33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10" fontId="29" fillId="0" borderId="0" xfId="61" applyNumberFormat="1" applyFont="1" applyFill="1" applyBorder="1" applyAlignment="1">
      <alignment horizontal="right"/>
    </xf>
    <xf numFmtId="10" fontId="28" fillId="0" borderId="0" xfId="61" applyNumberFormat="1" applyFont="1" applyFill="1" applyBorder="1" applyAlignment="1">
      <alignment horizontal="right"/>
    </xf>
    <xf numFmtId="0" fontId="0" fillId="0" borderId="0" xfId="0" applyFill="1" applyAlignment="1" applyProtection="1">
      <alignment horizontal="right"/>
      <protection locked="0"/>
    </xf>
    <xf numFmtId="0" fontId="8" fillId="2" borderId="20" xfId="7" applyFont="1" applyFill="1" applyBorder="1" applyAlignment="1">
      <alignment horizontal="center" vertical="center" wrapText="1"/>
    </xf>
    <xf numFmtId="0" fontId="8" fillId="2" borderId="21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 readingOrder="2"/>
    </xf>
    <xf numFmtId="0" fontId="8" fillId="2" borderId="28" xfId="0" applyFont="1" applyFill="1" applyBorder="1" applyAlignment="1">
      <alignment horizontal="center" vertical="center" wrapText="1" readingOrder="2"/>
    </xf>
    <xf numFmtId="0" fontId="21" fillId="2" borderId="22" xfId="0" applyFont="1" applyFill="1" applyBorder="1" applyAlignment="1">
      <alignment horizontal="center" vertical="center" wrapText="1" readingOrder="2"/>
    </xf>
    <xf numFmtId="0" fontId="17" fillId="0" borderId="23" xfId="0" applyFont="1" applyBorder="1" applyAlignment="1">
      <alignment horizontal="center" readingOrder="2"/>
    </xf>
    <xf numFmtId="0" fontId="17" fillId="0" borderId="19" xfId="0" applyFont="1" applyBorder="1" applyAlignment="1">
      <alignment horizontal="center" readingOrder="2"/>
    </xf>
    <xf numFmtId="0" fontId="21" fillId="2" borderId="24" xfId="0" applyFont="1" applyFill="1" applyBorder="1" applyAlignment="1">
      <alignment horizontal="center" vertical="center" wrapText="1" readingOrder="2"/>
    </xf>
    <xf numFmtId="0" fontId="17" fillId="0" borderId="25" xfId="0" applyFont="1" applyBorder="1" applyAlignment="1">
      <alignment horizontal="center" readingOrder="2"/>
    </xf>
    <xf numFmtId="0" fontId="17" fillId="0" borderId="26" xfId="0" applyFont="1" applyBorder="1" applyAlignment="1">
      <alignment horizontal="center" readingOrder="2"/>
    </xf>
    <xf numFmtId="0" fontId="21" fillId="2" borderId="25" xfId="0" applyFont="1" applyFill="1" applyBorder="1" applyAlignment="1">
      <alignment horizontal="center" vertical="center" wrapText="1" readingOrder="2"/>
    </xf>
    <xf numFmtId="0" fontId="21" fillId="2" borderId="26" xfId="0" applyFont="1" applyFill="1" applyBorder="1" applyAlignment="1">
      <alignment horizontal="center" vertical="center" wrapText="1" readingOrder="2"/>
    </xf>
    <xf numFmtId="0" fontId="8" fillId="2" borderId="24" xfId="0" applyFont="1" applyFill="1" applyBorder="1" applyAlignment="1">
      <alignment horizontal="center" vertical="center" wrapText="1" readingOrder="2"/>
    </xf>
    <xf numFmtId="0" fontId="8" fillId="2" borderId="25" xfId="0" applyFont="1" applyFill="1" applyBorder="1" applyAlignment="1">
      <alignment horizontal="center" vertical="center" wrapText="1" readingOrder="2"/>
    </xf>
    <xf numFmtId="0" fontId="8" fillId="2" borderId="26" xfId="0" applyFont="1" applyFill="1" applyBorder="1" applyAlignment="1">
      <alignment horizontal="center" vertical="center" wrapText="1" readingOrder="2"/>
    </xf>
    <xf numFmtId="43" fontId="5" fillId="0" borderId="0" xfId="7" applyNumberFormat="1" applyFont="1" applyAlignment="1">
      <alignment horizontal="right"/>
    </xf>
  </cellXfs>
  <cellStyles count="337">
    <cellStyle name="20% - Accent1" xfId="74"/>
    <cellStyle name="20% - Accent2" xfId="75"/>
    <cellStyle name="20% - Accent3" xfId="76"/>
    <cellStyle name="20% - Accent4" xfId="77"/>
    <cellStyle name="20% - Accent5" xfId="78"/>
    <cellStyle name="20% - Accent6" xfId="79"/>
    <cellStyle name="20% - הדגשה1" xfId="32" builtinId="30" customBuiltin="1"/>
    <cellStyle name="20% - הדגשה1 2" xfId="80"/>
    <cellStyle name="20% - הדגשה1 2 2" xfId="81"/>
    <cellStyle name="20% - הדגשה1 2 2 2" xfId="242"/>
    <cellStyle name="20% - הדגשה1 2 3" xfId="241"/>
    <cellStyle name="20% - הדגשה1 3" xfId="82"/>
    <cellStyle name="20% - הדגשה1 3 2" xfId="83"/>
    <cellStyle name="20% - הדגשה1 3 2 2" xfId="244"/>
    <cellStyle name="20% - הדגשה1 3 3" xfId="243"/>
    <cellStyle name="20% - הדגשה1 4" xfId="84"/>
    <cellStyle name="20% - הדגשה1 4 2" xfId="245"/>
    <cellStyle name="20% - הדגשה1 5" xfId="324"/>
    <cellStyle name="20% - הדגשה2" xfId="36" builtinId="34" customBuiltin="1"/>
    <cellStyle name="20% - הדגשה2 2" xfId="85"/>
    <cellStyle name="20% - הדגשה2 2 2" xfId="86"/>
    <cellStyle name="20% - הדגשה2 2 2 2" xfId="247"/>
    <cellStyle name="20% - הדגשה2 2 3" xfId="246"/>
    <cellStyle name="20% - הדגשה2 3" xfId="87"/>
    <cellStyle name="20% - הדגשה2 3 2" xfId="88"/>
    <cellStyle name="20% - הדגשה2 3 2 2" xfId="249"/>
    <cellStyle name="20% - הדגשה2 3 3" xfId="248"/>
    <cellStyle name="20% - הדגשה2 4" xfId="89"/>
    <cellStyle name="20% - הדגשה2 4 2" xfId="250"/>
    <cellStyle name="20% - הדגשה2 5" xfId="326"/>
    <cellStyle name="20% - הדגשה3" xfId="40" builtinId="38" customBuiltin="1"/>
    <cellStyle name="20% - הדגשה3 2" xfId="90"/>
    <cellStyle name="20% - הדגשה3 2 2" xfId="91"/>
    <cellStyle name="20% - הדגשה3 2 2 2" xfId="252"/>
    <cellStyle name="20% - הדגשה3 2 3" xfId="251"/>
    <cellStyle name="20% - הדגשה3 3" xfId="92"/>
    <cellStyle name="20% - הדגשה3 3 2" xfId="93"/>
    <cellStyle name="20% - הדגשה3 3 2 2" xfId="254"/>
    <cellStyle name="20% - הדגשה3 3 3" xfId="253"/>
    <cellStyle name="20% - הדגשה3 4" xfId="94"/>
    <cellStyle name="20% - הדגשה3 4 2" xfId="255"/>
    <cellStyle name="20% - הדגשה3 5" xfId="328"/>
    <cellStyle name="20% - הדגשה4" xfId="44" builtinId="42" customBuiltin="1"/>
    <cellStyle name="20% - הדגשה4 2" xfId="95"/>
    <cellStyle name="20% - הדגשה4 2 2" xfId="96"/>
    <cellStyle name="20% - הדגשה4 2 2 2" xfId="257"/>
    <cellStyle name="20% - הדגשה4 2 3" xfId="256"/>
    <cellStyle name="20% - הדגשה4 3" xfId="97"/>
    <cellStyle name="20% - הדגשה4 3 2" xfId="98"/>
    <cellStyle name="20% - הדגשה4 3 2 2" xfId="259"/>
    <cellStyle name="20% - הדגשה4 3 3" xfId="258"/>
    <cellStyle name="20% - הדגשה4 4" xfId="99"/>
    <cellStyle name="20% - הדגשה4 4 2" xfId="260"/>
    <cellStyle name="20% - הדגשה4 5" xfId="330"/>
    <cellStyle name="20% - הדגשה5" xfId="48" builtinId="46" customBuiltin="1"/>
    <cellStyle name="20% - הדגשה5 2" xfId="100"/>
    <cellStyle name="20% - הדגשה5 2 2" xfId="101"/>
    <cellStyle name="20% - הדגשה5 2 2 2" xfId="262"/>
    <cellStyle name="20% - הדגשה5 2 3" xfId="261"/>
    <cellStyle name="20% - הדגשה5 3" xfId="102"/>
    <cellStyle name="20% - הדגשה5 3 2" xfId="103"/>
    <cellStyle name="20% - הדגשה5 3 2 2" xfId="264"/>
    <cellStyle name="20% - הדגשה5 3 3" xfId="263"/>
    <cellStyle name="20% - הדגשה5 4" xfId="104"/>
    <cellStyle name="20% - הדגשה5 4 2" xfId="265"/>
    <cellStyle name="20% - הדגשה5 5" xfId="332"/>
    <cellStyle name="20% - הדגשה6" xfId="52" builtinId="50" customBuiltin="1"/>
    <cellStyle name="20% - הדגשה6 2" xfId="105"/>
    <cellStyle name="20% - הדגשה6 2 2" xfId="106"/>
    <cellStyle name="20% - הדגשה6 2 2 2" xfId="267"/>
    <cellStyle name="20% - הדגשה6 2 3" xfId="266"/>
    <cellStyle name="20% - הדגשה6 3" xfId="107"/>
    <cellStyle name="20% - הדגשה6 3 2" xfId="108"/>
    <cellStyle name="20% - הדגשה6 3 2 2" xfId="269"/>
    <cellStyle name="20% - הדגשה6 3 3" xfId="268"/>
    <cellStyle name="20% - הדגשה6 4" xfId="109"/>
    <cellStyle name="20% - הדגשה6 4 2" xfId="270"/>
    <cellStyle name="20% - הדגשה6 5" xfId="334"/>
    <cellStyle name="40% - Accent1" xfId="110"/>
    <cellStyle name="40% - Accent2" xfId="111"/>
    <cellStyle name="40% - Accent3" xfId="112"/>
    <cellStyle name="40% - Accent4" xfId="113"/>
    <cellStyle name="40% - Accent5" xfId="114"/>
    <cellStyle name="40% - Accent6" xfId="115"/>
    <cellStyle name="40% - הדגשה1" xfId="33" builtinId="31" customBuiltin="1"/>
    <cellStyle name="40% - הדגשה1 2" xfId="116"/>
    <cellStyle name="40% - הדגשה1 2 2" xfId="117"/>
    <cellStyle name="40% - הדגשה1 2 2 2" xfId="272"/>
    <cellStyle name="40% - הדגשה1 2 3" xfId="271"/>
    <cellStyle name="40% - הדגשה1 3" xfId="118"/>
    <cellStyle name="40% - הדגשה1 3 2" xfId="119"/>
    <cellStyle name="40% - הדגשה1 3 2 2" xfId="274"/>
    <cellStyle name="40% - הדגשה1 3 3" xfId="273"/>
    <cellStyle name="40% - הדגשה1 4" xfId="120"/>
    <cellStyle name="40% - הדגשה1 4 2" xfId="275"/>
    <cellStyle name="40% - הדגשה1 5" xfId="325"/>
    <cellStyle name="40% - הדגשה2" xfId="37" builtinId="35" customBuiltin="1"/>
    <cellStyle name="40% - הדגשה2 2" xfId="121"/>
    <cellStyle name="40% - הדגשה2 2 2" xfId="122"/>
    <cellStyle name="40% - הדגשה2 2 2 2" xfId="277"/>
    <cellStyle name="40% - הדגשה2 2 3" xfId="276"/>
    <cellStyle name="40% - הדגשה2 3" xfId="123"/>
    <cellStyle name="40% - הדגשה2 3 2" xfId="124"/>
    <cellStyle name="40% - הדגשה2 3 2 2" xfId="279"/>
    <cellStyle name="40% - הדגשה2 3 3" xfId="278"/>
    <cellStyle name="40% - הדגשה2 4" xfId="125"/>
    <cellStyle name="40% - הדגשה2 4 2" xfId="280"/>
    <cellStyle name="40% - הדגשה2 5" xfId="327"/>
    <cellStyle name="40% - הדגשה3" xfId="41" builtinId="39" customBuiltin="1"/>
    <cellStyle name="40% - הדגשה3 2" xfId="126"/>
    <cellStyle name="40% - הדגשה3 2 2" xfId="127"/>
    <cellStyle name="40% - הדגשה3 2 2 2" xfId="282"/>
    <cellStyle name="40% - הדגשה3 2 3" xfId="281"/>
    <cellStyle name="40% - הדגשה3 3" xfId="128"/>
    <cellStyle name="40% - הדגשה3 3 2" xfId="129"/>
    <cellStyle name="40% - הדגשה3 3 2 2" xfId="284"/>
    <cellStyle name="40% - הדגשה3 3 3" xfId="283"/>
    <cellStyle name="40% - הדגשה3 4" xfId="130"/>
    <cellStyle name="40% - הדגשה3 4 2" xfId="285"/>
    <cellStyle name="40% - הדגשה3 5" xfId="329"/>
    <cellStyle name="40% - הדגשה4" xfId="45" builtinId="43" customBuiltin="1"/>
    <cellStyle name="40% - הדגשה4 2" xfId="131"/>
    <cellStyle name="40% - הדגשה4 2 2" xfId="132"/>
    <cellStyle name="40% - הדגשה4 2 2 2" xfId="287"/>
    <cellStyle name="40% - הדגשה4 2 3" xfId="286"/>
    <cellStyle name="40% - הדגשה4 3" xfId="133"/>
    <cellStyle name="40% - הדגשה4 3 2" xfId="134"/>
    <cellStyle name="40% - הדגשה4 3 2 2" xfId="289"/>
    <cellStyle name="40% - הדגשה4 3 3" xfId="288"/>
    <cellStyle name="40% - הדגשה4 4" xfId="135"/>
    <cellStyle name="40% - הדגשה4 4 2" xfId="290"/>
    <cellStyle name="40% - הדגשה4 5" xfId="331"/>
    <cellStyle name="40% - הדגשה5" xfId="49" builtinId="47" customBuiltin="1"/>
    <cellStyle name="40% - הדגשה5 2" xfId="136"/>
    <cellStyle name="40% - הדגשה5 2 2" xfId="137"/>
    <cellStyle name="40% - הדגשה5 2 2 2" xfId="292"/>
    <cellStyle name="40% - הדגשה5 2 3" xfId="291"/>
    <cellStyle name="40% - הדגשה5 3" xfId="138"/>
    <cellStyle name="40% - הדגשה5 3 2" xfId="139"/>
    <cellStyle name="40% - הדגשה5 3 2 2" xfId="294"/>
    <cellStyle name="40% - הדגשה5 3 3" xfId="293"/>
    <cellStyle name="40% - הדגשה5 4" xfId="140"/>
    <cellStyle name="40% - הדגשה5 4 2" xfId="295"/>
    <cellStyle name="40% - הדגשה5 5" xfId="333"/>
    <cellStyle name="40% - הדגשה6" xfId="53" builtinId="51" customBuiltin="1"/>
    <cellStyle name="40% - הדגשה6 2" xfId="141"/>
    <cellStyle name="40% - הדגשה6 2 2" xfId="142"/>
    <cellStyle name="40% - הדגשה6 2 2 2" xfId="297"/>
    <cellStyle name="40% - הדגשה6 2 3" xfId="296"/>
    <cellStyle name="40% - הדגשה6 3" xfId="143"/>
    <cellStyle name="40% - הדגשה6 3 2" xfId="144"/>
    <cellStyle name="40% - הדגשה6 3 2 2" xfId="299"/>
    <cellStyle name="40% - הדגשה6 3 3" xfId="298"/>
    <cellStyle name="40% - הדגשה6 4" xfId="145"/>
    <cellStyle name="40% - הדגשה6 4 2" xfId="300"/>
    <cellStyle name="40% - הדגשה6 5" xfId="335"/>
    <cellStyle name="60% - Accent1" xfId="146"/>
    <cellStyle name="60% - Accent2" xfId="147"/>
    <cellStyle name="60% - Accent3" xfId="148"/>
    <cellStyle name="60% - Accent4" xfId="149"/>
    <cellStyle name="60% - Accent5" xfId="150"/>
    <cellStyle name="60% - Accent6" xfId="151"/>
    <cellStyle name="60% - הדגשה1" xfId="34" builtinId="32" customBuiltin="1"/>
    <cellStyle name="60% - הדגשה1 2" xfId="152"/>
    <cellStyle name="60% - הדגשה2" xfId="38" builtinId="36" customBuiltin="1"/>
    <cellStyle name="60% - הדגשה2 2" xfId="153"/>
    <cellStyle name="60% - הדגשה3" xfId="42" builtinId="40" customBuiltin="1"/>
    <cellStyle name="60% - הדגשה3 2" xfId="154"/>
    <cellStyle name="60% - הדגשה4" xfId="46" builtinId="44" customBuiltin="1"/>
    <cellStyle name="60% - הדגשה4 2" xfId="155"/>
    <cellStyle name="60% - הדגשה5" xfId="50" builtinId="48" customBuiltin="1"/>
    <cellStyle name="60% - הדגשה5 2" xfId="156"/>
    <cellStyle name="60% - הדגשה6" xfId="54" builtinId="52" customBuiltin="1"/>
    <cellStyle name="60% - הדגשה6 2" xfId="157"/>
    <cellStyle name="Accent1" xfId="158"/>
    <cellStyle name="Accent2" xfId="159"/>
    <cellStyle name="Accent3" xfId="160"/>
    <cellStyle name="Accent4" xfId="161"/>
    <cellStyle name="Accent5" xfId="162"/>
    <cellStyle name="Accent6" xfId="163"/>
    <cellStyle name="Bad" xfId="164"/>
    <cellStyle name="Calculation" xfId="165"/>
    <cellStyle name="Calculation 2" xfId="166"/>
    <cellStyle name="Check Cell" xfId="167"/>
    <cellStyle name="Comma" xfId="12" builtinId="3"/>
    <cellStyle name="Comma 2" xfId="1"/>
    <cellStyle name="Comma 2 2" xfId="169"/>
    <cellStyle name="Comma 2 2 2" xfId="302"/>
    <cellStyle name="Comma 2 3" xfId="168"/>
    <cellStyle name="Comma 2 4" xfId="301"/>
    <cellStyle name="Comma 2 5" xfId="64"/>
    <cellStyle name="Comma 2 6" xfId="55"/>
    <cellStyle name="Comma 3" xfId="71"/>
    <cellStyle name="Comma 4" xfId="63"/>
    <cellStyle name="Comma 5" xfId="60"/>
    <cellStyle name="Currency [0] _1" xfId="2"/>
    <cellStyle name="Explanatory Text" xfId="170"/>
    <cellStyle name="Good" xfId="171"/>
    <cellStyle name="Heading 1" xfId="172"/>
    <cellStyle name="Heading 2" xfId="173"/>
    <cellStyle name="Heading 3" xfId="174"/>
    <cellStyle name="Heading 4" xfId="175"/>
    <cellStyle name="Hyperlink 2" xfId="3"/>
    <cellStyle name="Input" xfId="176"/>
    <cellStyle name="Input 2" xfId="177"/>
    <cellStyle name="Linked Cell" xfId="178"/>
    <cellStyle name="Neutral" xfId="179"/>
    <cellStyle name="Normal" xfId="0" builtinId="0"/>
    <cellStyle name="Normal 10" xfId="180"/>
    <cellStyle name="Normal 10 2" xfId="181"/>
    <cellStyle name="Normal 10 2 2" xfId="304"/>
    <cellStyle name="Normal 10 3" xfId="303"/>
    <cellStyle name="Normal 11" xfId="4"/>
    <cellStyle name="Normal 11 2" xfId="182"/>
    <cellStyle name="Normal 11 3" xfId="65"/>
    <cellStyle name="Normal 11 4" xfId="56"/>
    <cellStyle name="Normal 12" xfId="183"/>
    <cellStyle name="Normal 12 2" xfId="305"/>
    <cellStyle name="Normal 13" xfId="237"/>
    <cellStyle name="Normal 14" xfId="238"/>
    <cellStyle name="Normal 14 2" xfId="336"/>
    <cellStyle name="Normal 15" xfId="70"/>
    <cellStyle name="Normal 16" xfId="62"/>
    <cellStyle name="Normal 2" xfId="5"/>
    <cellStyle name="Normal 2 2" xfId="184"/>
    <cellStyle name="Normal 2 2 2" xfId="306"/>
    <cellStyle name="Normal 2 3" xfId="66"/>
    <cellStyle name="Normal 2 4" xfId="57"/>
    <cellStyle name="Normal 3" xfId="6"/>
    <cellStyle name="Normal 3 2" xfId="185"/>
    <cellStyle name="Normal 3 2 2" xfId="307"/>
    <cellStyle name="Normal 3 3" xfId="72"/>
    <cellStyle name="Normal 3 4" xfId="239"/>
    <cellStyle name="Normal 3 5" xfId="67"/>
    <cellStyle name="Normal 3 6" xfId="58"/>
    <cellStyle name="Normal 4" xfId="14"/>
    <cellStyle name="Normal 4 2" xfId="186"/>
    <cellStyle name="Normal 4 2 2" xfId="308"/>
    <cellStyle name="Normal 4 3" xfId="240"/>
    <cellStyle name="Normal 4 4" xfId="73"/>
    <cellStyle name="Normal 5" xfId="187"/>
    <cellStyle name="Normal 5 2" xfId="188"/>
    <cellStyle name="Normal 5 2 2" xfId="310"/>
    <cellStyle name="Normal 5 3" xfId="309"/>
    <cellStyle name="Normal 6" xfId="189"/>
    <cellStyle name="Normal 6 2" xfId="190"/>
    <cellStyle name="Normal 6 2 2" xfId="312"/>
    <cellStyle name="Normal 6 3" xfId="311"/>
    <cellStyle name="Normal 7" xfId="191"/>
    <cellStyle name="Normal 7 2" xfId="192"/>
    <cellStyle name="Normal 7 2 2" xfId="314"/>
    <cellStyle name="Normal 7 3" xfId="313"/>
    <cellStyle name="Normal 8" xfId="193"/>
    <cellStyle name="Normal 8 2" xfId="194"/>
    <cellStyle name="Normal 8 2 2" xfId="316"/>
    <cellStyle name="Normal 8 3" xfId="315"/>
    <cellStyle name="Normal 9" xfId="195"/>
    <cellStyle name="Normal 9 2" xfId="196"/>
    <cellStyle name="Normal 9 2 2" xfId="318"/>
    <cellStyle name="Normal 9 3" xfId="317"/>
    <cellStyle name="Normal_2007-16618" xfId="7"/>
    <cellStyle name="Note" xfId="197"/>
    <cellStyle name="Note 2" xfId="198"/>
    <cellStyle name="Output" xfId="199"/>
    <cellStyle name="Output 2" xfId="200"/>
    <cellStyle name="Percent" xfId="13" builtinId="5"/>
    <cellStyle name="Percent 2" xfId="8"/>
    <cellStyle name="Percent 2 2" xfId="68"/>
    <cellStyle name="Percent 2 3" xfId="59"/>
    <cellStyle name="Percent 3" xfId="61"/>
    <cellStyle name="Text" xfId="9"/>
    <cellStyle name="Title" xfId="201"/>
    <cellStyle name="Total" xfId="10"/>
    <cellStyle name="Total 2" xfId="203"/>
    <cellStyle name="Total 3" xfId="202"/>
    <cellStyle name="Warning Text" xfId="204"/>
    <cellStyle name="הדגשה1" xfId="31" builtinId="29" customBuiltin="1"/>
    <cellStyle name="הדגשה1 2" xfId="205"/>
    <cellStyle name="הדגשה2" xfId="35" builtinId="33" customBuiltin="1"/>
    <cellStyle name="הדגשה2 2" xfId="206"/>
    <cellStyle name="הדגשה3" xfId="39" builtinId="37" customBuiltin="1"/>
    <cellStyle name="הדגשה3 2" xfId="207"/>
    <cellStyle name="הדגשה4" xfId="43" builtinId="41" customBuiltin="1"/>
    <cellStyle name="הדגשה4 2" xfId="208"/>
    <cellStyle name="הדגשה5" xfId="47" builtinId="45" customBuiltin="1"/>
    <cellStyle name="הדגשה5 2" xfId="209"/>
    <cellStyle name="הדגשה6" xfId="51" builtinId="49" customBuiltin="1"/>
    <cellStyle name="הדגשה6 2" xfId="210"/>
    <cellStyle name="היפר-קישור" xfId="11" builtinId="8"/>
    <cellStyle name="הערה 2" xfId="211"/>
    <cellStyle name="הערה 2 2" xfId="212"/>
    <cellStyle name="הערה 2 2 2" xfId="320"/>
    <cellStyle name="הערה 2 3" xfId="319"/>
    <cellStyle name="הערה 3" xfId="213"/>
    <cellStyle name="הערה 3 2" xfId="214"/>
    <cellStyle name="הערה 3 2 2" xfId="322"/>
    <cellStyle name="הערה 3 3" xfId="321"/>
    <cellStyle name="הערה 4" xfId="215"/>
    <cellStyle name="הערה 5" xfId="216"/>
    <cellStyle name="הערה 5 2" xfId="323"/>
    <cellStyle name="הערה 6" xfId="69"/>
    <cellStyle name="חישוב" xfId="25" builtinId="22" customBuiltin="1"/>
    <cellStyle name="חישוב 2" xfId="217"/>
    <cellStyle name="חישוב 3" xfId="218"/>
    <cellStyle name="טוב" xfId="20" builtinId="26" customBuiltin="1"/>
    <cellStyle name="טוב 2" xfId="219"/>
    <cellStyle name="טקסט אזהרה" xfId="28" builtinId="11" customBuiltin="1"/>
    <cellStyle name="טקסט אזהרה 2" xfId="220"/>
    <cellStyle name="טקסט הסברי" xfId="29" builtinId="53" customBuiltin="1"/>
    <cellStyle name="טקסט הסברי 2" xfId="221"/>
    <cellStyle name="כותרת" xfId="15" builtinId="15" customBuiltin="1"/>
    <cellStyle name="כותרת 1" xfId="16" builtinId="16" customBuiltin="1"/>
    <cellStyle name="כותרת 1 2" xfId="222"/>
    <cellStyle name="כותרת 2" xfId="17" builtinId="17" customBuiltin="1"/>
    <cellStyle name="כותרת 2 2" xfId="223"/>
    <cellStyle name="כותרת 3" xfId="18" builtinId="18" customBuiltin="1"/>
    <cellStyle name="כותרת 3 2" xfId="224"/>
    <cellStyle name="כותרת 4" xfId="19" builtinId="19" customBuiltin="1"/>
    <cellStyle name="כותרת 4 2" xfId="225"/>
    <cellStyle name="כותרת 5" xfId="226"/>
    <cellStyle name="ניטראלי" xfId="22" builtinId="28" customBuiltin="1"/>
    <cellStyle name="ניטראלי 2" xfId="227"/>
    <cellStyle name="סה&quot;כ" xfId="30" builtinId="25" customBuiltin="1"/>
    <cellStyle name="סה&quot;כ 2" xfId="228"/>
    <cellStyle name="סה&quot;כ 3" xfId="229"/>
    <cellStyle name="פלט" xfId="24" builtinId="21" customBuiltin="1"/>
    <cellStyle name="פלט 2" xfId="230"/>
    <cellStyle name="פלט 3" xfId="231"/>
    <cellStyle name="קלט" xfId="23" builtinId="20" customBuiltin="1"/>
    <cellStyle name="קלט 2" xfId="232"/>
    <cellStyle name="קלט 3" xfId="233"/>
    <cellStyle name="רע" xfId="21" builtinId="27" customBuiltin="1"/>
    <cellStyle name="רע 2" xfId="234"/>
    <cellStyle name="תא מסומן" xfId="27" builtinId="23" customBuiltin="1"/>
    <cellStyle name="תא מסומן 2" xfId="235"/>
    <cellStyle name="תא מקושר" xfId="26" builtinId="24" customBuiltin="1"/>
    <cellStyle name="תא מקושר 2" xfId="236"/>
  </cellStyles>
  <dxfs count="28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51</xdr:row>
      <xdr:rowOff>0</xdr:rowOff>
    </xdr:from>
    <xdr:to>
      <xdr:col>36</xdr:col>
      <xdr:colOff>198120</xdr:colOff>
      <xdr:row>51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</sheetPr>
  <dimension ref="A1:AJ66"/>
  <sheetViews>
    <sheetView rightToLeft="1" tabSelected="1" zoomScaleNormal="100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30" width="6.7109375" style="9" customWidth="1"/>
    <col min="31" max="33" width="7.7109375" style="9" customWidth="1"/>
    <col min="34" max="34" width="7.140625" style="9" customWidth="1"/>
    <col min="35" max="35" width="6" style="9" customWidth="1"/>
    <col min="36" max="36" width="7.85546875" style="9" customWidth="1"/>
    <col min="37" max="37" width="8.140625" style="9" customWidth="1"/>
    <col min="38" max="38" width="6.28515625" style="9" customWidth="1"/>
    <col min="39" max="39" width="8" style="9" customWidth="1"/>
    <col min="40" max="40" width="8.7109375" style="9" customWidth="1"/>
    <col min="41" max="41" width="10" style="9" customWidth="1"/>
    <col min="42" max="42" width="9.5703125" style="9" customWidth="1"/>
    <col min="43" max="43" width="6.140625" style="9" customWidth="1"/>
    <col min="44" max="45" width="5.7109375" style="9" customWidth="1"/>
    <col min="46" max="46" width="6.85546875" style="9" customWidth="1"/>
    <col min="47" max="47" width="6.42578125" style="9" customWidth="1"/>
    <col min="48" max="48" width="6.7109375" style="9" customWidth="1"/>
    <col min="49" max="49" width="7.28515625" style="9" customWidth="1"/>
    <col min="50" max="61" width="5.7109375" style="9" customWidth="1"/>
    <col min="62" max="16384" width="9.140625" style="9"/>
  </cols>
  <sheetData>
    <row r="1" spans="1:36">
      <c r="B1" s="57" t="s">
        <v>197</v>
      </c>
      <c r="C1" s="81" t="s" vm="1">
        <v>261</v>
      </c>
    </row>
    <row r="2" spans="1:36">
      <c r="B2" s="57" t="s">
        <v>196</v>
      </c>
      <c r="C2" s="81" t="s">
        <v>262</v>
      </c>
    </row>
    <row r="3" spans="1:36">
      <c r="B3" s="57" t="s">
        <v>198</v>
      </c>
      <c r="C3" s="81" t="s">
        <v>263</v>
      </c>
    </row>
    <row r="4" spans="1:36">
      <c r="B4" s="57" t="s">
        <v>199</v>
      </c>
      <c r="C4" s="81">
        <v>414</v>
      </c>
    </row>
    <row r="6" spans="1:36" ht="26.25" customHeight="1">
      <c r="B6" s="214" t="s">
        <v>213</v>
      </c>
      <c r="C6" s="215"/>
      <c r="D6" s="216"/>
    </row>
    <row r="7" spans="1:36" s="10" customFormat="1">
      <c r="B7" s="22"/>
      <c r="C7" s="23" t="s">
        <v>126</v>
      </c>
      <c r="D7" s="24" t="s">
        <v>125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J7" s="37" t="s">
        <v>126</v>
      </c>
    </row>
    <row r="8" spans="1:36" s="10" customFormat="1">
      <c r="B8" s="22"/>
      <c r="C8" s="25" t="s">
        <v>23</v>
      </c>
      <c r="D8" s="26" t="s">
        <v>20</v>
      </c>
      <c r="AJ8" s="37" t="s">
        <v>127</v>
      </c>
    </row>
    <row r="9" spans="1:36" s="11" customFormat="1" ht="18" customHeight="1">
      <c r="B9" s="36"/>
      <c r="C9" s="19" t="s">
        <v>1</v>
      </c>
      <c r="D9" s="27" t="s">
        <v>2</v>
      </c>
      <c r="AJ9" s="37" t="s">
        <v>136</v>
      </c>
    </row>
    <row r="10" spans="1:36" s="11" customFormat="1" ht="18" customHeight="1">
      <c r="B10" s="69" t="s">
        <v>212</v>
      </c>
      <c r="C10" s="165">
        <f>+C11+C12+C23+C33+C34+C35+C36+C37+C42</f>
        <v>1698455.7150099999</v>
      </c>
      <c r="D10" s="122">
        <f>+C10/$C$43</f>
        <v>1</v>
      </c>
      <c r="AJ10" s="68"/>
    </row>
    <row r="11" spans="1:36">
      <c r="A11" s="45" t="s">
        <v>159</v>
      </c>
      <c r="B11" s="28" t="s">
        <v>214</v>
      </c>
      <c r="C11" s="165">
        <f>מזומנים!J10</f>
        <v>82093.649510000003</v>
      </c>
      <c r="D11" s="122">
        <f t="shared" ref="D11:D13" si="0">+C11/$C$43</f>
        <v>4.8334289074776771E-2</v>
      </c>
    </row>
    <row r="12" spans="1:36">
      <c r="B12" s="28" t="s">
        <v>215</v>
      </c>
      <c r="C12" s="165">
        <f>C13+C15+C16+C17+C18+C19+C20+C21</f>
        <v>914418.76597000007</v>
      </c>
      <c r="D12" s="122">
        <f t="shared" si="0"/>
        <v>0.53838245995399192</v>
      </c>
    </row>
    <row r="13" spans="1:36">
      <c r="A13" s="55" t="s">
        <v>159</v>
      </c>
      <c r="B13" s="29" t="s">
        <v>82</v>
      </c>
      <c r="C13" s="165">
        <f>'תעודות התחייבות ממשלתיות'!N11</f>
        <v>306149.61346999998</v>
      </c>
      <c r="D13" s="122">
        <f t="shared" si="0"/>
        <v>0.18025174914154149</v>
      </c>
    </row>
    <row r="14" spans="1:36">
      <c r="A14" s="55" t="s">
        <v>159</v>
      </c>
      <c r="B14" s="29" t="s">
        <v>83</v>
      </c>
      <c r="C14" s="165" t="s" vm="2">
        <v>1708</v>
      </c>
      <c r="D14" s="122" t="s" vm="3">
        <v>1708</v>
      </c>
    </row>
    <row r="15" spans="1:36">
      <c r="A15" s="55" t="s">
        <v>159</v>
      </c>
      <c r="B15" s="29" t="s">
        <v>84</v>
      </c>
      <c r="C15" s="165">
        <f>'אג"ח קונצרני'!Q11</f>
        <v>328896.00631999999</v>
      </c>
      <c r="D15" s="122">
        <f t="shared" ref="D15:D21" si="1">+C15/$C$43</f>
        <v>0.19364414592232307</v>
      </c>
    </row>
    <row r="16" spans="1:36">
      <c r="A16" s="55" t="s">
        <v>159</v>
      </c>
      <c r="B16" s="29" t="s">
        <v>85</v>
      </c>
      <c r="C16" s="165">
        <f>מניות!K11</f>
        <v>155337.14397000006</v>
      </c>
      <c r="D16" s="122">
        <f t="shared" si="1"/>
        <v>9.1457871169214139E-2</v>
      </c>
    </row>
    <row r="17" spans="1:4">
      <c r="A17" s="55" t="s">
        <v>159</v>
      </c>
      <c r="B17" s="29" t="s">
        <v>86</v>
      </c>
      <c r="C17" s="165">
        <f>'תעודות סל'!J11</f>
        <v>96018.500909999988</v>
      </c>
      <c r="D17" s="122">
        <f t="shared" si="1"/>
        <v>5.6532825708343337E-2</v>
      </c>
    </row>
    <row r="18" spans="1:4">
      <c r="A18" s="55" t="s">
        <v>159</v>
      </c>
      <c r="B18" s="29" t="s">
        <v>87</v>
      </c>
      <c r="C18" s="165">
        <f>'קרנות נאמנות'!L11</f>
        <v>28478.469920000003</v>
      </c>
      <c r="D18" s="122">
        <f t="shared" si="1"/>
        <v>1.676727256903035E-2</v>
      </c>
    </row>
    <row r="19" spans="1:4">
      <c r="A19" s="55" t="s">
        <v>159</v>
      </c>
      <c r="B19" s="29" t="s">
        <v>88</v>
      </c>
      <c r="C19" s="165">
        <f>'כתבי אופציה'!I11</f>
        <v>30.74409</v>
      </c>
      <c r="D19" s="122">
        <f t="shared" si="1"/>
        <v>1.8101202008566347E-5</v>
      </c>
    </row>
    <row r="20" spans="1:4">
      <c r="A20" s="55" t="s">
        <v>159</v>
      </c>
      <c r="B20" s="29" t="s">
        <v>89</v>
      </c>
      <c r="C20" s="165">
        <f>אופציות!I11</f>
        <v>-253.3</v>
      </c>
      <c r="D20" s="122">
        <f t="shared" si="1"/>
        <v>-1.4913547510334038E-4</v>
      </c>
    </row>
    <row r="21" spans="1:4">
      <c r="A21" s="55" t="s">
        <v>159</v>
      </c>
      <c r="B21" s="29" t="s">
        <v>90</v>
      </c>
      <c r="C21" s="165">
        <f>'חוזים עתידיים'!I11</f>
        <v>-238.41271</v>
      </c>
      <c r="D21" s="122">
        <f t="shared" si="1"/>
        <v>-1.4037028336567274E-4</v>
      </c>
    </row>
    <row r="22" spans="1:4">
      <c r="A22" s="55" t="s">
        <v>159</v>
      </c>
      <c r="B22" s="29" t="s">
        <v>91</v>
      </c>
      <c r="C22" s="165" t="s" vm="4">
        <v>1708</v>
      </c>
      <c r="D22" s="122" t="s" vm="5">
        <v>1708</v>
      </c>
    </row>
    <row r="23" spans="1:4">
      <c r="B23" s="28" t="s">
        <v>216</v>
      </c>
      <c r="C23" s="165">
        <f>SUM(C24:C32)</f>
        <v>636152.97580000013</v>
      </c>
      <c r="D23" s="122">
        <f t="shared" ref="D23:D24" si="2">+C23/$C$43</f>
        <v>0.3745478732109625</v>
      </c>
    </row>
    <row r="24" spans="1:4">
      <c r="A24" s="55" t="s">
        <v>159</v>
      </c>
      <c r="B24" s="29" t="s">
        <v>92</v>
      </c>
      <c r="C24" s="165">
        <f>'לא סחיר- תעודות התחייבות ממשלתי'!M11</f>
        <v>623409.13735000009</v>
      </c>
      <c r="D24" s="122">
        <f t="shared" si="2"/>
        <v>0.36704468173097449</v>
      </c>
    </row>
    <row r="25" spans="1:4">
      <c r="A25" s="55" t="s">
        <v>159</v>
      </c>
      <c r="B25" s="29" t="s">
        <v>93</v>
      </c>
      <c r="C25" s="165" t="s" vm="6">
        <v>1708</v>
      </c>
      <c r="D25" s="122" t="s" vm="7">
        <v>1708</v>
      </c>
    </row>
    <row r="26" spans="1:4">
      <c r="A26" s="55" t="s">
        <v>159</v>
      </c>
      <c r="B26" s="29" t="s">
        <v>84</v>
      </c>
      <c r="C26" s="165">
        <f>'לא סחיר - אג"ח קונצרני'!P11</f>
        <v>13645.763309999997</v>
      </c>
      <c r="D26" s="122">
        <f t="shared" ref="D26:D27" si="3">+C26/$C$43</f>
        <v>8.0342179012419263E-3</v>
      </c>
    </row>
    <row r="27" spans="1:4">
      <c r="A27" s="55" t="s">
        <v>159</v>
      </c>
      <c r="B27" s="29" t="s">
        <v>94</v>
      </c>
      <c r="C27" s="165">
        <f>'לא סחיר - מניות'!J11</f>
        <v>496.06344000000001</v>
      </c>
      <c r="D27" s="122">
        <f t="shared" si="3"/>
        <v>2.9206733835687872E-4</v>
      </c>
    </row>
    <row r="28" spans="1:4">
      <c r="A28" s="55" t="s">
        <v>159</v>
      </c>
      <c r="B28" s="29" t="s">
        <v>95</v>
      </c>
      <c r="C28" s="165" t="s" vm="8">
        <v>1708</v>
      </c>
      <c r="D28" s="122" t="s" vm="9">
        <v>1708</v>
      </c>
    </row>
    <row r="29" spans="1:4">
      <c r="A29" s="55" t="s">
        <v>159</v>
      </c>
      <c r="B29" s="29" t="s">
        <v>96</v>
      </c>
      <c r="C29" s="165">
        <f>'לא סחיר - כתבי אופציה'!I11</f>
        <v>6.72072</v>
      </c>
      <c r="D29" s="122">
        <f>+C29/$C$43</f>
        <v>3.9569592192519609E-6</v>
      </c>
    </row>
    <row r="30" spans="1:4">
      <c r="A30" s="55" t="s">
        <v>159</v>
      </c>
      <c r="B30" s="29" t="s">
        <v>241</v>
      </c>
      <c r="C30" s="165" t="s" vm="10">
        <v>1708</v>
      </c>
      <c r="D30" s="122" t="s" vm="11">
        <v>1708</v>
      </c>
    </row>
    <row r="31" spans="1:4">
      <c r="A31" s="55" t="s">
        <v>159</v>
      </c>
      <c r="B31" s="29" t="s">
        <v>121</v>
      </c>
      <c r="C31" s="165">
        <f>'לא סחיר - חוזים עתידיים'!I11</f>
        <v>-1404.7090200000002</v>
      </c>
      <c r="D31" s="122">
        <f>+C31/$C$43</f>
        <v>-8.2705071883003431E-4</v>
      </c>
    </row>
    <row r="32" spans="1:4">
      <c r="A32" s="55" t="s">
        <v>159</v>
      </c>
      <c r="B32" s="29" t="s">
        <v>97</v>
      </c>
      <c r="C32" s="165" t="s" vm="12">
        <v>1708</v>
      </c>
      <c r="D32" s="122" t="s" vm="13">
        <v>1708</v>
      </c>
    </row>
    <row r="33" spans="1:7">
      <c r="A33" s="55" t="s">
        <v>159</v>
      </c>
      <c r="B33" s="28" t="s">
        <v>217</v>
      </c>
      <c r="C33" s="165">
        <f>הלוואות!M10</f>
        <v>42919.313309999983</v>
      </c>
      <c r="D33" s="122">
        <f>+C33/$C$43</f>
        <v>2.52696098760204E-2</v>
      </c>
    </row>
    <row r="34" spans="1:7">
      <c r="A34" s="55" t="s">
        <v>159</v>
      </c>
      <c r="B34" s="28" t="s">
        <v>218</v>
      </c>
      <c r="C34" s="165"/>
      <c r="D34" s="122" t="s" vm="14">
        <v>1708</v>
      </c>
    </row>
    <row r="35" spans="1:7">
      <c r="A35" s="55" t="s">
        <v>159</v>
      </c>
      <c r="B35" s="28" t="s">
        <v>219</v>
      </c>
      <c r="C35" s="165">
        <f>'זכויות מקרקעין'!G10</f>
        <v>2345.0004199999998</v>
      </c>
      <c r="D35" s="122">
        <f>+C35/$C$43</f>
        <v>1.3806662130052612E-3</v>
      </c>
    </row>
    <row r="36" spans="1:7">
      <c r="A36" s="55" t="s">
        <v>159</v>
      </c>
      <c r="B36" s="56" t="s">
        <v>220</v>
      </c>
      <c r="C36" s="165"/>
      <c r="D36" s="122" t="s" vm="15">
        <v>1708</v>
      </c>
    </row>
    <row r="37" spans="1:7">
      <c r="A37" s="55" t="s">
        <v>159</v>
      </c>
      <c r="B37" s="28" t="s">
        <v>221</v>
      </c>
      <c r="C37" s="165"/>
      <c r="D37" s="122"/>
    </row>
    <row r="38" spans="1:7">
      <c r="A38" s="55"/>
      <c r="B38" s="70" t="s">
        <v>223</v>
      </c>
      <c r="C38" s="165"/>
      <c r="D38" s="122"/>
    </row>
    <row r="39" spans="1:7">
      <c r="A39" s="55" t="s">
        <v>159</v>
      </c>
      <c r="B39" s="71" t="s">
        <v>225</v>
      </c>
      <c r="C39" s="165" t="s" vm="16">
        <v>1708</v>
      </c>
      <c r="D39" s="122" t="s" vm="17">
        <v>1708</v>
      </c>
    </row>
    <row r="40" spans="1:7">
      <c r="A40" s="55" t="s">
        <v>159</v>
      </c>
      <c r="B40" s="71" t="s">
        <v>224</v>
      </c>
      <c r="C40" s="165" t="s" vm="18">
        <v>1708</v>
      </c>
      <c r="D40" s="122" t="s" vm="19">
        <v>1708</v>
      </c>
    </row>
    <row r="41" spans="1:7">
      <c r="A41" s="55" t="s">
        <v>159</v>
      </c>
      <c r="B41" s="71" t="s">
        <v>226</v>
      </c>
      <c r="C41" s="165" t="s" vm="20">
        <v>1708</v>
      </c>
      <c r="D41" s="122" t="s" vm="21">
        <v>1708</v>
      </c>
    </row>
    <row r="42" spans="1:7">
      <c r="A42" s="55"/>
      <c r="B42" s="71" t="s">
        <v>1810</v>
      </c>
      <c r="C42" s="180">
        <v>20526.009999999998</v>
      </c>
      <c r="D42" s="122">
        <f>+C42/$C$43</f>
        <v>1.2085101671243249E-2</v>
      </c>
    </row>
    <row r="43" spans="1:7">
      <c r="B43" s="71" t="s">
        <v>98</v>
      </c>
      <c r="C43" s="165">
        <f>+C10</f>
        <v>1698455.7150099999</v>
      </c>
      <c r="D43" s="122">
        <f>+C43/$C$43</f>
        <v>1</v>
      </c>
    </row>
    <row r="44" spans="1:7">
      <c r="A44" s="55" t="s">
        <v>159</v>
      </c>
      <c r="B44" s="164" t="s">
        <v>222</v>
      </c>
      <c r="C44" s="165">
        <f>'יתרת התחייבות להשקעה'!C10</f>
        <v>16014.535823243503</v>
      </c>
      <c r="D44" s="122"/>
    </row>
    <row r="45" spans="1:7">
      <c r="B45" s="6"/>
    </row>
    <row r="46" spans="1:7">
      <c r="C46" s="65" t="s">
        <v>204</v>
      </c>
      <c r="D46" s="35" t="s">
        <v>120</v>
      </c>
    </row>
    <row r="47" spans="1:7">
      <c r="B47" s="230"/>
      <c r="C47" s="142" t="s">
        <v>1</v>
      </c>
      <c r="D47" s="142" t="s">
        <v>2</v>
      </c>
    </row>
    <row r="48" spans="1:7">
      <c r="C48" s="143" t="s">
        <v>185</v>
      </c>
      <c r="D48" s="144" vm="22">
        <v>2.8509000000000002</v>
      </c>
      <c r="G48" s="146"/>
    </row>
    <row r="49" spans="2:7">
      <c r="C49" s="123" t="s">
        <v>194</v>
      </c>
      <c r="D49" s="124">
        <v>0.98519999999999996</v>
      </c>
      <c r="G49" s="146"/>
    </row>
    <row r="50" spans="2:7">
      <c r="C50" s="123" t="s">
        <v>190</v>
      </c>
      <c r="D50" s="124">
        <v>2.8140999999999998</v>
      </c>
    </row>
    <row r="51" spans="2:7">
      <c r="B51" s="12"/>
      <c r="C51" s="123" t="s">
        <v>1709</v>
      </c>
      <c r="D51" s="124">
        <v>3.9245999999999999</v>
      </c>
    </row>
    <row r="52" spans="2:7">
      <c r="C52" s="123" t="s">
        <v>183</v>
      </c>
      <c r="D52" s="124" vm="23">
        <v>4.2468000000000004</v>
      </c>
    </row>
    <row r="53" spans="2:7">
      <c r="C53" s="123" t="s">
        <v>184</v>
      </c>
      <c r="D53" s="124" vm="24">
        <v>5.7839999999999998</v>
      </c>
    </row>
    <row r="54" spans="2:7">
      <c r="C54" s="123" t="s">
        <v>186</v>
      </c>
      <c r="D54" s="124">
        <v>0.50349999999999995</v>
      </c>
    </row>
    <row r="55" spans="2:7">
      <c r="C55" s="123" t="s">
        <v>1747</v>
      </c>
      <c r="D55" s="124">
        <v>3.2406000000000001</v>
      </c>
    </row>
    <row r="56" spans="2:7">
      <c r="C56" s="123" t="s">
        <v>192</v>
      </c>
      <c r="D56" s="124">
        <v>0.22459999999999999</v>
      </c>
    </row>
    <row r="57" spans="2:7">
      <c r="C57" s="123" t="s">
        <v>189</v>
      </c>
      <c r="D57" s="124">
        <v>0.56910000000000005</v>
      </c>
    </row>
    <row r="58" spans="2:7">
      <c r="C58" s="123" t="s">
        <v>1710</v>
      </c>
      <c r="D58" s="124">
        <v>2.6688000000000001</v>
      </c>
    </row>
    <row r="59" spans="2:7">
      <c r="C59" s="123" t="s">
        <v>188</v>
      </c>
      <c r="D59" s="124">
        <v>0.4622</v>
      </c>
    </row>
    <row r="60" spans="2:7">
      <c r="C60" s="123" t="s">
        <v>181</v>
      </c>
      <c r="D60" s="124">
        <v>3.9020000000000001</v>
      </c>
    </row>
    <row r="61" spans="2:7">
      <c r="C61" s="123" t="s">
        <v>195</v>
      </c>
      <c r="D61" s="124" vm="25">
        <v>0.25080000000000002</v>
      </c>
    </row>
    <row r="62" spans="2:7">
      <c r="C62" s="166" t="s">
        <v>1724</v>
      </c>
      <c r="D62" s="167">
        <v>0.44180000000000003</v>
      </c>
    </row>
    <row r="63" spans="2:7">
      <c r="C63" s="145" t="s">
        <v>182</v>
      </c>
      <c r="D63" s="125">
        <v>1</v>
      </c>
    </row>
    <row r="65" spans="2:2">
      <c r="B65" s="113" t="s">
        <v>1807</v>
      </c>
    </row>
    <row r="66" spans="2:2">
      <c r="B66" s="113" t="s">
        <v>129</v>
      </c>
    </row>
  </sheetData>
  <sheetProtection password="CC3D" sheet="1" objects="1" scenarios="1"/>
  <mergeCells count="1">
    <mergeCell ref="B6:D6"/>
  </mergeCells>
  <phoneticPr fontId="4" type="noConversion"/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4" location="'יתרת התחייבות להשקעה'!Print_Area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1181102362204722" bottom="0.51181102362204722" header="0" footer="0.23622047244094491"/>
  <pageSetup paperSize="9" scale="98" fitToHeight="25" pageOrder="overThenDown" orientation="portrait" r:id="rId1"/>
  <headerFooter alignWithMargins="0">
    <oddFooter>&amp;L&amp;Z&amp;F&amp;C&amp;A&amp;R&amp;D</oddFooter>
  </headerFooter>
  <rowBreaks count="1" manualBreakCount="1">
    <brk id="44" max="4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E788"/>
  <sheetViews>
    <sheetView rightToLeft="1" topLeftCell="A7" zoomScaleNormal="100" workbookViewId="0">
      <selection activeCell="C12" sqref="C12"/>
    </sheetView>
  </sheetViews>
  <sheetFormatPr defaultColWidth="9.140625" defaultRowHeight="18"/>
  <cols>
    <col min="1" max="1" width="6.28515625" style="1" customWidth="1"/>
    <col min="2" max="2" width="25.7109375" style="2" bestFit="1" customWidth="1"/>
    <col min="3" max="3" width="31.28515625" style="2" bestFit="1" customWidth="1"/>
    <col min="4" max="4" width="6.42578125" style="2" bestFit="1" customWidth="1"/>
    <col min="5" max="5" width="13.42578125" style="2" bestFit="1" customWidth="1"/>
    <col min="6" max="6" width="9.42578125" style="1" customWidth="1"/>
    <col min="7" max="7" width="12" style="1" customWidth="1"/>
    <col min="8" max="8" width="10.28515625" style="1" customWidth="1"/>
    <col min="9" max="9" width="6.85546875" style="1" bestFit="1" customWidth="1"/>
    <col min="10" max="10" width="9.42578125" style="1" customWidth="1"/>
    <col min="11" max="11" width="14.5703125" style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.2851562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57">
      <c r="B1" s="57" t="s">
        <v>197</v>
      </c>
      <c r="C1" s="81" t="s" vm="1">
        <v>261</v>
      </c>
    </row>
    <row r="2" spans="2:57">
      <c r="B2" s="57" t="s">
        <v>196</v>
      </c>
      <c r="C2" s="81" t="s">
        <v>262</v>
      </c>
    </row>
    <row r="3" spans="2:57">
      <c r="B3" s="57" t="s">
        <v>198</v>
      </c>
      <c r="C3" s="81" t="s">
        <v>263</v>
      </c>
    </row>
    <row r="4" spans="2:57">
      <c r="B4" s="57" t="s">
        <v>199</v>
      </c>
      <c r="C4" s="81">
        <v>414</v>
      </c>
    </row>
    <row r="6" spans="2:57" ht="26.25" customHeight="1">
      <c r="B6" s="227" t="s">
        <v>228</v>
      </c>
      <c r="C6" s="228"/>
      <c r="D6" s="228"/>
      <c r="E6" s="228"/>
      <c r="F6" s="228"/>
      <c r="G6" s="228"/>
      <c r="H6" s="228"/>
      <c r="I6" s="228"/>
      <c r="J6" s="228"/>
      <c r="K6" s="228"/>
      <c r="L6" s="229"/>
    </row>
    <row r="7" spans="2:57" ht="26.25" customHeight="1">
      <c r="B7" s="227" t="s">
        <v>109</v>
      </c>
      <c r="C7" s="228"/>
      <c r="D7" s="228"/>
      <c r="E7" s="228"/>
      <c r="F7" s="228"/>
      <c r="G7" s="228"/>
      <c r="H7" s="228"/>
      <c r="I7" s="228"/>
      <c r="J7" s="228"/>
      <c r="K7" s="228"/>
      <c r="L7" s="229"/>
      <c r="BE7" s="3"/>
    </row>
    <row r="8" spans="2:57" s="3" customFormat="1" ht="78.75">
      <c r="B8" s="22" t="s">
        <v>133</v>
      </c>
      <c r="C8" s="30" t="s">
        <v>53</v>
      </c>
      <c r="D8" s="73" t="s">
        <v>137</v>
      </c>
      <c r="E8" s="73" t="s">
        <v>75</v>
      </c>
      <c r="F8" s="30" t="s">
        <v>118</v>
      </c>
      <c r="G8" s="30" t="s">
        <v>0</v>
      </c>
      <c r="H8" s="30" t="s">
        <v>122</v>
      </c>
      <c r="I8" s="30" t="s">
        <v>71</v>
      </c>
      <c r="J8" s="30" t="s">
        <v>68</v>
      </c>
      <c r="K8" s="73" t="s">
        <v>200</v>
      </c>
      <c r="L8" s="31" t="s">
        <v>202</v>
      </c>
      <c r="BA8" s="1"/>
      <c r="BB8" s="1"/>
    </row>
    <row r="9" spans="2:57" s="3" customFormat="1" ht="20.25">
      <c r="B9" s="15"/>
      <c r="C9" s="16"/>
      <c r="D9" s="16"/>
      <c r="E9" s="16"/>
      <c r="F9" s="16"/>
      <c r="G9" s="16" t="s">
        <v>22</v>
      </c>
      <c r="H9" s="16" t="s">
        <v>72</v>
      </c>
      <c r="I9" s="16" t="s">
        <v>23</v>
      </c>
      <c r="J9" s="16" t="s">
        <v>20</v>
      </c>
      <c r="K9" s="32" t="s">
        <v>20</v>
      </c>
      <c r="L9" s="17" t="s">
        <v>20</v>
      </c>
      <c r="AZ9" s="1"/>
      <c r="BA9" s="1"/>
      <c r="BB9" s="1"/>
      <c r="BD9" s="4"/>
    </row>
    <row r="10" spans="2:57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AZ10" s="1"/>
      <c r="BA10" s="3"/>
      <c r="BB10" s="1"/>
    </row>
    <row r="11" spans="2:57" s="4" customFormat="1" ht="18" customHeight="1">
      <c r="B11" s="134" t="s">
        <v>56</v>
      </c>
      <c r="C11" s="129"/>
      <c r="D11" s="129"/>
      <c r="E11" s="129"/>
      <c r="F11" s="129"/>
      <c r="G11" s="130"/>
      <c r="H11" s="132"/>
      <c r="I11" s="130">
        <v>30.74409</v>
      </c>
      <c r="J11" s="129"/>
      <c r="K11" s="131">
        <v>1</v>
      </c>
      <c r="L11" s="131">
        <f>+I11/'סכום נכסי הקרן'!$C$43</f>
        <v>1.8101202008566347E-5</v>
      </c>
      <c r="AZ11" s="1"/>
      <c r="BA11" s="3"/>
      <c r="BB11" s="1"/>
      <c r="BD11" s="1"/>
    </row>
    <row r="12" spans="2:57" s="4" customFormat="1" ht="18" customHeight="1">
      <c r="B12" s="135" t="s">
        <v>30</v>
      </c>
      <c r="C12" s="129"/>
      <c r="D12" s="129"/>
      <c r="E12" s="129"/>
      <c r="F12" s="129"/>
      <c r="G12" s="130"/>
      <c r="H12" s="132"/>
      <c r="I12" s="130">
        <v>30.74409</v>
      </c>
      <c r="J12" s="129"/>
      <c r="K12" s="131">
        <v>1</v>
      </c>
      <c r="L12" s="131">
        <f>+I12/'סכום נכסי הקרן'!$C$43</f>
        <v>1.8101202008566347E-5</v>
      </c>
      <c r="AZ12" s="1"/>
      <c r="BA12" s="3"/>
      <c r="BB12" s="1"/>
      <c r="BD12" s="1"/>
    </row>
    <row r="13" spans="2:57">
      <c r="B13" s="104" t="s">
        <v>255</v>
      </c>
      <c r="C13" s="85"/>
      <c r="D13" s="85"/>
      <c r="E13" s="85"/>
      <c r="F13" s="85"/>
      <c r="G13" s="94"/>
      <c r="H13" s="96"/>
      <c r="I13" s="94">
        <v>30.74409</v>
      </c>
      <c r="J13" s="85"/>
      <c r="K13" s="95">
        <v>1</v>
      </c>
      <c r="L13" s="95">
        <f>+I13/'סכום נכסי הקרן'!$C$43</f>
        <v>1.8101202008566347E-5</v>
      </c>
      <c r="BA13" s="3"/>
    </row>
    <row r="14" spans="2:57" s="153" customFormat="1" ht="20.25">
      <c r="B14" s="90" t="s">
        <v>1460</v>
      </c>
      <c r="C14" s="87" t="s">
        <v>1461</v>
      </c>
      <c r="D14" s="100" t="s">
        <v>138</v>
      </c>
      <c r="E14" s="100" t="s">
        <v>979</v>
      </c>
      <c r="F14" s="100" t="s">
        <v>267</v>
      </c>
      <c r="G14" s="97">
        <v>9981</v>
      </c>
      <c r="H14" s="99">
        <v>12</v>
      </c>
      <c r="I14" s="97">
        <v>1.1977200000000001</v>
      </c>
      <c r="J14" s="138">
        <v>4.3864814977586358E-3</v>
      </c>
      <c r="K14" s="98">
        <v>3.8957731388374162E-2</v>
      </c>
      <c r="L14" s="98">
        <f>+I14/'סכום נכסי הקרן'!$C$43</f>
        <v>7.0518176565642657E-7</v>
      </c>
      <c r="BA14" s="168"/>
    </row>
    <row r="15" spans="2:57" s="153" customFormat="1">
      <c r="B15" s="90" t="s">
        <v>1462</v>
      </c>
      <c r="C15" s="87" t="s">
        <v>1463</v>
      </c>
      <c r="D15" s="100" t="s">
        <v>138</v>
      </c>
      <c r="E15" s="100" t="s">
        <v>979</v>
      </c>
      <c r="F15" s="100" t="s">
        <v>267</v>
      </c>
      <c r="G15" s="97">
        <v>10396</v>
      </c>
      <c r="H15" s="99">
        <v>28.9</v>
      </c>
      <c r="I15" s="97">
        <v>3.0044400000000002</v>
      </c>
      <c r="J15" s="98">
        <v>1.6000000000000001E-3</v>
      </c>
      <c r="K15" s="98">
        <v>9.7724147958192953E-2</v>
      </c>
      <c r="L15" s="98">
        <f>+I15/'סכום נכסי הקרן'!$C$43</f>
        <v>1.7689245433062771E-6</v>
      </c>
    </row>
    <row r="16" spans="2:57" s="153" customFormat="1">
      <c r="B16" s="90" t="s">
        <v>1464</v>
      </c>
      <c r="C16" s="87" t="s">
        <v>1465</v>
      </c>
      <c r="D16" s="100" t="s">
        <v>138</v>
      </c>
      <c r="E16" s="100" t="s">
        <v>912</v>
      </c>
      <c r="F16" s="100" t="s">
        <v>267</v>
      </c>
      <c r="G16" s="97">
        <v>784.23</v>
      </c>
      <c r="H16" s="99">
        <v>2845</v>
      </c>
      <c r="I16" s="97">
        <v>22.311340000000001</v>
      </c>
      <c r="J16" s="138">
        <v>1.7118702154271981E-4</v>
      </c>
      <c r="K16" s="98">
        <v>0.72571151073263196</v>
      </c>
      <c r="L16" s="98">
        <f>+I16/'סכום נכסי הקרן'!$C$43</f>
        <v>1.3136250655713234E-5</v>
      </c>
    </row>
    <row r="17" spans="2:53" s="153" customFormat="1">
      <c r="B17" s="90" t="s">
        <v>1466</v>
      </c>
      <c r="C17" s="87" t="s">
        <v>1467</v>
      </c>
      <c r="D17" s="100" t="s">
        <v>138</v>
      </c>
      <c r="E17" s="100" t="s">
        <v>908</v>
      </c>
      <c r="F17" s="100" t="s">
        <v>267</v>
      </c>
      <c r="G17" s="97">
        <v>60437</v>
      </c>
      <c r="H17" s="99">
        <v>7</v>
      </c>
      <c r="I17" s="97">
        <v>4.2305900000000003</v>
      </c>
      <c r="J17" s="138">
        <v>1.7139170506912443E-3</v>
      </c>
      <c r="K17" s="98">
        <v>0.13760660992080104</v>
      </c>
      <c r="L17" s="98">
        <f>+I17/'סכום נכסי הקרן'!$C$43</f>
        <v>2.4908450438904095E-6</v>
      </c>
    </row>
    <row r="18" spans="2:53">
      <c r="B18" s="86"/>
      <c r="C18" s="87"/>
      <c r="D18" s="87"/>
      <c r="E18" s="87"/>
      <c r="F18" s="87"/>
      <c r="G18" s="97"/>
      <c r="H18" s="99"/>
      <c r="I18" s="87"/>
      <c r="J18" s="87"/>
      <c r="K18" s="98"/>
      <c r="L18" s="87"/>
    </row>
    <row r="19" spans="2:53" ht="20.2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AZ19" s="4"/>
    </row>
    <row r="20" spans="2:53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BA20" s="3"/>
    </row>
    <row r="21" spans="2:53">
      <c r="B21" s="11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3">
      <c r="B22" s="113" t="s">
        <v>1807</v>
      </c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3">
      <c r="B23" s="113" t="s">
        <v>129</v>
      </c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D110" s="1"/>
      <c r="E110" s="1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</sheetData>
  <sheetProtection password="CC3D"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AE1:XFD2 D3:K23 A1:A1048576 C5:C23 B24:K1048576 B1:B21 L3:XFD1048576 D1:AC2"/>
  </dataValidations>
  <pageMargins left="0" right="0" top="0.5" bottom="0.5" header="0" footer="0.25"/>
  <pageSetup paperSize="9" scale="94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topLeftCell="A7" zoomScaleNormal="100" workbookViewId="0">
      <selection activeCell="I27" sqref="I27"/>
    </sheetView>
  </sheetViews>
  <sheetFormatPr defaultColWidth="9.140625" defaultRowHeight="18"/>
  <cols>
    <col min="1" max="1" width="6.28515625" style="1" customWidth="1"/>
    <col min="2" max="2" width="24.85546875" style="2" bestFit="1" customWidth="1"/>
    <col min="3" max="3" width="25.5703125" style="2" customWidth="1"/>
    <col min="4" max="4" width="6.42578125" style="2" bestFit="1" customWidth="1"/>
    <col min="5" max="5" width="6.28515625" style="2" customWidth="1"/>
    <col min="6" max="6" width="8" style="1" bestFit="1" customWidth="1"/>
    <col min="7" max="7" width="7.7109375" style="1" bestFit="1" customWidth="1"/>
    <col min="8" max="8" width="9.42578125" style="1" bestFit="1" customWidth="1"/>
    <col min="9" max="9" width="9" style="1" bestFit="1" customWidth="1"/>
    <col min="10" max="10" width="6.28515625" style="1" bestFit="1" customWidth="1"/>
    <col min="11" max="11" width="12.28515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197</v>
      </c>
      <c r="C1" s="81" t="s" vm="1">
        <v>261</v>
      </c>
    </row>
    <row r="2" spans="2:61">
      <c r="B2" s="57" t="s">
        <v>196</v>
      </c>
      <c r="C2" s="81" t="s">
        <v>262</v>
      </c>
    </row>
    <row r="3" spans="2:61">
      <c r="B3" s="57" t="s">
        <v>198</v>
      </c>
      <c r="C3" s="81" t="s">
        <v>263</v>
      </c>
    </row>
    <row r="4" spans="2:61">
      <c r="B4" s="57" t="s">
        <v>199</v>
      </c>
      <c r="C4" s="81">
        <v>414</v>
      </c>
    </row>
    <row r="6" spans="2:61" ht="26.25" customHeight="1">
      <c r="B6" s="227" t="s">
        <v>228</v>
      </c>
      <c r="C6" s="228"/>
      <c r="D6" s="228"/>
      <c r="E6" s="228"/>
      <c r="F6" s="228"/>
      <c r="G6" s="228"/>
      <c r="H6" s="228"/>
      <c r="I6" s="228"/>
      <c r="J6" s="228"/>
      <c r="K6" s="228"/>
      <c r="L6" s="229"/>
    </row>
    <row r="7" spans="2:61" ht="26.25" customHeight="1">
      <c r="B7" s="227" t="s">
        <v>110</v>
      </c>
      <c r="C7" s="228"/>
      <c r="D7" s="228"/>
      <c r="E7" s="228"/>
      <c r="F7" s="228"/>
      <c r="G7" s="228"/>
      <c r="H7" s="228"/>
      <c r="I7" s="228"/>
      <c r="J7" s="228"/>
      <c r="K7" s="228"/>
      <c r="L7" s="229"/>
      <c r="BI7" s="3"/>
    </row>
    <row r="8" spans="2:61" s="3" customFormat="1" ht="78.75">
      <c r="B8" s="22" t="s">
        <v>133</v>
      </c>
      <c r="C8" s="30" t="s">
        <v>53</v>
      </c>
      <c r="D8" s="73" t="s">
        <v>137</v>
      </c>
      <c r="E8" s="73" t="s">
        <v>75</v>
      </c>
      <c r="F8" s="30" t="s">
        <v>118</v>
      </c>
      <c r="G8" s="30" t="s">
        <v>0</v>
      </c>
      <c r="H8" s="30" t="s">
        <v>122</v>
      </c>
      <c r="I8" s="30" t="s">
        <v>71</v>
      </c>
      <c r="J8" s="30" t="s">
        <v>68</v>
      </c>
      <c r="K8" s="73" t="s">
        <v>200</v>
      </c>
      <c r="L8" s="31" t="s">
        <v>202</v>
      </c>
      <c r="M8" s="1"/>
      <c r="BE8" s="1"/>
      <c r="BF8" s="1"/>
    </row>
    <row r="9" spans="2:61" s="3" customFormat="1" ht="20.25">
      <c r="B9" s="15"/>
      <c r="C9" s="30"/>
      <c r="D9" s="30"/>
      <c r="E9" s="30"/>
      <c r="F9" s="30"/>
      <c r="G9" s="16" t="s">
        <v>22</v>
      </c>
      <c r="H9" s="16" t="s">
        <v>72</v>
      </c>
      <c r="I9" s="16" t="s">
        <v>23</v>
      </c>
      <c r="J9" s="16" t="s">
        <v>20</v>
      </c>
      <c r="K9" s="32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D10" s="1"/>
      <c r="BE10" s="3"/>
      <c r="BF10" s="1"/>
    </row>
    <row r="11" spans="2:61" s="4" customFormat="1" ht="18" customHeight="1">
      <c r="B11" s="114" t="s">
        <v>58</v>
      </c>
      <c r="C11" s="85"/>
      <c r="D11" s="85"/>
      <c r="E11" s="85"/>
      <c r="F11" s="85"/>
      <c r="G11" s="94"/>
      <c r="H11" s="96"/>
      <c r="I11" s="94">
        <v>-253.3</v>
      </c>
      <c r="J11" s="85"/>
      <c r="K11" s="95">
        <v>1</v>
      </c>
      <c r="L11" s="95">
        <f>+I11/'סכום נכסי הקרן'!$C$43</f>
        <v>-1.4913547510334038E-4</v>
      </c>
      <c r="BD11" s="1"/>
      <c r="BE11" s="3"/>
      <c r="BF11" s="1"/>
      <c r="BH11" s="1"/>
    </row>
    <row r="12" spans="2:61">
      <c r="B12" s="136" t="s">
        <v>252</v>
      </c>
      <c r="C12" s="129"/>
      <c r="D12" s="129"/>
      <c r="E12" s="129"/>
      <c r="F12" s="129"/>
      <c r="G12" s="130"/>
      <c r="H12" s="132"/>
      <c r="I12" s="130">
        <v>-253.3</v>
      </c>
      <c r="J12" s="129"/>
      <c r="K12" s="131">
        <v>1</v>
      </c>
      <c r="L12" s="131">
        <f>+I12/'סכום נכסי הקרן'!$C$43</f>
        <v>-1.4913547510334038E-4</v>
      </c>
      <c r="BE12" s="3"/>
    </row>
    <row r="13" spans="2:61" ht="20.25">
      <c r="B13" s="109" t="s">
        <v>247</v>
      </c>
      <c r="C13" s="85"/>
      <c r="D13" s="85"/>
      <c r="E13" s="85"/>
      <c r="F13" s="85"/>
      <c r="G13" s="94"/>
      <c r="H13" s="96"/>
      <c r="I13" s="94">
        <v>-253.3</v>
      </c>
      <c r="J13" s="85"/>
      <c r="K13" s="95">
        <v>1</v>
      </c>
      <c r="L13" s="95">
        <f>+I13/'סכום נכסי הקרן'!$C$43</f>
        <v>-1.4913547510334038E-4</v>
      </c>
      <c r="BE13" s="4"/>
    </row>
    <row r="14" spans="2:61">
      <c r="B14" s="110" t="s">
        <v>1468</v>
      </c>
      <c r="C14" s="87" t="s">
        <v>1469</v>
      </c>
      <c r="D14" s="100" t="s">
        <v>138</v>
      </c>
      <c r="E14" s="100"/>
      <c r="F14" s="100" t="s">
        <v>267</v>
      </c>
      <c r="G14" s="97">
        <v>85</v>
      </c>
      <c r="H14" s="99">
        <v>2840</v>
      </c>
      <c r="I14" s="97">
        <v>241.4</v>
      </c>
      <c r="J14" s="87"/>
      <c r="K14" s="98">
        <v>-0.95302013422818788</v>
      </c>
      <c r="L14" s="98">
        <f>+I14/'סכום נכסי הקרן'!$C$43</f>
        <v>1.4212911050117002E-4</v>
      </c>
    </row>
    <row r="15" spans="2:61">
      <c r="B15" s="110" t="s">
        <v>1470</v>
      </c>
      <c r="C15" s="87" t="s">
        <v>1471</v>
      </c>
      <c r="D15" s="100" t="s">
        <v>138</v>
      </c>
      <c r="E15" s="100"/>
      <c r="F15" s="100" t="s">
        <v>267</v>
      </c>
      <c r="G15" s="97">
        <v>-85</v>
      </c>
      <c r="H15" s="99">
        <v>5820</v>
      </c>
      <c r="I15" s="97">
        <v>-494.7</v>
      </c>
      <c r="J15" s="87"/>
      <c r="K15" s="98">
        <v>1.9530201342281879</v>
      </c>
      <c r="L15" s="98">
        <f>+I15/'סכום נכסי הקרן'!$C$43</f>
        <v>-2.9126458560451037E-4</v>
      </c>
    </row>
    <row r="16" spans="2:61">
      <c r="B16" s="115"/>
      <c r="C16" s="116"/>
      <c r="D16" s="116"/>
      <c r="E16" s="116"/>
      <c r="F16" s="116"/>
      <c r="G16" s="117"/>
      <c r="H16" s="118"/>
      <c r="I16" s="116"/>
      <c r="J16" s="116"/>
      <c r="K16" s="119"/>
      <c r="L16" s="116"/>
    </row>
    <row r="17" spans="2:5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56" ht="20.2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BD18" s="4"/>
    </row>
    <row r="19" spans="2:56">
      <c r="B19" s="113" t="s">
        <v>1807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6">
      <c r="B20" s="113" t="s">
        <v>129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BD21" s="3"/>
    </row>
    <row r="22" spans="2:5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</row>
    <row r="116" spans="2:12">
      <c r="C116" s="1"/>
      <c r="D116" s="1"/>
      <c r="E116" s="1"/>
    </row>
    <row r="117" spans="2:12">
      <c r="C117" s="1"/>
      <c r="D117" s="1"/>
      <c r="E117" s="1"/>
    </row>
    <row r="118" spans="2:12">
      <c r="C118" s="1"/>
      <c r="D118" s="1"/>
      <c r="E118" s="1"/>
    </row>
    <row r="119" spans="2:12">
      <c r="C119" s="1"/>
      <c r="D119" s="1"/>
      <c r="E119" s="1"/>
    </row>
    <row r="120" spans="2:12">
      <c r="C120" s="1"/>
      <c r="D120" s="1"/>
      <c r="E120" s="1"/>
    </row>
    <row r="121" spans="2:12">
      <c r="C121" s="1"/>
      <c r="D121" s="1"/>
      <c r="E121" s="1"/>
    </row>
    <row r="122" spans="2:12">
      <c r="C122" s="1"/>
      <c r="D122" s="1"/>
      <c r="E122" s="1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sheetProtection password="CC3D"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H1:XFD2 D3:XFD1048576 D1:AF2 A1:A1048576 B1:B18 B2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topLeftCell="A9" zoomScaleNormal="100" workbookViewId="0">
      <selection activeCell="A30" sqref="A30"/>
    </sheetView>
  </sheetViews>
  <sheetFormatPr defaultColWidth="9.140625" defaultRowHeight="18"/>
  <cols>
    <col min="1" max="1" width="6.28515625" style="2" customWidth="1"/>
    <col min="2" max="2" width="30.5703125" style="2" bestFit="1" customWidth="1"/>
    <col min="3" max="3" width="31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10.140625" style="1" bestFit="1" customWidth="1"/>
    <col min="8" max="8" width="11.85546875" style="1" bestFit="1" customWidth="1"/>
    <col min="9" max="9" width="9" style="1" bestFit="1" customWidth="1"/>
    <col min="10" max="10" width="12.2851562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197</v>
      </c>
      <c r="C1" s="81" t="s" vm="1">
        <v>261</v>
      </c>
    </row>
    <row r="2" spans="1:60">
      <c r="B2" s="57" t="s">
        <v>196</v>
      </c>
      <c r="C2" s="81" t="s">
        <v>262</v>
      </c>
    </row>
    <row r="3" spans="1:60">
      <c r="B3" s="57" t="s">
        <v>198</v>
      </c>
      <c r="C3" s="81" t="s">
        <v>263</v>
      </c>
    </row>
    <row r="4" spans="1:60">
      <c r="B4" s="57" t="s">
        <v>199</v>
      </c>
      <c r="C4" s="81">
        <v>414</v>
      </c>
    </row>
    <row r="6" spans="1:60" ht="26.25" customHeight="1">
      <c r="B6" s="227" t="s">
        <v>228</v>
      </c>
      <c r="C6" s="228"/>
      <c r="D6" s="228"/>
      <c r="E6" s="228"/>
      <c r="F6" s="228"/>
      <c r="G6" s="228"/>
      <c r="H6" s="228"/>
      <c r="I6" s="228"/>
      <c r="J6" s="228"/>
      <c r="K6" s="229"/>
      <c r="BD6" s="1" t="s">
        <v>138</v>
      </c>
      <c r="BF6" s="1" t="s">
        <v>205</v>
      </c>
      <c r="BH6" s="3" t="s">
        <v>182</v>
      </c>
    </row>
    <row r="7" spans="1:60" ht="26.25" customHeight="1">
      <c r="B7" s="227" t="s">
        <v>111</v>
      </c>
      <c r="C7" s="228"/>
      <c r="D7" s="228"/>
      <c r="E7" s="228"/>
      <c r="F7" s="228"/>
      <c r="G7" s="228"/>
      <c r="H7" s="228"/>
      <c r="I7" s="228"/>
      <c r="J7" s="228"/>
      <c r="K7" s="229"/>
      <c r="BD7" s="3" t="s">
        <v>140</v>
      </c>
      <c r="BF7" s="1" t="s">
        <v>160</v>
      </c>
      <c r="BH7" s="3" t="s">
        <v>181</v>
      </c>
    </row>
    <row r="8" spans="1:60" s="3" customFormat="1" ht="78.75">
      <c r="A8" s="2"/>
      <c r="B8" s="22" t="s">
        <v>133</v>
      </c>
      <c r="C8" s="30" t="s">
        <v>53</v>
      </c>
      <c r="D8" s="73" t="s">
        <v>137</v>
      </c>
      <c r="E8" s="73" t="s">
        <v>75</v>
      </c>
      <c r="F8" s="30" t="s">
        <v>118</v>
      </c>
      <c r="G8" s="30" t="s">
        <v>0</v>
      </c>
      <c r="H8" s="30" t="s">
        <v>122</v>
      </c>
      <c r="I8" s="30" t="s">
        <v>71</v>
      </c>
      <c r="J8" s="73" t="s">
        <v>200</v>
      </c>
      <c r="K8" s="30" t="s">
        <v>202</v>
      </c>
      <c r="BC8" s="1" t="s">
        <v>153</v>
      </c>
      <c r="BD8" s="1" t="s">
        <v>154</v>
      </c>
      <c r="BE8" s="1" t="s">
        <v>161</v>
      </c>
      <c r="BG8" s="4" t="s">
        <v>183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72</v>
      </c>
      <c r="I9" s="16" t="s">
        <v>23</v>
      </c>
      <c r="J9" s="32" t="s">
        <v>20</v>
      </c>
      <c r="K9" s="58" t="s">
        <v>20</v>
      </c>
      <c r="BC9" s="1" t="s">
        <v>150</v>
      </c>
      <c r="BE9" s="1" t="s">
        <v>162</v>
      </c>
      <c r="BG9" s="4" t="s">
        <v>184</v>
      </c>
    </row>
    <row r="10" spans="1:60" s="4" customFormat="1" ht="18" customHeight="1">
      <c r="A10" s="2"/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146</v>
      </c>
      <c r="BD10" s="3"/>
      <c r="BE10" s="1" t="s">
        <v>206</v>
      </c>
      <c r="BG10" s="1" t="s">
        <v>190</v>
      </c>
    </row>
    <row r="11" spans="1:60" s="4" customFormat="1" ht="18" customHeight="1">
      <c r="A11" s="2"/>
      <c r="B11" s="134" t="s">
        <v>57</v>
      </c>
      <c r="C11" s="129"/>
      <c r="D11" s="129"/>
      <c r="E11" s="129"/>
      <c r="F11" s="129"/>
      <c r="G11" s="130"/>
      <c r="H11" s="132"/>
      <c r="I11" s="130">
        <v>-238.41271</v>
      </c>
      <c r="J11" s="131">
        <v>1</v>
      </c>
      <c r="K11" s="131">
        <f>+I11/'סכום נכסי הקרן'!$C$43</f>
        <v>-1.4037028336567274E-4</v>
      </c>
      <c r="L11" s="3"/>
      <c r="M11" s="3"/>
      <c r="N11" s="3"/>
      <c r="O11" s="3"/>
      <c r="BC11" s="1" t="s">
        <v>145</v>
      </c>
      <c r="BD11" s="3"/>
      <c r="BE11" s="1" t="s">
        <v>163</v>
      </c>
      <c r="BG11" s="1" t="s">
        <v>185</v>
      </c>
    </row>
    <row r="12" spans="1:60" ht="20.25">
      <c r="B12" s="135" t="s">
        <v>257</v>
      </c>
      <c r="C12" s="129"/>
      <c r="D12" s="129"/>
      <c r="E12" s="129"/>
      <c r="F12" s="129"/>
      <c r="G12" s="130"/>
      <c r="H12" s="132"/>
      <c r="I12" s="130">
        <v>-238.41271</v>
      </c>
      <c r="J12" s="131">
        <v>1</v>
      </c>
      <c r="K12" s="131">
        <f>+I12/'סכום נכסי הקרן'!$C$43</f>
        <v>-1.4037028336567274E-4</v>
      </c>
      <c r="P12" s="1"/>
      <c r="BC12" s="1" t="s">
        <v>143</v>
      </c>
      <c r="BD12" s="4"/>
      <c r="BE12" s="1" t="s">
        <v>164</v>
      </c>
      <c r="BG12" s="1" t="s">
        <v>186</v>
      </c>
    </row>
    <row r="13" spans="1:60">
      <c r="B13" s="86" t="s">
        <v>1472</v>
      </c>
      <c r="C13" s="87" t="s">
        <v>1473</v>
      </c>
      <c r="D13" s="100" t="s">
        <v>32</v>
      </c>
      <c r="E13" s="100"/>
      <c r="F13" s="100" t="s">
        <v>1211</v>
      </c>
      <c r="G13" s="97">
        <f>103</f>
        <v>103</v>
      </c>
      <c r="H13" s="99">
        <f>2035.5*100</f>
        <v>203550</v>
      </c>
      <c r="I13" s="97">
        <v>-238.41271</v>
      </c>
      <c r="J13" s="98">
        <v>1</v>
      </c>
      <c r="K13" s="98">
        <f>+I13/'סכום נכסי הקרן'!$C$43</f>
        <v>-1.4037028336567274E-4</v>
      </c>
      <c r="P13" s="1"/>
      <c r="BC13" s="1" t="s">
        <v>147</v>
      </c>
      <c r="BE13" s="1" t="s">
        <v>165</v>
      </c>
      <c r="BG13" s="1" t="s">
        <v>187</v>
      </c>
    </row>
    <row r="14" spans="1:60">
      <c r="B14" s="112"/>
      <c r="C14" s="87"/>
      <c r="D14" s="87"/>
      <c r="E14" s="87"/>
      <c r="F14" s="87"/>
      <c r="G14" s="97"/>
      <c r="H14" s="99"/>
      <c r="I14" s="87"/>
      <c r="J14" s="98"/>
      <c r="K14" s="87"/>
      <c r="P14" s="1"/>
      <c r="BC14" s="1" t="s">
        <v>144</v>
      </c>
      <c r="BE14" s="1" t="s">
        <v>166</v>
      </c>
      <c r="BG14" s="1" t="s">
        <v>189</v>
      </c>
    </row>
    <row r="15" spans="1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P15" s="1"/>
      <c r="BC15" s="1" t="s">
        <v>155</v>
      </c>
      <c r="BE15" s="1" t="s">
        <v>207</v>
      </c>
      <c r="BG15" s="1" t="s">
        <v>191</v>
      </c>
    </row>
    <row r="16" spans="1:60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P16" s="1"/>
      <c r="BC16" s="4" t="s">
        <v>141</v>
      </c>
      <c r="BD16" s="1" t="s">
        <v>156</v>
      </c>
      <c r="BE16" s="1" t="s">
        <v>167</v>
      </c>
      <c r="BG16" s="1" t="s">
        <v>192</v>
      </c>
    </row>
    <row r="17" spans="2:60">
      <c r="B17" s="102"/>
      <c r="C17" s="103"/>
      <c r="D17" s="103"/>
      <c r="E17" s="103"/>
      <c r="F17" s="103"/>
      <c r="G17" s="103"/>
      <c r="H17" s="103"/>
      <c r="I17" s="103"/>
      <c r="J17" s="103"/>
      <c r="K17" s="103"/>
      <c r="P17" s="1"/>
      <c r="BC17" s="1" t="s">
        <v>151</v>
      </c>
      <c r="BE17" s="1" t="s">
        <v>168</v>
      </c>
      <c r="BG17" s="1" t="s">
        <v>193</v>
      </c>
    </row>
    <row r="18" spans="2:60">
      <c r="B18" s="113" t="s">
        <v>1807</v>
      </c>
      <c r="C18" s="103"/>
      <c r="D18" s="103"/>
      <c r="E18" s="103"/>
      <c r="F18" s="103"/>
      <c r="G18" s="103"/>
      <c r="H18" s="103"/>
      <c r="I18" s="103"/>
      <c r="J18" s="103"/>
      <c r="K18" s="103"/>
      <c r="BD18" s="1" t="s">
        <v>139</v>
      </c>
      <c r="BF18" s="1" t="s">
        <v>169</v>
      </c>
      <c r="BH18" s="1" t="s">
        <v>32</v>
      </c>
    </row>
    <row r="19" spans="2:60">
      <c r="B19" s="113" t="s">
        <v>129</v>
      </c>
      <c r="C19" s="103"/>
      <c r="D19" s="103"/>
      <c r="E19" s="103"/>
      <c r="F19" s="103"/>
      <c r="G19" s="103"/>
      <c r="H19" s="103"/>
      <c r="I19" s="103"/>
      <c r="J19" s="103"/>
      <c r="K19" s="103"/>
      <c r="BD19" s="1" t="s">
        <v>152</v>
      </c>
      <c r="BF19" s="1" t="s">
        <v>170</v>
      </c>
    </row>
    <row r="20" spans="2:6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BD20" s="1" t="s">
        <v>157</v>
      </c>
      <c r="BF20" s="1" t="s">
        <v>171</v>
      </c>
    </row>
    <row r="21" spans="2:6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BD21" s="1" t="s">
        <v>142</v>
      </c>
      <c r="BE21" s="1" t="s">
        <v>158</v>
      </c>
      <c r="BF21" s="1" t="s">
        <v>172</v>
      </c>
    </row>
    <row r="22" spans="2:6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BD22" s="1" t="s">
        <v>148</v>
      </c>
      <c r="BF22" s="1" t="s">
        <v>173</v>
      </c>
    </row>
    <row r="23" spans="2:6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BD23" s="1" t="s">
        <v>32</v>
      </c>
      <c r="BE23" s="1" t="s">
        <v>149</v>
      </c>
      <c r="BF23" s="1" t="s">
        <v>208</v>
      </c>
    </row>
    <row r="24" spans="2:6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BF24" s="1" t="s">
        <v>211</v>
      </c>
    </row>
    <row r="25" spans="2:6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BF25" s="1" t="s">
        <v>174</v>
      </c>
    </row>
    <row r="26" spans="2:6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BF26" s="1" t="s">
        <v>175</v>
      </c>
    </row>
    <row r="27" spans="2:6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BF27" s="1" t="s">
        <v>210</v>
      </c>
    </row>
    <row r="28" spans="2:6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BF28" s="1" t="s">
        <v>176</v>
      </c>
    </row>
    <row r="29" spans="2:6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BF29" s="1" t="s">
        <v>177</v>
      </c>
    </row>
    <row r="30" spans="2:6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BF30" s="1" t="s">
        <v>209</v>
      </c>
    </row>
    <row r="31" spans="2:6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BF31" s="1" t="s">
        <v>32</v>
      </c>
    </row>
    <row r="32" spans="2:60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</row>
    <row r="112" spans="2:11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</row>
    <row r="113" spans="2:11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</row>
    <row r="114" spans="2:11">
      <c r="C114" s="3"/>
      <c r="D114" s="3"/>
      <c r="E114" s="3"/>
      <c r="F114" s="3"/>
      <c r="G114" s="3"/>
      <c r="H114" s="3"/>
    </row>
    <row r="115" spans="2:11">
      <c r="C115" s="3"/>
      <c r="D115" s="3"/>
      <c r="E115" s="3"/>
      <c r="F115" s="3"/>
      <c r="G115" s="3"/>
      <c r="H115" s="3"/>
    </row>
    <row r="116" spans="2:11">
      <c r="C116" s="3"/>
      <c r="D116" s="3"/>
      <c r="E116" s="3"/>
      <c r="F116" s="3"/>
      <c r="G116" s="3"/>
      <c r="H116" s="3"/>
    </row>
    <row r="117" spans="2:11">
      <c r="C117" s="3"/>
      <c r="D117" s="3"/>
      <c r="E117" s="3"/>
      <c r="F117" s="3"/>
      <c r="G117" s="3"/>
      <c r="H117" s="3"/>
    </row>
    <row r="118" spans="2:11">
      <c r="C118" s="3"/>
      <c r="D118" s="3"/>
      <c r="E118" s="3"/>
      <c r="F118" s="3"/>
      <c r="G118" s="3"/>
      <c r="H118" s="3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password="CC3D"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H1:XFD2 D3:XFD1048576 D1:AF2 A1:A1048576 B1:B17 B20:B1048576"/>
  </dataValidations>
  <pageMargins left="0" right="0" top="0.5" bottom="0.5" header="0" footer="0.25"/>
  <pageSetup paperSize="9" scale="9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zoomScaleNormal="100" workbookViewId="0">
      <selection activeCell="I17" sqref="I17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31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197</v>
      </c>
      <c r="C1" s="81" t="s" vm="1">
        <v>261</v>
      </c>
    </row>
    <row r="2" spans="2:81">
      <c r="B2" s="57" t="s">
        <v>196</v>
      </c>
      <c r="C2" s="81" t="s">
        <v>262</v>
      </c>
    </row>
    <row r="3" spans="2:81">
      <c r="B3" s="57" t="s">
        <v>198</v>
      </c>
      <c r="C3" s="81" t="s">
        <v>263</v>
      </c>
      <c r="E3" s="2"/>
    </row>
    <row r="4" spans="2:81">
      <c r="B4" s="57" t="s">
        <v>199</v>
      </c>
      <c r="C4" s="81">
        <v>414</v>
      </c>
    </row>
    <row r="6" spans="2:81" ht="26.25" customHeight="1">
      <c r="B6" s="227" t="s">
        <v>228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9"/>
    </row>
    <row r="7" spans="2:81" ht="26.25" customHeight="1">
      <c r="B7" s="227" t="s">
        <v>112</v>
      </c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9"/>
    </row>
    <row r="8" spans="2:81" s="3" customFormat="1" ht="47.25">
      <c r="B8" s="22" t="s">
        <v>133</v>
      </c>
      <c r="C8" s="30" t="s">
        <v>53</v>
      </c>
      <c r="D8" s="13" t="s">
        <v>59</v>
      </c>
      <c r="E8" s="30" t="s">
        <v>15</v>
      </c>
      <c r="F8" s="30" t="s">
        <v>76</v>
      </c>
      <c r="G8" s="30" t="s">
        <v>119</v>
      </c>
      <c r="H8" s="30" t="s">
        <v>18</v>
      </c>
      <c r="I8" s="30" t="s">
        <v>118</v>
      </c>
      <c r="J8" s="30" t="s">
        <v>17</v>
      </c>
      <c r="K8" s="30" t="s">
        <v>19</v>
      </c>
      <c r="L8" s="30" t="s">
        <v>0</v>
      </c>
      <c r="M8" s="30" t="s">
        <v>122</v>
      </c>
      <c r="N8" s="30" t="s">
        <v>71</v>
      </c>
      <c r="O8" s="30" t="s">
        <v>68</v>
      </c>
      <c r="P8" s="73" t="s">
        <v>200</v>
      </c>
      <c r="Q8" s="31" t="s">
        <v>202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32"/>
      <c r="F9" s="32"/>
      <c r="G9" s="32" t="s">
        <v>24</v>
      </c>
      <c r="H9" s="32" t="s">
        <v>21</v>
      </c>
      <c r="I9" s="32"/>
      <c r="J9" s="32" t="s">
        <v>20</v>
      </c>
      <c r="K9" s="32" t="s">
        <v>20</v>
      </c>
      <c r="L9" s="32" t="s">
        <v>22</v>
      </c>
      <c r="M9" s="32" t="s">
        <v>72</v>
      </c>
      <c r="N9" s="32" t="s">
        <v>23</v>
      </c>
      <c r="O9" s="32" t="s">
        <v>20</v>
      </c>
      <c r="P9" s="32" t="s">
        <v>20</v>
      </c>
      <c r="Q9" s="33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130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81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81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81">
      <c r="B15" s="11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81">
      <c r="B16" s="11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</sheetData>
  <sheetProtection password="CC3D" sheet="1" objects="1" scenarios="1"/>
  <mergeCells count="2">
    <mergeCell ref="B6:Q6"/>
    <mergeCell ref="B7:Q7"/>
  </mergeCells>
  <phoneticPr fontId="4" type="noConversion"/>
  <dataValidations count="1">
    <dataValidation allowBlank="1" showInputMessage="1" showErrorMessage="1" sqref="C5:C1048576 AH1:XFD2 D3:XFD1048576 D1:AF2 A1:A1048576 B1:B14 B17:B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99"/>
    <pageSetUpPr fitToPage="1"/>
  </sheetPr>
  <dimension ref="B1:BK144"/>
  <sheetViews>
    <sheetView rightToLeft="1" zoomScaleNormal="100" workbookViewId="0"/>
  </sheetViews>
  <sheetFormatPr defaultColWidth="9.140625" defaultRowHeight="18"/>
  <cols>
    <col min="1" max="1" width="3" style="1" customWidth="1"/>
    <col min="2" max="2" width="34.85546875" style="2" bestFit="1" customWidth="1"/>
    <col min="3" max="3" width="17.85546875" style="2" customWidth="1"/>
    <col min="4" max="4" width="6" style="1" customWidth="1"/>
    <col min="5" max="5" width="6.7109375" style="1" customWidth="1"/>
    <col min="6" max="6" width="12.42578125" style="147" customWidth="1"/>
    <col min="7" max="7" width="7" style="1" bestFit="1" customWidth="1"/>
    <col min="8" max="8" width="5.28515625" style="1" bestFit="1" customWidth="1"/>
    <col min="9" max="9" width="10.85546875" style="1" bestFit="1" customWidth="1"/>
    <col min="10" max="10" width="7.5703125" style="1" bestFit="1" customWidth="1"/>
    <col min="11" max="11" width="15.85546875" style="1" bestFit="1" customWidth="1"/>
    <col min="12" max="12" width="10.5703125" style="1" bestFit="1" customWidth="1"/>
    <col min="13" max="13" width="12.5703125" style="1" bestFit="1" customWidth="1"/>
    <col min="14" max="14" width="11.85546875" style="1" bestFit="1" customWidth="1"/>
    <col min="15" max="15" width="12.2851562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9.5703125" style="3" customWidth="1"/>
    <col min="20" max="20" width="6.140625" style="3" customWidth="1"/>
    <col min="21" max="22" width="5.7109375" style="3" customWidth="1"/>
    <col min="23" max="23" width="6.85546875" style="3" customWidth="1"/>
    <col min="24" max="24" width="6.42578125" style="3" customWidth="1"/>
    <col min="25" max="25" width="6.7109375" style="3" customWidth="1"/>
    <col min="26" max="26" width="7.28515625" style="3" customWidth="1"/>
    <col min="27" max="30" width="5.7109375" style="3" customWidth="1"/>
    <col min="31" max="38" width="5.7109375" style="1" customWidth="1"/>
    <col min="39" max="16384" width="9.140625" style="1"/>
  </cols>
  <sheetData>
    <row r="1" spans="2:63">
      <c r="B1" s="57" t="s">
        <v>197</v>
      </c>
      <c r="C1" s="81" t="s" vm="1">
        <v>261</v>
      </c>
    </row>
    <row r="2" spans="2:63">
      <c r="B2" s="57" t="s">
        <v>196</v>
      </c>
      <c r="C2" s="81" t="s">
        <v>262</v>
      </c>
    </row>
    <row r="3" spans="2:63">
      <c r="B3" s="57" t="s">
        <v>198</v>
      </c>
      <c r="C3" s="81" t="s">
        <v>263</v>
      </c>
    </row>
    <row r="4" spans="2:63">
      <c r="B4" s="57" t="s">
        <v>199</v>
      </c>
      <c r="C4" s="81">
        <v>414</v>
      </c>
    </row>
    <row r="6" spans="2:63" ht="26.25" customHeight="1">
      <c r="B6" s="227" t="s">
        <v>229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9"/>
    </row>
    <row r="7" spans="2:63" ht="26.25" customHeight="1">
      <c r="B7" s="227" t="s">
        <v>103</v>
      </c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9"/>
    </row>
    <row r="8" spans="2:63" s="3" customFormat="1" ht="78.75">
      <c r="B8" s="22" t="s">
        <v>133</v>
      </c>
      <c r="C8" s="30" t="s">
        <v>53</v>
      </c>
      <c r="D8" s="30" t="s">
        <v>15</v>
      </c>
      <c r="E8" s="30" t="s">
        <v>76</v>
      </c>
      <c r="F8" s="148" t="s">
        <v>119</v>
      </c>
      <c r="G8" s="30" t="s">
        <v>18</v>
      </c>
      <c r="H8" s="30" t="s">
        <v>118</v>
      </c>
      <c r="I8" s="30" t="s">
        <v>17</v>
      </c>
      <c r="J8" s="30" t="s">
        <v>19</v>
      </c>
      <c r="K8" s="30" t="s">
        <v>0</v>
      </c>
      <c r="L8" s="30" t="s">
        <v>122</v>
      </c>
      <c r="M8" s="30" t="s">
        <v>126</v>
      </c>
      <c r="N8" s="30" t="s">
        <v>68</v>
      </c>
      <c r="O8" s="73" t="s">
        <v>200</v>
      </c>
      <c r="P8" s="31" t="s">
        <v>202</v>
      </c>
    </row>
    <row r="9" spans="2:63" s="3" customFormat="1" ht="25.5" customHeight="1">
      <c r="B9" s="15"/>
      <c r="C9" s="32"/>
      <c r="D9" s="32"/>
      <c r="E9" s="32"/>
      <c r="F9" s="149" t="s">
        <v>24</v>
      </c>
      <c r="G9" s="32" t="s">
        <v>21</v>
      </c>
      <c r="H9" s="32"/>
      <c r="I9" s="32" t="s">
        <v>20</v>
      </c>
      <c r="J9" s="32" t="s">
        <v>20</v>
      </c>
      <c r="K9" s="32" t="s">
        <v>22</v>
      </c>
      <c r="L9" s="32" t="s">
        <v>72</v>
      </c>
      <c r="M9" s="32" t="s">
        <v>23</v>
      </c>
      <c r="N9" s="32" t="s">
        <v>20</v>
      </c>
      <c r="O9" s="32" t="s">
        <v>20</v>
      </c>
      <c r="P9" s="33" t="s">
        <v>20</v>
      </c>
    </row>
    <row r="10" spans="2:63" s="4" customFormat="1" ht="18" customHeight="1">
      <c r="B10" s="18"/>
      <c r="C10" s="19" t="s">
        <v>1</v>
      </c>
      <c r="D10" s="19" t="s">
        <v>2</v>
      </c>
      <c r="E10" s="19" t="s">
        <v>3</v>
      </c>
      <c r="F10" s="150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20" t="s">
        <v>13</v>
      </c>
      <c r="P10" s="20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2:63" s="4" customFormat="1" ht="18" customHeight="1">
      <c r="B11" s="82" t="s">
        <v>31</v>
      </c>
      <c r="C11" s="83"/>
      <c r="D11" s="83"/>
      <c r="E11" s="83"/>
      <c r="F11" s="151"/>
      <c r="G11" s="91">
        <v>7.677865450717074</v>
      </c>
      <c r="H11" s="83"/>
      <c r="I11" s="83"/>
      <c r="J11" s="105">
        <v>6.3683250062696543E-3</v>
      </c>
      <c r="K11" s="91"/>
      <c r="L11" s="83"/>
      <c r="M11" s="91">
        <v>623409.13735000009</v>
      </c>
      <c r="N11" s="83"/>
      <c r="O11" s="92">
        <v>1</v>
      </c>
      <c r="P11" s="92">
        <f>+M11/'סכום נכסי הקרן'!$C$43</f>
        <v>0.36704468173097449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BK11" s="1"/>
    </row>
    <row r="12" spans="2:63" ht="21.75" customHeight="1">
      <c r="B12" s="84" t="s">
        <v>252</v>
      </c>
      <c r="C12" s="85"/>
      <c r="D12" s="85"/>
      <c r="E12" s="85"/>
      <c r="F12" s="152"/>
      <c r="G12" s="94">
        <v>7.6778654507170767</v>
      </c>
      <c r="H12" s="85"/>
      <c r="I12" s="85"/>
      <c r="J12" s="106">
        <v>6.3683250062696586E-3</v>
      </c>
      <c r="K12" s="94"/>
      <c r="L12" s="85"/>
      <c r="M12" s="94">
        <v>623409.13734999986</v>
      </c>
      <c r="N12" s="85"/>
      <c r="O12" s="95">
        <v>0.99999999999999967</v>
      </c>
      <c r="P12" s="95">
        <f>+M12/'סכום נכסי הקרן'!$C$43</f>
        <v>0.36704468173097432</v>
      </c>
    </row>
    <row r="13" spans="2:63">
      <c r="B13" s="104" t="s">
        <v>80</v>
      </c>
      <c r="C13" s="85"/>
      <c r="D13" s="85"/>
      <c r="E13" s="85"/>
      <c r="F13" s="152"/>
      <c r="G13" s="94">
        <v>10.256656680848291</v>
      </c>
      <c r="H13" s="85"/>
      <c r="I13" s="85"/>
      <c r="J13" s="106">
        <v>8.3569657502460832E-3</v>
      </c>
      <c r="K13" s="94"/>
      <c r="L13" s="85"/>
      <c r="M13" s="94">
        <v>407865.73306999996</v>
      </c>
      <c r="N13" s="85"/>
      <c r="O13" s="95">
        <v>0.65425048917916684</v>
      </c>
      <c r="P13" s="95">
        <f>+M13/'סכום נכסי הקרן'!$C$43</f>
        <v>0.24013916257310164</v>
      </c>
    </row>
    <row r="14" spans="2:63" s="153" customFormat="1">
      <c r="B14" s="90" t="s">
        <v>1474</v>
      </c>
      <c r="C14" s="87">
        <v>8287518</v>
      </c>
      <c r="D14" s="87" t="s">
        <v>266</v>
      </c>
      <c r="E14" s="87"/>
      <c r="F14" s="120">
        <v>39845</v>
      </c>
      <c r="G14" s="97">
        <v>6.9100000000000019</v>
      </c>
      <c r="H14" s="100" t="s">
        <v>267</v>
      </c>
      <c r="I14" s="101">
        <v>4.8000000000000001E-2</v>
      </c>
      <c r="J14" s="101">
        <v>4.1000000000000012E-3</v>
      </c>
      <c r="K14" s="97">
        <v>2149000</v>
      </c>
      <c r="L14" s="121">
        <v>152.66409999999999</v>
      </c>
      <c r="M14" s="97">
        <v>3280.751909999999</v>
      </c>
      <c r="N14" s="98">
        <v>3.2560606060606061E-2</v>
      </c>
      <c r="O14" s="98">
        <v>5.2625983699018022E-3</v>
      </c>
      <c r="P14" s="98">
        <f>+M14/'סכום נכסי הקרן'!$C$43</f>
        <v>1.9316087437585519E-3</v>
      </c>
      <c r="Q14" s="169"/>
      <c r="R14" s="169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  <c r="AC14" s="169"/>
      <c r="AD14" s="169"/>
    </row>
    <row r="15" spans="2:63" s="153" customFormat="1">
      <c r="B15" s="90" t="s">
        <v>1475</v>
      </c>
      <c r="C15" s="87">
        <v>98669000</v>
      </c>
      <c r="D15" s="87" t="s">
        <v>266</v>
      </c>
      <c r="E15" s="87"/>
      <c r="F15" s="120">
        <v>40086</v>
      </c>
      <c r="G15" s="97">
        <v>0.17</v>
      </c>
      <c r="H15" s="100" t="s">
        <v>267</v>
      </c>
      <c r="I15" s="101">
        <v>4.8000000000000001E-2</v>
      </c>
      <c r="J15" s="101">
        <v>5.3999999999999994E-3</v>
      </c>
      <c r="K15" s="97">
        <v>3234000</v>
      </c>
      <c r="L15" s="121">
        <v>135.1705</v>
      </c>
      <c r="M15" s="97">
        <v>4371.4147999999996</v>
      </c>
      <c r="N15" s="98">
        <v>2.5069767441860465E-2</v>
      </c>
      <c r="O15" s="98">
        <v>7.0121121717626666E-3</v>
      </c>
      <c r="P15" s="98">
        <f>+M15/'סכום נכסי הקרן'!$C$43</f>
        <v>2.5737584803465201E-3</v>
      </c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69"/>
      <c r="AD15" s="169"/>
    </row>
    <row r="16" spans="2:63" s="153" customFormat="1">
      <c r="B16" s="90" t="s">
        <v>1476</v>
      </c>
      <c r="C16" s="87">
        <v>8790</v>
      </c>
      <c r="D16" s="87" t="s">
        <v>266</v>
      </c>
      <c r="E16" s="87"/>
      <c r="F16" s="120">
        <v>41030</v>
      </c>
      <c r="G16" s="97">
        <v>9.31</v>
      </c>
      <c r="H16" s="100" t="s">
        <v>267</v>
      </c>
      <c r="I16" s="101">
        <v>4.8000000000000001E-2</v>
      </c>
      <c r="J16" s="101">
        <v>7.1999999999999998E-3</v>
      </c>
      <c r="K16" s="97">
        <v>127000</v>
      </c>
      <c r="L16" s="121">
        <v>147.976</v>
      </c>
      <c r="M16" s="97">
        <v>187.92945</v>
      </c>
      <c r="N16" s="98">
        <v>2.0450885668276973E-4</v>
      </c>
      <c r="O16" s="98">
        <v>3.0145443616507486E-4</v>
      </c>
      <c r="P16" s="98">
        <f>+M16/'סכום נכסי הקרן'!$C$43</f>
        <v>1.1064724757860027E-4</v>
      </c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</row>
    <row r="17" spans="2:30" s="153" customFormat="1">
      <c r="B17" s="90" t="s">
        <v>1477</v>
      </c>
      <c r="C17" s="87">
        <v>71120356</v>
      </c>
      <c r="D17" s="87" t="s">
        <v>266</v>
      </c>
      <c r="E17" s="87"/>
      <c r="F17" s="120">
        <v>41185</v>
      </c>
      <c r="G17" s="97">
        <v>9.56</v>
      </c>
      <c r="H17" s="100" t="s">
        <v>267</v>
      </c>
      <c r="I17" s="101">
        <v>4.8000000000000001E-2</v>
      </c>
      <c r="J17" s="101">
        <v>7.4999999999999997E-3</v>
      </c>
      <c r="K17" s="97">
        <v>46226000</v>
      </c>
      <c r="L17" s="121">
        <v>146.96</v>
      </c>
      <c r="M17" s="97">
        <v>67933.728579999995</v>
      </c>
      <c r="N17" s="98">
        <v>3.8553794829024185E-2</v>
      </c>
      <c r="O17" s="98">
        <v>0.10897133922158092</v>
      </c>
      <c r="P17" s="98">
        <f>+M17/'סכום נכסי הקרן'!$C$43</f>
        <v>3.9997350522383228E-2</v>
      </c>
      <c r="Q17" s="169"/>
      <c r="R17" s="169"/>
      <c r="S17" s="169"/>
      <c r="T17" s="169"/>
      <c r="U17" s="169"/>
      <c r="V17" s="169"/>
      <c r="W17" s="169"/>
      <c r="X17" s="169"/>
      <c r="Y17" s="169"/>
      <c r="Z17" s="169"/>
      <c r="AA17" s="169"/>
      <c r="AB17" s="169"/>
      <c r="AC17" s="169"/>
      <c r="AD17" s="169"/>
    </row>
    <row r="18" spans="2:30" s="153" customFormat="1">
      <c r="B18" s="90" t="s">
        <v>1478</v>
      </c>
      <c r="C18" s="87">
        <v>98796000</v>
      </c>
      <c r="D18" s="87" t="s">
        <v>266</v>
      </c>
      <c r="E18" s="87"/>
      <c r="F18" s="120">
        <v>41214</v>
      </c>
      <c r="G18" s="97">
        <v>9.65</v>
      </c>
      <c r="H18" s="100" t="s">
        <v>267</v>
      </c>
      <c r="I18" s="101">
        <v>4.8000000000000001E-2</v>
      </c>
      <c r="J18" s="101">
        <v>7.6000000000000009E-3</v>
      </c>
      <c r="K18" s="97">
        <v>9256000</v>
      </c>
      <c r="L18" s="121">
        <v>146.77430000000001</v>
      </c>
      <c r="M18" s="97">
        <v>13585.426099999999</v>
      </c>
      <c r="N18" s="98">
        <v>5.5391980849790546E-3</v>
      </c>
      <c r="O18" s="98">
        <v>2.1792151070722507E-2</v>
      </c>
      <c r="P18" s="98">
        <f>+M18/'סכום נכסי הקרן'!$C$43</f>
        <v>7.9986931539866562E-3</v>
      </c>
      <c r="Q18" s="169"/>
      <c r="R18" s="169"/>
      <c r="S18" s="169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</row>
    <row r="19" spans="2:30" s="153" customFormat="1">
      <c r="B19" s="90" t="s">
        <v>1479</v>
      </c>
      <c r="C19" s="87">
        <v>98797000</v>
      </c>
      <c r="D19" s="87" t="s">
        <v>266</v>
      </c>
      <c r="E19" s="87"/>
      <c r="F19" s="120">
        <v>41245</v>
      </c>
      <c r="G19" s="97">
        <v>9.7299999999999986</v>
      </c>
      <c r="H19" s="100" t="s">
        <v>267</v>
      </c>
      <c r="I19" s="101">
        <v>4.8000000000000001E-2</v>
      </c>
      <c r="J19" s="101">
        <v>7.7000000000000011E-3</v>
      </c>
      <c r="K19" s="97">
        <v>7479000</v>
      </c>
      <c r="L19" s="121">
        <v>146.86879999999999</v>
      </c>
      <c r="M19" s="97">
        <v>10984.31583</v>
      </c>
      <c r="N19" s="98">
        <v>3.7830045523520486E-3</v>
      </c>
      <c r="O19" s="98">
        <v>1.7619754302435071E-2</v>
      </c>
      <c r="P19" s="98">
        <f>+M19/'סכום נכסי הקרן'!$C$43</f>
        <v>6.4672371101152483E-3</v>
      </c>
      <c r="Q19" s="169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69"/>
      <c r="AD19" s="169"/>
    </row>
    <row r="20" spans="2:30" s="153" customFormat="1">
      <c r="B20" s="90" t="s">
        <v>1480</v>
      </c>
      <c r="C20" s="87">
        <v>98798000</v>
      </c>
      <c r="D20" s="87" t="s">
        <v>266</v>
      </c>
      <c r="E20" s="87"/>
      <c r="F20" s="120">
        <v>41275</v>
      </c>
      <c r="G20" s="97">
        <v>9.6499999999999986</v>
      </c>
      <c r="H20" s="100" t="s">
        <v>267</v>
      </c>
      <c r="I20" s="101">
        <v>4.8000000000000001E-2</v>
      </c>
      <c r="J20" s="101">
        <v>7.7000000000000011E-3</v>
      </c>
      <c r="K20" s="97">
        <v>2668000</v>
      </c>
      <c r="L20" s="121">
        <v>149.79220000000001</v>
      </c>
      <c r="M20" s="97">
        <v>3996.4562299999998</v>
      </c>
      <c r="N20" s="98">
        <v>1.4683544303797469E-3</v>
      </c>
      <c r="O20" s="98">
        <v>6.4106475034809646E-3</v>
      </c>
      <c r="P20" s="98">
        <f>+M20/'סכום נכסי הקרן'!$C$43</f>
        <v>2.3529940726046365E-3</v>
      </c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</row>
    <row r="21" spans="2:30" s="153" customFormat="1">
      <c r="B21" s="90" t="s">
        <v>1481</v>
      </c>
      <c r="C21" s="87">
        <v>98799000</v>
      </c>
      <c r="D21" s="87" t="s">
        <v>266</v>
      </c>
      <c r="E21" s="87"/>
      <c r="F21" s="120">
        <v>41306</v>
      </c>
      <c r="G21" s="97">
        <v>9.7399999999999984</v>
      </c>
      <c r="H21" s="100" t="s">
        <v>267</v>
      </c>
      <c r="I21" s="101">
        <v>4.8000000000000001E-2</v>
      </c>
      <c r="J21" s="101">
        <v>7.7999999999999988E-3</v>
      </c>
      <c r="K21" s="97">
        <v>6540000</v>
      </c>
      <c r="L21" s="121">
        <v>149.32249999999999</v>
      </c>
      <c r="M21" s="97">
        <v>9765.6943800000008</v>
      </c>
      <c r="N21" s="98">
        <v>2.2995780590717298E-3</v>
      </c>
      <c r="O21" s="98">
        <v>1.5664984349623441E-2</v>
      </c>
      <c r="P21" s="98">
        <f>+M21/'סכום נכסי הקרן'!$C$43</f>
        <v>5.7497491949282317E-3</v>
      </c>
      <c r="Q21" s="169"/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</row>
    <row r="22" spans="2:30" s="153" customFormat="1">
      <c r="B22" s="90" t="s">
        <v>1482</v>
      </c>
      <c r="C22" s="87">
        <v>98800000</v>
      </c>
      <c r="D22" s="87" t="s">
        <v>266</v>
      </c>
      <c r="E22" s="87"/>
      <c r="F22" s="120">
        <v>41334</v>
      </c>
      <c r="G22" s="97">
        <v>9.8199999999999985</v>
      </c>
      <c r="H22" s="100" t="s">
        <v>267</v>
      </c>
      <c r="I22" s="101">
        <v>4.8000000000000001E-2</v>
      </c>
      <c r="J22" s="101">
        <v>7.9000000000000008E-3</v>
      </c>
      <c r="K22" s="97">
        <v>7467000</v>
      </c>
      <c r="L22" s="121">
        <v>149.40280000000001</v>
      </c>
      <c r="M22" s="97">
        <v>11155.910760000001</v>
      </c>
      <c r="N22" s="98">
        <v>5.6482602118003026E-3</v>
      </c>
      <c r="O22" s="98">
        <v>1.78950068127358E-2</v>
      </c>
      <c r="P22" s="98">
        <f>+M22/'סכום נכסי הקרן'!$C$43</f>
        <v>6.5682670801542322E-3</v>
      </c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</row>
    <row r="23" spans="2:30" s="153" customFormat="1">
      <c r="B23" s="90" t="s">
        <v>1483</v>
      </c>
      <c r="C23" s="87">
        <v>71120935</v>
      </c>
      <c r="D23" s="87" t="s">
        <v>266</v>
      </c>
      <c r="E23" s="87"/>
      <c r="F23" s="120">
        <v>41366</v>
      </c>
      <c r="G23" s="97">
        <v>9.8999999999999986</v>
      </c>
      <c r="H23" s="100" t="s">
        <v>267</v>
      </c>
      <c r="I23" s="101">
        <v>4.8000000000000001E-2</v>
      </c>
      <c r="J23" s="101">
        <v>7.899999999999999E-3</v>
      </c>
      <c r="K23" s="97">
        <v>5534000</v>
      </c>
      <c r="L23" s="121">
        <v>149.20490000000001</v>
      </c>
      <c r="M23" s="97">
        <v>8257.0006699999994</v>
      </c>
      <c r="N23" s="98">
        <v>4.4773462783171524E-3</v>
      </c>
      <c r="O23" s="98">
        <v>1.3244914415433533E-2</v>
      </c>
      <c r="P23" s="98">
        <f>+M23/'סכום נכסי הקרן'!$C$43</f>
        <v>4.8614753961667969E-3</v>
      </c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</row>
    <row r="24" spans="2:30" s="153" customFormat="1">
      <c r="B24" s="90" t="s">
        <v>1484</v>
      </c>
      <c r="C24" s="87">
        <v>2704</v>
      </c>
      <c r="D24" s="87" t="s">
        <v>266</v>
      </c>
      <c r="E24" s="87"/>
      <c r="F24" s="120">
        <v>41395</v>
      </c>
      <c r="G24" s="97">
        <v>9.9800000000000022</v>
      </c>
      <c r="H24" s="100" t="s">
        <v>267</v>
      </c>
      <c r="I24" s="101">
        <v>4.8000000000000001E-2</v>
      </c>
      <c r="J24" s="101">
        <v>8.0000000000000019E-3</v>
      </c>
      <c r="K24" s="97">
        <v>12467000</v>
      </c>
      <c r="L24" s="121">
        <v>148.7259</v>
      </c>
      <c r="M24" s="97">
        <v>18541.659049999998</v>
      </c>
      <c r="N24" s="98">
        <v>7.4652694610778444E-3</v>
      </c>
      <c r="O24" s="98">
        <v>2.9742360095678499E-2</v>
      </c>
      <c r="P24" s="98">
        <f>+M24/'סכום נכסי הקרן'!$C$43</f>
        <v>1.0916775095246349E-2</v>
      </c>
      <c r="Q24" s="169"/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  <c r="AD24" s="169"/>
    </row>
    <row r="25" spans="2:30" s="153" customFormat="1">
      <c r="B25" s="90" t="s">
        <v>1485</v>
      </c>
      <c r="C25" s="87">
        <v>71121057</v>
      </c>
      <c r="D25" s="87" t="s">
        <v>266</v>
      </c>
      <c r="E25" s="87"/>
      <c r="F25" s="120">
        <v>41427</v>
      </c>
      <c r="G25" s="97">
        <v>10.07</v>
      </c>
      <c r="H25" s="100" t="s">
        <v>267</v>
      </c>
      <c r="I25" s="101">
        <v>4.8000000000000001E-2</v>
      </c>
      <c r="J25" s="101">
        <v>8.0000000000000002E-3</v>
      </c>
      <c r="K25" s="97">
        <v>5845000</v>
      </c>
      <c r="L25" s="121">
        <v>147.94450000000001</v>
      </c>
      <c r="M25" s="97">
        <v>8647.3534099999997</v>
      </c>
      <c r="N25" s="98">
        <v>2.5874280655157149E-3</v>
      </c>
      <c r="O25" s="98">
        <v>1.3871072610129426E-2</v>
      </c>
      <c r="P25" s="98">
        <f>+M25/'סכום נכסי הקרן'!$C$43</f>
        <v>5.0913034314521927E-3</v>
      </c>
      <c r="Q25" s="169"/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</row>
    <row r="26" spans="2:30" s="153" customFormat="1">
      <c r="B26" s="90" t="s">
        <v>1486</v>
      </c>
      <c r="C26" s="87">
        <v>8805</v>
      </c>
      <c r="D26" s="87" t="s">
        <v>266</v>
      </c>
      <c r="E26" s="87"/>
      <c r="F26" s="120">
        <v>41487</v>
      </c>
      <c r="G26" s="97">
        <v>10.07</v>
      </c>
      <c r="H26" s="100" t="s">
        <v>267</v>
      </c>
      <c r="I26" s="101">
        <v>4.8000000000000001E-2</v>
      </c>
      <c r="J26" s="101">
        <v>8.2000000000000024E-3</v>
      </c>
      <c r="K26" s="97">
        <v>5553000</v>
      </c>
      <c r="L26" s="121">
        <v>149.54329999999999</v>
      </c>
      <c r="M26" s="97">
        <v>8304.1375100000005</v>
      </c>
      <c r="N26" s="98">
        <v>4.9098143236074266E-3</v>
      </c>
      <c r="O26" s="98">
        <v>1.3320525819206617E-2</v>
      </c>
      <c r="P26" s="98">
        <f>+M26/'סכום נכסי הקרן'!$C$43</f>
        <v>4.8892281597999205E-3</v>
      </c>
      <c r="Q26" s="169"/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69"/>
      <c r="AC26" s="169"/>
      <c r="AD26" s="169"/>
    </row>
    <row r="27" spans="2:30" s="153" customFormat="1">
      <c r="B27" s="90" t="s">
        <v>1487</v>
      </c>
      <c r="C27" s="87">
        <v>3236000</v>
      </c>
      <c r="D27" s="87" t="s">
        <v>266</v>
      </c>
      <c r="E27" s="87"/>
      <c r="F27" s="120">
        <v>41548</v>
      </c>
      <c r="G27" s="97">
        <v>10.24</v>
      </c>
      <c r="H27" s="100" t="s">
        <v>267</v>
      </c>
      <c r="I27" s="101">
        <v>4.8000000000000001E-2</v>
      </c>
      <c r="J27" s="101">
        <v>8.3000000000000001E-3</v>
      </c>
      <c r="K27" s="97">
        <v>11661000</v>
      </c>
      <c r="L27" s="121">
        <v>149.1661</v>
      </c>
      <c r="M27" s="97">
        <v>17394.257519999999</v>
      </c>
      <c r="N27" s="98">
        <v>7.0758495145631069E-3</v>
      </c>
      <c r="O27" s="98">
        <v>2.7901832805883875E-2</v>
      </c>
      <c r="P27" s="98">
        <f>+M27/'סכום נכסי הקרן'!$C$43</f>
        <v>1.0241219341946509E-2</v>
      </c>
      <c r="Q27" s="169"/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</row>
    <row r="28" spans="2:30" s="153" customFormat="1">
      <c r="B28" s="90" t="s">
        <v>1488</v>
      </c>
      <c r="C28" s="87">
        <v>3275000</v>
      </c>
      <c r="D28" s="87" t="s">
        <v>266</v>
      </c>
      <c r="E28" s="87"/>
      <c r="F28" s="120">
        <v>41579</v>
      </c>
      <c r="G28" s="97">
        <v>10.31</v>
      </c>
      <c r="H28" s="100" t="s">
        <v>267</v>
      </c>
      <c r="I28" s="101">
        <v>4.8000000000000001E-2</v>
      </c>
      <c r="J28" s="101">
        <v>8.3000000000000001E-3</v>
      </c>
      <c r="K28" s="97">
        <v>7967000</v>
      </c>
      <c r="L28" s="121">
        <v>148.97219999999999</v>
      </c>
      <c r="M28" s="97">
        <v>11868.615730000001</v>
      </c>
      <c r="N28" s="98">
        <v>2.912979890310786E-3</v>
      </c>
      <c r="O28" s="98">
        <v>1.903824473996539E-2</v>
      </c>
      <c r="P28" s="98">
        <f>+M28/'סכום נכסי הקרן'!$C$43</f>
        <v>6.9878864812969958E-3</v>
      </c>
      <c r="Q28" s="169"/>
      <c r="R28" s="169"/>
      <c r="S28" s="169"/>
      <c r="T28" s="169"/>
      <c r="U28" s="169"/>
      <c r="V28" s="169"/>
      <c r="W28" s="169"/>
      <c r="X28" s="169"/>
      <c r="Y28" s="169"/>
      <c r="Z28" s="169"/>
      <c r="AA28" s="169"/>
      <c r="AB28" s="169"/>
      <c r="AC28" s="169"/>
      <c r="AD28" s="169"/>
    </row>
    <row r="29" spans="2:30" s="153" customFormat="1">
      <c r="B29" s="90" t="s">
        <v>1489</v>
      </c>
      <c r="C29" s="87">
        <v>3322000</v>
      </c>
      <c r="D29" s="87" t="s">
        <v>266</v>
      </c>
      <c r="E29" s="87"/>
      <c r="F29" s="120">
        <v>41609</v>
      </c>
      <c r="G29" s="97">
        <v>10.400000000000002</v>
      </c>
      <c r="H29" s="100" t="s">
        <v>267</v>
      </c>
      <c r="I29" s="101">
        <v>4.8000000000000001E-2</v>
      </c>
      <c r="J29" s="101">
        <v>8.3999999999999995E-3</v>
      </c>
      <c r="K29" s="97">
        <v>8915000</v>
      </c>
      <c r="L29" s="121">
        <v>148.7824</v>
      </c>
      <c r="M29" s="97">
        <v>13263.948109999999</v>
      </c>
      <c r="N29" s="98">
        <v>4.1874119304837953E-3</v>
      </c>
      <c r="O29" s="98">
        <v>2.1276473691711758E-2</v>
      </c>
      <c r="P29" s="98">
        <f>+M29/'סכום נכסי הקרן'!$C$43</f>
        <v>7.8094165145317935E-3</v>
      </c>
      <c r="Q29" s="169"/>
      <c r="R29" s="169"/>
      <c r="S29" s="169"/>
      <c r="T29" s="169"/>
      <c r="U29" s="169"/>
      <c r="V29" s="169"/>
      <c r="W29" s="169"/>
      <c r="X29" s="169"/>
      <c r="Y29" s="169"/>
      <c r="Z29" s="169"/>
      <c r="AA29" s="169"/>
      <c r="AB29" s="169"/>
      <c r="AC29" s="169"/>
      <c r="AD29" s="169"/>
    </row>
    <row r="30" spans="2:30" s="153" customFormat="1">
      <c r="B30" s="90" t="s">
        <v>1490</v>
      </c>
      <c r="C30" s="87">
        <v>98811000</v>
      </c>
      <c r="D30" s="87" t="s">
        <v>266</v>
      </c>
      <c r="E30" s="87"/>
      <c r="F30" s="120">
        <v>41672</v>
      </c>
      <c r="G30" s="97">
        <v>10.4</v>
      </c>
      <c r="H30" s="100" t="s">
        <v>267</v>
      </c>
      <c r="I30" s="101">
        <v>4.8000000000000001E-2</v>
      </c>
      <c r="J30" s="101">
        <v>8.5000000000000006E-3</v>
      </c>
      <c r="K30" s="97">
        <v>4268000</v>
      </c>
      <c r="L30" s="121">
        <v>150.7868</v>
      </c>
      <c r="M30" s="97">
        <v>6435.5785999999998</v>
      </c>
      <c r="N30" s="98">
        <v>2.5135453474676088E-3</v>
      </c>
      <c r="O30" s="98">
        <v>1.0323202234982447E-2</v>
      </c>
      <c r="P30" s="98">
        <f>+M30/'סכום נכסי הקרן'!$C$43</f>
        <v>3.7890764787836162E-3</v>
      </c>
      <c r="Q30" s="169"/>
      <c r="R30" s="169"/>
      <c r="S30" s="169"/>
      <c r="T30" s="169"/>
      <c r="U30" s="169"/>
      <c r="V30" s="169"/>
      <c r="W30" s="169"/>
      <c r="X30" s="169"/>
      <c r="Y30" s="169"/>
      <c r="Z30" s="169"/>
      <c r="AA30" s="169"/>
      <c r="AB30" s="169"/>
      <c r="AC30" s="169"/>
      <c r="AD30" s="169"/>
    </row>
    <row r="31" spans="2:30" s="153" customFormat="1">
      <c r="B31" s="90" t="s">
        <v>1491</v>
      </c>
      <c r="C31" s="87">
        <v>98812000</v>
      </c>
      <c r="D31" s="87" t="s">
        <v>266</v>
      </c>
      <c r="E31" s="87"/>
      <c r="F31" s="120">
        <v>41700</v>
      </c>
      <c r="G31" s="97">
        <v>10.479999999999999</v>
      </c>
      <c r="H31" s="100" t="s">
        <v>267</v>
      </c>
      <c r="I31" s="101">
        <v>4.8000000000000001E-2</v>
      </c>
      <c r="J31" s="101">
        <v>8.6E-3</v>
      </c>
      <c r="K31" s="97">
        <v>10985000</v>
      </c>
      <c r="L31" s="121">
        <v>150.5986</v>
      </c>
      <c r="M31" s="97">
        <v>16543.260780000001</v>
      </c>
      <c r="N31" s="98">
        <v>5.6362237044638277E-3</v>
      </c>
      <c r="O31" s="98">
        <v>2.6536763401194954E-2</v>
      </c>
      <c r="P31" s="98">
        <f>+M31/'סכום נכסי הקרן'!$C$43</f>
        <v>9.7401778767617735E-3</v>
      </c>
      <c r="Q31" s="169"/>
      <c r="R31" s="169"/>
      <c r="S31" s="169"/>
      <c r="T31" s="169"/>
      <c r="U31" s="169"/>
      <c r="V31" s="169"/>
      <c r="W31" s="169"/>
      <c r="X31" s="169"/>
      <c r="Y31" s="169"/>
      <c r="Z31" s="169"/>
      <c r="AA31" s="169"/>
      <c r="AB31" s="169"/>
      <c r="AC31" s="169"/>
      <c r="AD31" s="169"/>
    </row>
    <row r="32" spans="2:30" s="153" customFormat="1">
      <c r="B32" s="90" t="s">
        <v>1492</v>
      </c>
      <c r="C32" s="87">
        <v>98813000</v>
      </c>
      <c r="D32" s="87" t="s">
        <v>266</v>
      </c>
      <c r="E32" s="87"/>
      <c r="F32" s="120">
        <v>41730</v>
      </c>
      <c r="G32" s="97">
        <v>10.559999999999999</v>
      </c>
      <c r="H32" s="100" t="s">
        <v>267</v>
      </c>
      <c r="I32" s="101">
        <v>4.8000000000000001E-2</v>
      </c>
      <c r="J32" s="101">
        <v>8.6E-3</v>
      </c>
      <c r="K32" s="97">
        <v>7723000</v>
      </c>
      <c r="L32" s="121">
        <v>150.40289999999999</v>
      </c>
      <c r="M32" s="97">
        <v>11615.614730000001</v>
      </c>
      <c r="N32" s="98">
        <v>2.8827920865994775E-3</v>
      </c>
      <c r="O32" s="98">
        <v>1.8632410136585238E-2</v>
      </c>
      <c r="P32" s="98">
        <f>+M32/'סכום נכסי הקרן'!$C$43</f>
        <v>6.8389270484639116E-3</v>
      </c>
      <c r="Q32" s="169"/>
      <c r="R32" s="169"/>
      <c r="S32" s="169"/>
      <c r="T32" s="169"/>
      <c r="U32" s="169"/>
      <c r="V32" s="169"/>
      <c r="W32" s="169"/>
      <c r="X32" s="169"/>
      <c r="Y32" s="169"/>
      <c r="Z32" s="169"/>
      <c r="AA32" s="169"/>
      <c r="AB32" s="169"/>
      <c r="AC32" s="169"/>
      <c r="AD32" s="169"/>
    </row>
    <row r="33" spans="2:30" s="153" customFormat="1">
      <c r="B33" s="90" t="s">
        <v>1493</v>
      </c>
      <c r="C33" s="87">
        <v>98814000</v>
      </c>
      <c r="D33" s="87" t="s">
        <v>266</v>
      </c>
      <c r="E33" s="87"/>
      <c r="F33" s="120">
        <v>41760</v>
      </c>
      <c r="G33" s="97">
        <v>10.64</v>
      </c>
      <c r="H33" s="100" t="s">
        <v>267</v>
      </c>
      <c r="I33" s="101">
        <v>4.8000000000000001E-2</v>
      </c>
      <c r="J33" s="101">
        <v>8.6999999999999994E-3</v>
      </c>
      <c r="K33" s="97">
        <v>4952000</v>
      </c>
      <c r="L33" s="121">
        <v>150.20869999999999</v>
      </c>
      <c r="M33" s="97">
        <v>7438.3372499999996</v>
      </c>
      <c r="N33" s="98">
        <v>3.1401395053899809E-3</v>
      </c>
      <c r="O33" s="98">
        <v>1.1931710339728145E-2</v>
      </c>
      <c r="P33" s="98">
        <f>+M33/'סכום נכסי הקרן'!$C$43</f>
        <v>4.3794708241516947E-3</v>
      </c>
      <c r="Q33" s="169"/>
      <c r="R33" s="169"/>
      <c r="S33" s="169"/>
      <c r="T33" s="169"/>
      <c r="U33" s="169"/>
      <c r="V33" s="169"/>
      <c r="W33" s="169"/>
      <c r="X33" s="169"/>
      <c r="Y33" s="169"/>
      <c r="Z33" s="169"/>
      <c r="AA33" s="169"/>
      <c r="AB33" s="169"/>
      <c r="AC33" s="169"/>
      <c r="AD33" s="169"/>
    </row>
    <row r="34" spans="2:30" s="153" customFormat="1">
      <c r="B34" s="90" t="s">
        <v>1494</v>
      </c>
      <c r="C34" s="87">
        <v>98815000</v>
      </c>
      <c r="D34" s="87" t="s">
        <v>266</v>
      </c>
      <c r="E34" s="87"/>
      <c r="F34" s="120">
        <v>41791</v>
      </c>
      <c r="G34" s="97">
        <v>10.72</v>
      </c>
      <c r="H34" s="100" t="s">
        <v>267</v>
      </c>
      <c r="I34" s="101">
        <v>4.8000000000000001E-2</v>
      </c>
      <c r="J34" s="101">
        <v>8.6999999999999994E-3</v>
      </c>
      <c r="K34" s="97">
        <v>6765000</v>
      </c>
      <c r="L34" s="121">
        <v>150.00899999999999</v>
      </c>
      <c r="M34" s="97">
        <v>10148.108249999999</v>
      </c>
      <c r="N34" s="98">
        <v>3.917197452229299E-3</v>
      </c>
      <c r="O34" s="98">
        <v>1.6278407937903795E-2</v>
      </c>
      <c r="P34" s="98">
        <f>+M34/'סכום נכסי הקרן'!$C$43</f>
        <v>5.9749030606548667E-3</v>
      </c>
      <c r="Q34" s="169"/>
      <c r="R34" s="169"/>
      <c r="S34" s="169"/>
      <c r="T34" s="169"/>
      <c r="U34" s="169"/>
      <c r="V34" s="169"/>
      <c r="W34" s="169"/>
      <c r="X34" s="169"/>
      <c r="Y34" s="169"/>
      <c r="Z34" s="169"/>
      <c r="AA34" s="169"/>
      <c r="AB34" s="169"/>
      <c r="AC34" s="169"/>
      <c r="AD34" s="169"/>
    </row>
    <row r="35" spans="2:30" s="153" customFormat="1">
      <c r="B35" s="90" t="s">
        <v>1495</v>
      </c>
      <c r="C35" s="87">
        <v>98816000</v>
      </c>
      <c r="D35" s="87" t="s">
        <v>266</v>
      </c>
      <c r="E35" s="87"/>
      <c r="F35" s="120">
        <v>41821</v>
      </c>
      <c r="G35" s="97">
        <v>10.64</v>
      </c>
      <c r="H35" s="100" t="s">
        <v>267</v>
      </c>
      <c r="I35" s="101">
        <v>4.8000000000000001E-2</v>
      </c>
      <c r="J35" s="101">
        <v>8.8000000000000005E-3</v>
      </c>
      <c r="K35" s="97">
        <v>4917000</v>
      </c>
      <c r="L35" s="121">
        <v>149.8126</v>
      </c>
      <c r="M35" s="97">
        <v>7484.2942800000001</v>
      </c>
      <c r="N35" s="98">
        <v>2.0402489626556016E-3</v>
      </c>
      <c r="O35" s="98">
        <v>1.2005429230335613E-2</v>
      </c>
      <c r="P35" s="98">
        <f>+M35/'סכום נכסי הקרן'!$C$43</f>
        <v>4.4065289508922727E-3</v>
      </c>
      <c r="Q35" s="169"/>
      <c r="R35" s="169"/>
      <c r="S35" s="169"/>
      <c r="T35" s="169"/>
      <c r="U35" s="169"/>
      <c r="V35" s="169"/>
      <c r="W35" s="169"/>
      <c r="X35" s="169"/>
      <c r="Y35" s="169"/>
      <c r="Z35" s="169"/>
      <c r="AA35" s="169"/>
      <c r="AB35" s="169"/>
      <c r="AC35" s="169"/>
      <c r="AD35" s="169"/>
    </row>
    <row r="36" spans="2:30" s="153" customFormat="1">
      <c r="B36" s="90" t="s">
        <v>1496</v>
      </c>
      <c r="C36" s="87">
        <v>98817000</v>
      </c>
      <c r="D36" s="87" t="s">
        <v>266</v>
      </c>
      <c r="E36" s="87"/>
      <c r="F36" s="120">
        <v>41852</v>
      </c>
      <c r="G36" s="97">
        <v>10.72</v>
      </c>
      <c r="H36" s="100" t="s">
        <v>267</v>
      </c>
      <c r="I36" s="101">
        <v>4.8000000000000001E-2</v>
      </c>
      <c r="J36" s="101">
        <v>8.8999999999999999E-3</v>
      </c>
      <c r="K36" s="97">
        <v>4515000</v>
      </c>
      <c r="L36" s="121">
        <v>152.01070000000001</v>
      </c>
      <c r="M36" s="97">
        <v>6863.2850499999995</v>
      </c>
      <c r="N36" s="98">
        <v>2.6038062283737025E-3</v>
      </c>
      <c r="O36" s="98">
        <v>1.1009278880920141E-2</v>
      </c>
      <c r="P36" s="98">
        <f>+M36/'סכום נכסי הקרן'!$C$43</f>
        <v>4.0408972629348717E-3</v>
      </c>
      <c r="Q36" s="169"/>
      <c r="R36" s="169"/>
      <c r="S36" s="169"/>
      <c r="T36" s="169"/>
      <c r="U36" s="169"/>
      <c r="V36" s="169"/>
      <c r="W36" s="169"/>
      <c r="X36" s="169"/>
      <c r="Y36" s="169"/>
      <c r="Z36" s="169"/>
      <c r="AA36" s="169"/>
      <c r="AB36" s="169"/>
      <c r="AC36" s="169"/>
      <c r="AD36" s="169"/>
    </row>
    <row r="37" spans="2:30" s="153" customFormat="1">
      <c r="B37" s="90" t="s">
        <v>1497</v>
      </c>
      <c r="C37" s="87">
        <v>98818000</v>
      </c>
      <c r="D37" s="87" t="s">
        <v>266</v>
      </c>
      <c r="E37" s="87"/>
      <c r="F37" s="120">
        <v>41883</v>
      </c>
      <c r="G37" s="97">
        <v>10.799999999999999</v>
      </c>
      <c r="H37" s="100" t="s">
        <v>267</v>
      </c>
      <c r="I37" s="101">
        <v>4.8000000000000001E-2</v>
      </c>
      <c r="J37" s="101">
        <v>8.8999999999999999E-3</v>
      </c>
      <c r="K37" s="97">
        <v>6968000</v>
      </c>
      <c r="L37" s="121">
        <v>151.80549999999999</v>
      </c>
      <c r="M37" s="97">
        <v>10577.803759999999</v>
      </c>
      <c r="N37" s="98">
        <v>3.7044125465178095E-3</v>
      </c>
      <c r="O37" s="98">
        <v>1.6967675201175807E-2</v>
      </c>
      <c r="P37" s="98">
        <f>+M37/'סכום נכסי הקרן'!$C$43</f>
        <v>6.2278949439301219E-3</v>
      </c>
      <c r="Q37" s="169"/>
      <c r="R37" s="169"/>
      <c r="S37" s="169"/>
      <c r="T37" s="169"/>
      <c r="U37" s="169"/>
      <c r="V37" s="169"/>
      <c r="W37" s="169"/>
      <c r="X37" s="169"/>
      <c r="Y37" s="169"/>
      <c r="Z37" s="169"/>
      <c r="AA37" s="169"/>
      <c r="AB37" s="169"/>
      <c r="AC37" s="169"/>
      <c r="AD37" s="169"/>
    </row>
    <row r="38" spans="2:30" s="153" customFormat="1">
      <c r="B38" s="90" t="s">
        <v>1498</v>
      </c>
      <c r="C38" s="87">
        <v>98819000</v>
      </c>
      <c r="D38" s="87" t="s">
        <v>266</v>
      </c>
      <c r="E38" s="87"/>
      <c r="F38" s="120">
        <v>41913</v>
      </c>
      <c r="G38" s="97">
        <v>10.889999999999999</v>
      </c>
      <c r="H38" s="100" t="s">
        <v>267</v>
      </c>
      <c r="I38" s="101">
        <v>4.8000000000000001E-2</v>
      </c>
      <c r="J38" s="101">
        <v>8.9999999999999993E-3</v>
      </c>
      <c r="K38" s="97">
        <v>6820000</v>
      </c>
      <c r="L38" s="121">
        <v>151.60730000000001</v>
      </c>
      <c r="M38" s="97">
        <v>10339.61527</v>
      </c>
      <c r="N38" s="98">
        <v>2.4603174603174604E-3</v>
      </c>
      <c r="O38" s="98">
        <v>1.6585601093291383E-2</v>
      </c>
      <c r="P38" s="98">
        <f>+M38/'סכום נכסי הקרן'!$C$43</f>
        <v>6.0876566746040379E-3</v>
      </c>
      <c r="Q38" s="169"/>
      <c r="R38" s="169"/>
      <c r="S38" s="169"/>
      <c r="T38" s="169"/>
      <c r="U38" s="169"/>
      <c r="V38" s="169"/>
      <c r="W38" s="169"/>
      <c r="X38" s="169"/>
      <c r="Y38" s="169"/>
      <c r="Z38" s="169"/>
      <c r="AA38" s="169"/>
      <c r="AB38" s="169"/>
      <c r="AC38" s="169"/>
      <c r="AD38" s="169"/>
    </row>
    <row r="39" spans="2:30" s="153" customFormat="1">
      <c r="B39" s="90" t="s">
        <v>1499</v>
      </c>
      <c r="C39" s="87">
        <v>98820000</v>
      </c>
      <c r="D39" s="87" t="s">
        <v>266</v>
      </c>
      <c r="E39" s="87"/>
      <c r="F39" s="120">
        <v>41945</v>
      </c>
      <c r="G39" s="97">
        <v>10.969999999999997</v>
      </c>
      <c r="H39" s="100" t="s">
        <v>267</v>
      </c>
      <c r="I39" s="101">
        <v>4.8000000000000001E-2</v>
      </c>
      <c r="J39" s="101">
        <v>8.9999999999999993E-3</v>
      </c>
      <c r="K39" s="97">
        <v>5496000</v>
      </c>
      <c r="L39" s="121">
        <v>151.4032</v>
      </c>
      <c r="M39" s="97">
        <v>8321.1187600000012</v>
      </c>
      <c r="N39" s="98">
        <v>3.6277227722772277E-3</v>
      </c>
      <c r="O39" s="98">
        <v>1.3347765153670314E-2</v>
      </c>
      <c r="P39" s="98">
        <f>+M39/'סכום נכסי הקרן'!$C$43</f>
        <v>4.8992262126487116E-3</v>
      </c>
      <c r="Q39" s="169"/>
      <c r="R39" s="169"/>
      <c r="S39" s="169"/>
      <c r="T39" s="169"/>
      <c r="U39" s="169"/>
      <c r="V39" s="169"/>
      <c r="W39" s="169"/>
      <c r="X39" s="169"/>
      <c r="Y39" s="169"/>
      <c r="Z39" s="169"/>
      <c r="AA39" s="169"/>
      <c r="AB39" s="169"/>
      <c r="AC39" s="169"/>
      <c r="AD39" s="169"/>
    </row>
    <row r="40" spans="2:30" s="153" customFormat="1">
      <c r="B40" s="90" t="s">
        <v>1500</v>
      </c>
      <c r="C40" s="87">
        <v>98821000</v>
      </c>
      <c r="D40" s="87" t="s">
        <v>266</v>
      </c>
      <c r="E40" s="87"/>
      <c r="F40" s="120">
        <v>41974</v>
      </c>
      <c r="G40" s="97">
        <v>11.05</v>
      </c>
      <c r="H40" s="100" t="s">
        <v>267</v>
      </c>
      <c r="I40" s="101">
        <v>4.8000000000000001E-2</v>
      </c>
      <c r="J40" s="101">
        <v>9.0999999999999987E-3</v>
      </c>
      <c r="K40" s="97">
        <v>8613000</v>
      </c>
      <c r="L40" s="121">
        <v>151.20660000000001</v>
      </c>
      <c r="M40" s="97">
        <v>13023.420840000001</v>
      </c>
      <c r="N40" s="98">
        <v>3.3605150214592273E-3</v>
      </c>
      <c r="O40" s="98">
        <v>2.089064798658585E-2</v>
      </c>
      <c r="P40" s="98">
        <f>+M40/'סכום נכסי הקרן'!$C$43</f>
        <v>7.6678012413902256E-3</v>
      </c>
      <c r="Q40" s="169"/>
      <c r="R40" s="169"/>
      <c r="S40" s="169"/>
      <c r="T40" s="169"/>
      <c r="U40" s="169"/>
      <c r="V40" s="169"/>
      <c r="W40" s="169"/>
      <c r="X40" s="169"/>
      <c r="Y40" s="169"/>
      <c r="Z40" s="169"/>
      <c r="AA40" s="169"/>
      <c r="AB40" s="169"/>
      <c r="AC40" s="169"/>
      <c r="AD40" s="169"/>
    </row>
    <row r="41" spans="2:30" s="153" customFormat="1">
      <c r="B41" s="90" t="s">
        <v>1501</v>
      </c>
      <c r="C41" s="87">
        <v>9882300</v>
      </c>
      <c r="D41" s="87" t="s">
        <v>266</v>
      </c>
      <c r="E41" s="87"/>
      <c r="F41" s="120">
        <v>42036</v>
      </c>
      <c r="G41" s="97">
        <v>11.040000000000001</v>
      </c>
      <c r="H41" s="100" t="s">
        <v>267</v>
      </c>
      <c r="I41" s="101">
        <v>4.8000000000000001E-2</v>
      </c>
      <c r="J41" s="101">
        <v>9.1999999999999998E-3</v>
      </c>
      <c r="K41" s="97">
        <v>3632000</v>
      </c>
      <c r="L41" s="121">
        <v>153.19900000000001</v>
      </c>
      <c r="M41" s="97">
        <v>5564.1860800000004</v>
      </c>
      <c r="N41" s="98">
        <v>2.265751715533375E-3</v>
      </c>
      <c r="O41" s="98">
        <v>8.9254163062998295E-3</v>
      </c>
      <c r="P41" s="98">
        <f>+M41/'סכום נכסי הקרן'!$C$43</f>
        <v>3.2760265874622703E-3</v>
      </c>
      <c r="Q41" s="169"/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</row>
    <row r="42" spans="2:30" s="153" customFormat="1">
      <c r="B42" s="90" t="s">
        <v>1502</v>
      </c>
      <c r="C42" s="87">
        <v>9882500</v>
      </c>
      <c r="D42" s="87" t="s">
        <v>266</v>
      </c>
      <c r="E42" s="87"/>
      <c r="F42" s="120">
        <v>42064</v>
      </c>
      <c r="G42" s="97">
        <v>11.119999999999997</v>
      </c>
      <c r="H42" s="100" t="s">
        <v>267</v>
      </c>
      <c r="I42" s="101">
        <v>4.8000000000000001E-2</v>
      </c>
      <c r="J42" s="101">
        <v>9.1999999999999964E-3</v>
      </c>
      <c r="K42" s="97">
        <v>15248000</v>
      </c>
      <c r="L42" s="121">
        <v>152.9845</v>
      </c>
      <c r="M42" s="97">
        <v>23327.081130000006</v>
      </c>
      <c r="N42" s="98">
        <v>4.3503566333808847E-3</v>
      </c>
      <c r="O42" s="98">
        <v>3.7418574307651671E-2</v>
      </c>
      <c r="P42" s="98">
        <f>+M42/'סכום נכסי הקרן'!$C$43</f>
        <v>1.3734288697578827E-2</v>
      </c>
      <c r="Q42" s="169"/>
      <c r="R42" s="169"/>
      <c r="S42" s="169"/>
      <c r="T42" s="169"/>
      <c r="U42" s="169"/>
      <c r="V42" s="169"/>
      <c r="W42" s="169"/>
      <c r="X42" s="169"/>
      <c r="Y42" s="169"/>
      <c r="Z42" s="169"/>
      <c r="AA42" s="169"/>
      <c r="AB42" s="169"/>
      <c r="AC42" s="169"/>
      <c r="AD42" s="169"/>
    </row>
    <row r="43" spans="2:30" s="153" customFormat="1">
      <c r="B43" s="90" t="s">
        <v>1503</v>
      </c>
      <c r="C43" s="87">
        <v>9882600</v>
      </c>
      <c r="D43" s="87" t="s">
        <v>266</v>
      </c>
      <c r="E43" s="87"/>
      <c r="F43" s="120">
        <v>42095</v>
      </c>
      <c r="G43" s="97">
        <v>11.209999999999997</v>
      </c>
      <c r="H43" s="100" t="s">
        <v>267</v>
      </c>
      <c r="I43" s="101">
        <v>4.8000000000000001E-2</v>
      </c>
      <c r="J43" s="101">
        <v>9.2999999999999975E-3</v>
      </c>
      <c r="K43" s="97">
        <v>7883000</v>
      </c>
      <c r="L43" s="121">
        <v>153.8845</v>
      </c>
      <c r="M43" s="97">
        <v>12130.718110000003</v>
      </c>
      <c r="N43" s="98">
        <v>2.0761127205688699E-3</v>
      </c>
      <c r="O43" s="98">
        <v>1.9458678712290775E-2</v>
      </c>
      <c r="P43" s="98">
        <f>+M43/'סכום נכסי הקרן'!$C$43</f>
        <v>7.1422045348580564E-3</v>
      </c>
      <c r="Q43" s="169"/>
      <c r="R43" s="169"/>
      <c r="S43" s="169"/>
      <c r="T43" s="169"/>
      <c r="U43" s="169"/>
      <c r="V43" s="169"/>
      <c r="W43" s="169"/>
      <c r="X43" s="169"/>
      <c r="Y43" s="169"/>
      <c r="Z43" s="169"/>
      <c r="AA43" s="169"/>
      <c r="AB43" s="169"/>
      <c r="AC43" s="169"/>
      <c r="AD43" s="169"/>
    </row>
    <row r="44" spans="2:30" s="153" customFormat="1">
      <c r="B44" s="90" t="s">
        <v>1504</v>
      </c>
      <c r="C44" s="87">
        <v>9882700</v>
      </c>
      <c r="D44" s="87" t="s">
        <v>266</v>
      </c>
      <c r="E44" s="87"/>
      <c r="F44" s="120">
        <v>42125</v>
      </c>
      <c r="G44" s="97">
        <v>11.29</v>
      </c>
      <c r="H44" s="100" t="s">
        <v>267</v>
      </c>
      <c r="I44" s="101">
        <v>4.8000000000000001E-2</v>
      </c>
      <c r="J44" s="101">
        <v>9.2999999999999992E-3</v>
      </c>
      <c r="K44" s="97">
        <v>10933000</v>
      </c>
      <c r="L44" s="121">
        <v>153.2141</v>
      </c>
      <c r="M44" s="97">
        <v>16750.892820000001</v>
      </c>
      <c r="N44" s="98">
        <v>5.0452238117212733E-3</v>
      </c>
      <c r="O44" s="98">
        <v>2.686982242705814E-2</v>
      </c>
      <c r="P44" s="98">
        <f>+M44/'סכום נכסי הקרן'!$C$43</f>
        <v>9.8624254209073552E-3</v>
      </c>
      <c r="Q44" s="169"/>
      <c r="R44" s="169"/>
      <c r="S44" s="169"/>
      <c r="T44" s="169"/>
      <c r="U44" s="169"/>
      <c r="V44" s="169"/>
      <c r="W44" s="169"/>
      <c r="X44" s="169"/>
      <c r="Y44" s="169"/>
      <c r="Z44" s="169"/>
      <c r="AA44" s="169"/>
      <c r="AB44" s="169"/>
      <c r="AC44" s="169"/>
      <c r="AD44" s="169"/>
    </row>
    <row r="45" spans="2:30" s="153" customFormat="1">
      <c r="B45" s="90" t="s">
        <v>1505</v>
      </c>
      <c r="C45" s="87">
        <v>9882800</v>
      </c>
      <c r="D45" s="87" t="s">
        <v>266</v>
      </c>
      <c r="E45" s="87"/>
      <c r="F45" s="120">
        <v>42156</v>
      </c>
      <c r="G45" s="97">
        <v>11.37</v>
      </c>
      <c r="H45" s="100" t="s">
        <v>267</v>
      </c>
      <c r="I45" s="101">
        <v>4.8000000000000001E-2</v>
      </c>
      <c r="J45" s="101">
        <v>9.3999999999999986E-3</v>
      </c>
      <c r="K45" s="97">
        <v>1067000</v>
      </c>
      <c r="L45" s="121">
        <v>152.38300000000001</v>
      </c>
      <c r="M45" s="97">
        <v>1625.9270300000001</v>
      </c>
      <c r="N45" s="98">
        <v>1.0094607379375592E-3</v>
      </c>
      <c r="O45" s="98">
        <v>2.6081219099731564E-3</v>
      </c>
      <c r="P45" s="98">
        <f>+M45/'סכום נכסי הקרן'!$C$43</f>
        <v>9.5729727636167841E-4</v>
      </c>
      <c r="Q45" s="169"/>
      <c r="R45" s="169"/>
      <c r="S45" s="169"/>
      <c r="T45" s="169"/>
      <c r="U45" s="169"/>
      <c r="V45" s="169"/>
      <c r="W45" s="169"/>
      <c r="X45" s="169"/>
      <c r="Y45" s="169"/>
      <c r="Z45" s="169"/>
      <c r="AA45" s="169"/>
      <c r="AB45" s="169"/>
      <c r="AC45" s="169"/>
      <c r="AD45" s="169"/>
    </row>
    <row r="46" spans="2:30" s="153" customFormat="1">
      <c r="B46" s="90" t="s">
        <v>1506</v>
      </c>
      <c r="C46" s="87">
        <v>9882900</v>
      </c>
      <c r="D46" s="87" t="s">
        <v>266</v>
      </c>
      <c r="E46" s="87"/>
      <c r="F46" s="120">
        <v>42218</v>
      </c>
      <c r="G46" s="97">
        <v>11.36</v>
      </c>
      <c r="H46" s="100" t="s">
        <v>267</v>
      </c>
      <c r="I46" s="101">
        <v>4.8000000000000001E-2</v>
      </c>
      <c r="J46" s="101">
        <v>9.4999999999999998E-3</v>
      </c>
      <c r="K46" s="97">
        <v>91000</v>
      </c>
      <c r="L46" s="121">
        <v>154.3664</v>
      </c>
      <c r="M46" s="97">
        <v>140.47342</v>
      </c>
      <c r="N46" s="98">
        <v>1.0924369747899159E-4</v>
      </c>
      <c r="O46" s="98">
        <v>2.2533102513884733E-4</v>
      </c>
      <c r="P46" s="98">
        <f>+M46/'סכום נכסי הקרן'!$C$43</f>
        <v>8.2706554406202428E-5</v>
      </c>
      <c r="Q46" s="169"/>
      <c r="R46" s="169"/>
      <c r="S46" s="169"/>
      <c r="T46" s="169"/>
      <c r="U46" s="169"/>
      <c r="V46" s="169"/>
      <c r="W46" s="169"/>
      <c r="X46" s="169"/>
      <c r="Y46" s="169"/>
      <c r="Z46" s="169"/>
      <c r="AA46" s="169"/>
      <c r="AB46" s="169"/>
      <c r="AC46" s="169"/>
      <c r="AD46" s="169"/>
    </row>
    <row r="47" spans="2:30" s="153" customFormat="1">
      <c r="B47" s="90" t="s">
        <v>1507</v>
      </c>
      <c r="C47" s="87">
        <v>8830900</v>
      </c>
      <c r="D47" s="87" t="s">
        <v>266</v>
      </c>
      <c r="E47" s="87"/>
      <c r="F47" s="120">
        <v>42248</v>
      </c>
      <c r="G47" s="97">
        <v>11.440000000000001</v>
      </c>
      <c r="H47" s="100" t="s">
        <v>267</v>
      </c>
      <c r="I47" s="101">
        <v>4.8000000000000001E-2</v>
      </c>
      <c r="J47" s="101">
        <v>9.5000000000000015E-3</v>
      </c>
      <c r="K47" s="97">
        <v>198000</v>
      </c>
      <c r="L47" s="121">
        <v>154.1645</v>
      </c>
      <c r="M47" s="97">
        <v>305.24572999999998</v>
      </c>
      <c r="N47" s="98">
        <v>7.0714285714285714E-3</v>
      </c>
      <c r="O47" s="98">
        <v>4.8963948667410395E-4</v>
      </c>
      <c r="P47" s="98">
        <f>+M47/'סכום נכסי הקרן'!$C$43</f>
        <v>1.7971956954921419E-4</v>
      </c>
      <c r="Q47" s="169"/>
      <c r="R47" s="169"/>
      <c r="S47" s="169"/>
      <c r="T47" s="169"/>
      <c r="U47" s="169"/>
      <c r="V47" s="169"/>
      <c r="W47" s="169"/>
      <c r="X47" s="169"/>
      <c r="Y47" s="169"/>
      <c r="Z47" s="169"/>
      <c r="AA47" s="169"/>
      <c r="AB47" s="169"/>
      <c r="AC47" s="169"/>
      <c r="AD47" s="169"/>
    </row>
    <row r="48" spans="2:30" s="153" customFormat="1">
      <c r="B48" s="90" t="s">
        <v>1508</v>
      </c>
      <c r="C48" s="87">
        <v>8831000</v>
      </c>
      <c r="D48" s="87" t="s">
        <v>266</v>
      </c>
      <c r="E48" s="87"/>
      <c r="F48" s="120">
        <v>42309</v>
      </c>
      <c r="G48" s="97">
        <v>11.610000000000003</v>
      </c>
      <c r="H48" s="100" t="s">
        <v>267</v>
      </c>
      <c r="I48" s="101">
        <v>4.8000000000000001E-2</v>
      </c>
      <c r="J48" s="101">
        <v>9.5999999999999992E-3</v>
      </c>
      <c r="K48" s="97">
        <v>12148000</v>
      </c>
      <c r="L48" s="121">
        <v>153.7474</v>
      </c>
      <c r="M48" s="97">
        <v>18677.228569999999</v>
      </c>
      <c r="N48" s="98">
        <v>6.6237731733914942E-3</v>
      </c>
      <c r="O48" s="98">
        <v>2.9959824858187888E-2</v>
      </c>
      <c r="P48" s="98">
        <f>+M48/'סכום נכסי הקרן'!$C$43</f>
        <v>1.099659437978931E-2</v>
      </c>
      <c r="Q48" s="169"/>
      <c r="R48" s="169"/>
      <c r="S48" s="169"/>
      <c r="T48" s="169"/>
      <c r="U48" s="169"/>
      <c r="V48" s="169"/>
      <c r="W48" s="169"/>
      <c r="X48" s="169"/>
      <c r="Y48" s="169"/>
      <c r="Z48" s="169"/>
      <c r="AA48" s="169"/>
      <c r="AB48" s="169"/>
      <c r="AC48" s="169"/>
      <c r="AD48" s="169"/>
    </row>
    <row r="49" spans="2:30" s="153" customFormat="1">
      <c r="B49" s="90" t="s">
        <v>1509</v>
      </c>
      <c r="C49" s="87">
        <v>8833000</v>
      </c>
      <c r="D49" s="87" t="s">
        <v>266</v>
      </c>
      <c r="E49" s="87"/>
      <c r="F49" s="120">
        <v>42339</v>
      </c>
      <c r="G49" s="97">
        <v>11.68</v>
      </c>
      <c r="H49" s="100" t="s">
        <v>267</v>
      </c>
      <c r="I49" s="101">
        <v>4.8000000000000001E-2</v>
      </c>
      <c r="J49" s="101">
        <v>9.7000000000000003E-3</v>
      </c>
      <c r="K49" s="97">
        <v>2989000</v>
      </c>
      <c r="L49" s="121">
        <v>153.54060000000001</v>
      </c>
      <c r="M49" s="97">
        <v>4589.3288899999998</v>
      </c>
      <c r="N49" s="98">
        <v>1.6035407725321889E-3</v>
      </c>
      <c r="O49" s="98">
        <v>7.3616644592480792E-3</v>
      </c>
      <c r="P49" s="98">
        <f>+M49/'סכום נכסי הקרן'!$C$43</f>
        <v>2.7020597884549373E-3</v>
      </c>
      <c r="Q49" s="169"/>
      <c r="R49" s="169"/>
      <c r="S49" s="169"/>
      <c r="T49" s="169"/>
      <c r="U49" s="169"/>
      <c r="V49" s="169"/>
      <c r="W49" s="169"/>
      <c r="X49" s="169"/>
      <c r="Y49" s="169"/>
      <c r="Z49" s="169"/>
      <c r="AA49" s="169"/>
      <c r="AB49" s="169"/>
      <c r="AC49" s="169"/>
      <c r="AD49" s="169"/>
    </row>
    <row r="50" spans="2:30" s="153" customFormat="1">
      <c r="B50" s="90" t="s">
        <v>1510</v>
      </c>
      <c r="C50" s="87">
        <v>8287609</v>
      </c>
      <c r="D50" s="87" t="s">
        <v>266</v>
      </c>
      <c r="E50" s="87"/>
      <c r="F50" s="120">
        <v>40118</v>
      </c>
      <c r="G50" s="97">
        <v>7.5299999999999994</v>
      </c>
      <c r="H50" s="100" t="s">
        <v>267</v>
      </c>
      <c r="I50" s="101">
        <v>4.8000000000000001E-2</v>
      </c>
      <c r="J50" s="101">
        <v>4.7999999999999996E-3</v>
      </c>
      <c r="K50" s="97">
        <v>23000</v>
      </c>
      <c r="L50" s="121">
        <v>148.9331</v>
      </c>
      <c r="M50" s="97">
        <v>34.254620000000003</v>
      </c>
      <c r="N50" s="98">
        <v>4.0209790209790208E-5</v>
      </c>
      <c r="O50" s="98">
        <v>5.4947253653692371E-5</v>
      </c>
      <c r="P50" s="98">
        <f>+M50/'סכום נכסי הקרן'!$C$43</f>
        <v>2.0168097229310639E-5</v>
      </c>
      <c r="Q50" s="169"/>
      <c r="R50" s="169"/>
      <c r="S50" s="169"/>
      <c r="T50" s="169"/>
      <c r="U50" s="169"/>
      <c r="V50" s="169"/>
      <c r="W50" s="169"/>
      <c r="X50" s="169"/>
      <c r="Y50" s="169"/>
      <c r="Z50" s="169"/>
      <c r="AA50" s="169"/>
      <c r="AB50" s="169"/>
      <c r="AC50" s="169"/>
      <c r="AD50" s="169"/>
    </row>
    <row r="51" spans="2:30" s="153" customFormat="1">
      <c r="B51" s="90" t="s">
        <v>1511</v>
      </c>
      <c r="C51" s="87">
        <v>8789</v>
      </c>
      <c r="D51" s="87" t="s">
        <v>266</v>
      </c>
      <c r="E51" s="87"/>
      <c r="F51" s="120">
        <v>41000</v>
      </c>
      <c r="G51" s="97">
        <v>9.2199999999999989</v>
      </c>
      <c r="H51" s="100" t="s">
        <v>267</v>
      </c>
      <c r="I51" s="101">
        <v>4.8000000000000001E-2</v>
      </c>
      <c r="J51" s="101">
        <v>7.0999999999999995E-3</v>
      </c>
      <c r="K51" s="97">
        <v>37000</v>
      </c>
      <c r="L51" s="121">
        <v>148.72630000000001</v>
      </c>
      <c r="M51" s="97">
        <v>55.028730000000003</v>
      </c>
      <c r="N51" s="98">
        <v>4.3942992874109264E-5</v>
      </c>
      <c r="O51" s="98">
        <v>8.8270650369221755E-5</v>
      </c>
      <c r="P51" s="98">
        <f>+M51/'סכום נכסי הקרן'!$C$43</f>
        <v>3.2399272770957127E-5</v>
      </c>
      <c r="Q51" s="169"/>
      <c r="R51" s="169"/>
      <c r="S51" s="169"/>
      <c r="T51" s="169"/>
      <c r="U51" s="169"/>
      <c r="V51" s="169"/>
      <c r="W51" s="169"/>
      <c r="X51" s="169"/>
      <c r="Y51" s="169"/>
      <c r="Z51" s="169"/>
      <c r="AA51" s="169"/>
      <c r="AB51" s="169"/>
      <c r="AC51" s="169"/>
      <c r="AD51" s="169"/>
    </row>
    <row r="52" spans="2:30" s="153" customFormat="1">
      <c r="B52" s="90" t="s">
        <v>1512</v>
      </c>
      <c r="C52" s="87">
        <v>71121438</v>
      </c>
      <c r="D52" s="87" t="s">
        <v>266</v>
      </c>
      <c r="E52" s="87"/>
      <c r="F52" s="120">
        <v>41640</v>
      </c>
      <c r="G52" s="97">
        <v>10.319999999999999</v>
      </c>
      <c r="H52" s="100" t="s">
        <v>267</v>
      </c>
      <c r="I52" s="101">
        <v>4.8000000000000001E-2</v>
      </c>
      <c r="J52" s="101">
        <v>8.5000000000000006E-3</v>
      </c>
      <c r="K52" s="97">
        <v>2872000</v>
      </c>
      <c r="L52" s="121">
        <v>148.5864</v>
      </c>
      <c r="M52" s="97">
        <v>4336.3303299999998</v>
      </c>
      <c r="N52" s="98">
        <v>1.3314789058878071E-3</v>
      </c>
      <c r="O52" s="98">
        <v>6.9558337698304501E-3</v>
      </c>
      <c r="P52" s="98">
        <f>+M52/'סכום נכסי הקרן'!$C$43</f>
        <v>2.5531017922209819E-3</v>
      </c>
      <c r="Q52" s="169"/>
      <c r="R52" s="169"/>
      <c r="S52" s="169"/>
      <c r="T52" s="169"/>
      <c r="U52" s="169"/>
      <c r="V52" s="169"/>
      <c r="W52" s="169"/>
      <c r="X52" s="169"/>
      <c r="Y52" s="169"/>
      <c r="Z52" s="169"/>
      <c r="AA52" s="169"/>
      <c r="AB52" s="169"/>
      <c r="AC52" s="169"/>
      <c r="AD52" s="169"/>
    </row>
    <row r="53" spans="2:30" s="153" customFormat="1">
      <c r="B53" s="86"/>
      <c r="C53" s="87"/>
      <c r="D53" s="87"/>
      <c r="E53" s="87"/>
      <c r="F53" s="120"/>
      <c r="G53" s="87"/>
      <c r="H53" s="87"/>
      <c r="I53" s="87"/>
      <c r="J53" s="87"/>
      <c r="K53" s="97"/>
      <c r="L53" s="87"/>
      <c r="M53" s="87"/>
      <c r="N53" s="87"/>
      <c r="O53" s="98"/>
      <c r="P53" s="87"/>
      <c r="Q53" s="169"/>
      <c r="R53" s="169"/>
      <c r="S53" s="169"/>
      <c r="T53" s="169"/>
      <c r="U53" s="169"/>
      <c r="V53" s="169"/>
      <c r="W53" s="169"/>
      <c r="X53" s="169"/>
      <c r="Y53" s="169"/>
      <c r="Z53" s="169"/>
      <c r="AA53" s="169"/>
      <c r="AB53" s="169"/>
      <c r="AC53" s="169"/>
      <c r="AD53" s="169"/>
    </row>
    <row r="54" spans="2:30" s="153" customFormat="1">
      <c r="B54" s="104" t="s">
        <v>60</v>
      </c>
      <c r="C54" s="85"/>
      <c r="D54" s="85"/>
      <c r="E54" s="85"/>
      <c r="F54" s="152"/>
      <c r="G54" s="94">
        <v>2.7981031632771791</v>
      </c>
      <c r="H54" s="85"/>
      <c r="I54" s="85"/>
      <c r="J54" s="106">
        <v>2.6052851787963776E-3</v>
      </c>
      <c r="K54" s="94"/>
      <c r="L54" s="85"/>
      <c r="M54" s="94">
        <v>215543.40428000002</v>
      </c>
      <c r="N54" s="85"/>
      <c r="O54" s="95">
        <v>0.34574951082083299</v>
      </c>
      <c r="P54" s="95">
        <f>+M54/'סכום נכסי הקרן'!$C$43</f>
        <v>0.12690551915787276</v>
      </c>
      <c r="Q54" s="169"/>
      <c r="R54" s="169"/>
      <c r="S54" s="169"/>
      <c r="T54" s="169"/>
      <c r="U54" s="169"/>
      <c r="V54" s="169"/>
      <c r="W54" s="169"/>
      <c r="X54" s="169"/>
      <c r="Y54" s="169"/>
      <c r="Z54" s="169"/>
      <c r="AA54" s="169"/>
      <c r="AB54" s="169"/>
      <c r="AC54" s="169"/>
      <c r="AD54" s="169"/>
    </row>
    <row r="55" spans="2:30" s="153" customFormat="1">
      <c r="B55" s="90" t="s">
        <v>1513</v>
      </c>
      <c r="C55" s="87">
        <v>1014732</v>
      </c>
      <c r="D55" s="87" t="s">
        <v>266</v>
      </c>
      <c r="E55" s="87"/>
      <c r="F55" s="120">
        <v>35582</v>
      </c>
      <c r="G55" s="97">
        <v>0.91</v>
      </c>
      <c r="H55" s="100" t="s">
        <v>267</v>
      </c>
      <c r="I55" s="101">
        <v>5.5E-2</v>
      </c>
      <c r="J55" s="101">
        <v>4.4000000000000003E-3</v>
      </c>
      <c r="K55" s="97">
        <v>500000</v>
      </c>
      <c r="L55" s="121">
        <v>157.26419999999999</v>
      </c>
      <c r="M55" s="97">
        <v>786.32111999999995</v>
      </c>
      <c r="N55" s="87"/>
      <c r="O55" s="98">
        <v>1.2613243420565013E-3</v>
      </c>
      <c r="P55" s="98">
        <f>+M55/'סכום נכסי הקרן'!$C$43</f>
        <v>4.6296239168965931E-4</v>
      </c>
      <c r="Q55" s="169"/>
      <c r="R55" s="169"/>
      <c r="S55" s="169"/>
      <c r="T55" s="169"/>
      <c r="U55" s="169"/>
      <c r="V55" s="169"/>
      <c r="W55" s="169"/>
      <c r="X55" s="169"/>
      <c r="Y55" s="169"/>
      <c r="Z55" s="169"/>
      <c r="AA55" s="169"/>
      <c r="AB55" s="169"/>
      <c r="AC55" s="169"/>
      <c r="AD55" s="169"/>
    </row>
    <row r="56" spans="2:30" s="153" customFormat="1">
      <c r="B56" s="90" t="s">
        <v>1514</v>
      </c>
      <c r="C56" s="87">
        <v>1014863</v>
      </c>
      <c r="D56" s="87" t="s">
        <v>266</v>
      </c>
      <c r="E56" s="87"/>
      <c r="F56" s="120">
        <v>35765</v>
      </c>
      <c r="G56" s="97">
        <v>1.39</v>
      </c>
      <c r="H56" s="100" t="s">
        <v>267</v>
      </c>
      <c r="I56" s="101">
        <v>5.5E-2</v>
      </c>
      <c r="J56" s="101">
        <v>4.3000000000000009E-3</v>
      </c>
      <c r="K56" s="97">
        <v>700000</v>
      </c>
      <c r="L56" s="121">
        <v>154.66120000000001</v>
      </c>
      <c r="M56" s="97">
        <v>1082.62868</v>
      </c>
      <c r="N56" s="87"/>
      <c r="O56" s="98">
        <v>1.7366262621719974E-3</v>
      </c>
      <c r="P56" s="98">
        <f>+M56/'סכום נכסי הקרן'!$C$43</f>
        <v>6.3741943368457259E-4</v>
      </c>
      <c r="Q56" s="169"/>
      <c r="R56" s="169"/>
      <c r="S56" s="169"/>
      <c r="T56" s="169"/>
      <c r="U56" s="169"/>
      <c r="V56" s="169"/>
      <c r="W56" s="169"/>
      <c r="X56" s="169"/>
      <c r="Y56" s="169"/>
      <c r="Z56" s="169"/>
      <c r="AA56" s="169"/>
      <c r="AB56" s="169"/>
      <c r="AC56" s="169"/>
      <c r="AD56" s="169"/>
    </row>
    <row r="57" spans="2:30" s="153" customFormat="1">
      <c r="B57" s="90" t="s">
        <v>1515</v>
      </c>
      <c r="C57" s="87">
        <v>1014847</v>
      </c>
      <c r="D57" s="87" t="s">
        <v>266</v>
      </c>
      <c r="E57" s="87"/>
      <c r="F57" s="120">
        <v>35736</v>
      </c>
      <c r="G57" s="97">
        <v>1.3099999999999998</v>
      </c>
      <c r="H57" s="100" t="s">
        <v>267</v>
      </c>
      <c r="I57" s="101">
        <v>5.5E-2</v>
      </c>
      <c r="J57" s="101">
        <v>4.4000000000000003E-3</v>
      </c>
      <c r="K57" s="97">
        <v>960000</v>
      </c>
      <c r="L57" s="121">
        <v>156.5283</v>
      </c>
      <c r="M57" s="97">
        <v>1502.6713300000001</v>
      </c>
      <c r="N57" s="87"/>
      <c r="O57" s="98">
        <v>2.4104095368052917E-3</v>
      </c>
      <c r="P57" s="98">
        <f>+M57/'סכום נכסי הקרן'!$C$43</f>
        <v>8.8472800127800384E-4</v>
      </c>
      <c r="Q57" s="169"/>
      <c r="R57" s="169"/>
      <c r="S57" s="169"/>
      <c r="T57" s="169"/>
      <c r="U57" s="169"/>
      <c r="V57" s="169"/>
      <c r="W57" s="169"/>
      <c r="X57" s="169"/>
      <c r="Y57" s="169"/>
      <c r="Z57" s="169"/>
      <c r="AA57" s="169"/>
      <c r="AB57" s="169"/>
      <c r="AC57" s="169"/>
      <c r="AD57" s="169"/>
    </row>
    <row r="58" spans="2:30" s="153" customFormat="1">
      <c r="B58" s="90" t="s">
        <v>1516</v>
      </c>
      <c r="C58" s="87">
        <v>1183530</v>
      </c>
      <c r="D58" s="87" t="s">
        <v>266</v>
      </c>
      <c r="E58" s="87"/>
      <c r="F58" s="120">
        <v>37288</v>
      </c>
      <c r="G58" s="97">
        <v>3.08</v>
      </c>
      <c r="H58" s="100" t="s">
        <v>267</v>
      </c>
      <c r="I58" s="101">
        <v>5.5E-2</v>
      </c>
      <c r="J58" s="101">
        <v>2.0999999999999999E-3</v>
      </c>
      <c r="K58" s="97">
        <v>2149800</v>
      </c>
      <c r="L58" s="121">
        <v>154.62209999999999</v>
      </c>
      <c r="M58" s="97">
        <v>3324.0647300000001</v>
      </c>
      <c r="N58" s="87"/>
      <c r="O58" s="98">
        <v>5.332075728196735E-3</v>
      </c>
      <c r="P58" s="98">
        <f>+M58/'סכום נכסי הקרן'!$C$43</f>
        <v>1.9571100386214244E-3</v>
      </c>
      <c r="Q58" s="169"/>
      <c r="R58" s="169"/>
      <c r="S58" s="169"/>
      <c r="T58" s="169"/>
      <c r="U58" s="169"/>
      <c r="V58" s="169"/>
      <c r="W58" s="169"/>
      <c r="X58" s="169"/>
      <c r="Y58" s="169"/>
      <c r="Z58" s="169"/>
      <c r="AA58" s="169"/>
      <c r="AB58" s="169"/>
      <c r="AC58" s="169"/>
      <c r="AD58" s="169"/>
    </row>
    <row r="59" spans="2:30" s="153" customFormat="1">
      <c r="B59" s="90" t="s">
        <v>1517</v>
      </c>
      <c r="C59" s="87">
        <v>1183540</v>
      </c>
      <c r="D59" s="87" t="s">
        <v>266</v>
      </c>
      <c r="E59" s="87"/>
      <c r="F59" s="120">
        <v>37316</v>
      </c>
      <c r="G59" s="97">
        <v>3.1500000000000004</v>
      </c>
      <c r="H59" s="100" t="s">
        <v>267</v>
      </c>
      <c r="I59" s="101">
        <v>5.5E-2</v>
      </c>
      <c r="J59" s="101">
        <v>2.1000000000000003E-3</v>
      </c>
      <c r="K59" s="97">
        <v>3064200</v>
      </c>
      <c r="L59" s="121">
        <v>152.93170000000001</v>
      </c>
      <c r="M59" s="97">
        <v>4686.1318899999997</v>
      </c>
      <c r="N59" s="87"/>
      <c r="O59" s="98">
        <v>7.5169445060107743E-3</v>
      </c>
      <c r="P59" s="98">
        <f>+M59/'סכום נכסי הקרן'!$C$43</f>
        <v>2.7590545037981221E-3</v>
      </c>
      <c r="Q59" s="169"/>
      <c r="R59" s="169"/>
      <c r="S59" s="169"/>
      <c r="T59" s="169"/>
      <c r="U59" s="169"/>
      <c r="V59" s="169"/>
      <c r="W59" s="169"/>
      <c r="X59" s="169"/>
      <c r="Y59" s="169"/>
      <c r="Z59" s="169"/>
      <c r="AA59" s="169"/>
      <c r="AB59" s="169"/>
      <c r="AC59" s="169"/>
      <c r="AD59" s="169"/>
    </row>
    <row r="60" spans="2:30" s="153" customFormat="1">
      <c r="B60" s="90" t="s">
        <v>1518</v>
      </c>
      <c r="C60" s="87">
        <v>1183550</v>
      </c>
      <c r="D60" s="87" t="s">
        <v>266</v>
      </c>
      <c r="E60" s="87"/>
      <c r="F60" s="120">
        <v>37347</v>
      </c>
      <c r="G60" s="97">
        <v>3.2399999999999993</v>
      </c>
      <c r="H60" s="100" t="s">
        <v>267</v>
      </c>
      <c r="I60" s="101">
        <v>5.5E-2</v>
      </c>
      <c r="J60" s="101">
        <v>2.1999999999999997E-3</v>
      </c>
      <c r="K60" s="97">
        <v>3556800</v>
      </c>
      <c r="L60" s="121">
        <v>151.7132</v>
      </c>
      <c r="M60" s="97">
        <v>5396.1367300000002</v>
      </c>
      <c r="N60" s="87"/>
      <c r="O60" s="98">
        <v>8.6558512006064021E-3</v>
      </c>
      <c r="P60" s="98">
        <f>+M60/'סכום נכסי הקרן'!$C$43</f>
        <v>3.1770841490372501E-3</v>
      </c>
      <c r="Q60" s="169"/>
      <c r="R60" s="169"/>
      <c r="S60" s="169"/>
      <c r="T60" s="169"/>
      <c r="U60" s="169"/>
      <c r="V60" s="169"/>
      <c r="W60" s="169"/>
      <c r="X60" s="169"/>
      <c r="Y60" s="169"/>
      <c r="Z60" s="169"/>
      <c r="AA60" s="169"/>
      <c r="AB60" s="169"/>
      <c r="AC60" s="169"/>
      <c r="AD60" s="169"/>
    </row>
    <row r="61" spans="2:30" s="153" customFormat="1">
      <c r="B61" s="90" t="s">
        <v>1519</v>
      </c>
      <c r="C61" s="87">
        <v>1183560</v>
      </c>
      <c r="D61" s="87" t="s">
        <v>266</v>
      </c>
      <c r="E61" s="87"/>
      <c r="F61" s="120">
        <v>37377</v>
      </c>
      <c r="G61" s="97">
        <v>3.3200000000000007</v>
      </c>
      <c r="H61" s="100" t="s">
        <v>267</v>
      </c>
      <c r="I61" s="101">
        <v>5.5E-2</v>
      </c>
      <c r="J61" s="101">
        <v>2.2000000000000001E-3</v>
      </c>
      <c r="K61" s="97">
        <v>3204000</v>
      </c>
      <c r="L61" s="121">
        <v>150.9419</v>
      </c>
      <c r="M61" s="97">
        <v>4836.1790099999998</v>
      </c>
      <c r="N61" s="87"/>
      <c r="O61" s="98">
        <v>7.7576325405779665E-3</v>
      </c>
      <c r="P61" s="98">
        <f>+M61/'סכום נכסי הקרן'!$C$43</f>
        <v>2.8473977668422908E-3</v>
      </c>
      <c r="Q61" s="169"/>
      <c r="R61" s="169"/>
      <c r="S61" s="169"/>
      <c r="T61" s="169"/>
      <c r="U61" s="169"/>
      <c r="V61" s="169"/>
      <c r="W61" s="169"/>
      <c r="X61" s="169"/>
      <c r="Y61" s="169"/>
      <c r="Z61" s="169"/>
      <c r="AA61" s="169"/>
      <c r="AB61" s="169"/>
      <c r="AC61" s="169"/>
      <c r="AD61" s="169"/>
    </row>
    <row r="62" spans="2:30" s="153" customFormat="1">
      <c r="B62" s="90" t="s">
        <v>1520</v>
      </c>
      <c r="C62" s="87">
        <v>1183570</v>
      </c>
      <c r="D62" s="87" t="s">
        <v>266</v>
      </c>
      <c r="E62" s="87"/>
      <c r="F62" s="120">
        <v>37408</v>
      </c>
      <c r="G62" s="97">
        <v>3.41</v>
      </c>
      <c r="H62" s="100" t="s">
        <v>267</v>
      </c>
      <c r="I62" s="101">
        <v>5.5E-2</v>
      </c>
      <c r="J62" s="101">
        <v>2.1999999999999997E-3</v>
      </c>
      <c r="K62" s="97">
        <v>2973600</v>
      </c>
      <c r="L62" s="121">
        <v>148.61269999999999</v>
      </c>
      <c r="M62" s="97">
        <v>4419.14887</v>
      </c>
      <c r="N62" s="87"/>
      <c r="O62" s="98">
        <v>7.088681582026541E-3</v>
      </c>
      <c r="P62" s="98">
        <f>+M62/'סכום נכסי הקרן'!$C$43</f>
        <v>2.6018628751671522E-3</v>
      </c>
      <c r="Q62" s="169"/>
      <c r="R62" s="169"/>
      <c r="S62" s="169"/>
      <c r="T62" s="169"/>
      <c r="U62" s="169"/>
      <c r="V62" s="169"/>
      <c r="W62" s="169"/>
      <c r="X62" s="169"/>
      <c r="Y62" s="169"/>
      <c r="Z62" s="169"/>
      <c r="AA62" s="169"/>
      <c r="AB62" s="169"/>
      <c r="AC62" s="169"/>
      <c r="AD62" s="169"/>
    </row>
    <row r="63" spans="2:30" s="153" customFormat="1">
      <c r="B63" s="90" t="s">
        <v>1521</v>
      </c>
      <c r="C63" s="87">
        <v>1183580</v>
      </c>
      <c r="D63" s="87" t="s">
        <v>266</v>
      </c>
      <c r="E63" s="87"/>
      <c r="F63" s="120">
        <v>37438</v>
      </c>
      <c r="G63" s="97">
        <v>3.4099999999999997</v>
      </c>
      <c r="H63" s="100" t="s">
        <v>267</v>
      </c>
      <c r="I63" s="101">
        <v>5.5E-2</v>
      </c>
      <c r="J63" s="101">
        <v>2.2000000000000001E-3</v>
      </c>
      <c r="K63" s="97">
        <v>2272800</v>
      </c>
      <c r="L63" s="121">
        <v>147.17840000000001</v>
      </c>
      <c r="M63" s="97">
        <v>3422.2226299999998</v>
      </c>
      <c r="N63" s="87"/>
      <c r="O63" s="98">
        <v>5.4895291470177217E-3</v>
      </c>
      <c r="P63" s="98">
        <f>+M63/'סכום נכסי הקרן'!$C$43</f>
        <v>2.0149024786200276E-3</v>
      </c>
      <c r="Q63" s="169"/>
      <c r="R63" s="169"/>
      <c r="S63" s="169"/>
      <c r="T63" s="169"/>
      <c r="U63" s="169"/>
      <c r="V63" s="169"/>
      <c r="W63" s="169"/>
      <c r="X63" s="169"/>
      <c r="Y63" s="169"/>
      <c r="Z63" s="169"/>
      <c r="AA63" s="169"/>
      <c r="AB63" s="169"/>
      <c r="AC63" s="169"/>
      <c r="AD63" s="169"/>
    </row>
    <row r="64" spans="2:30" s="153" customFormat="1">
      <c r="B64" s="90" t="s">
        <v>1522</v>
      </c>
      <c r="C64" s="87">
        <v>1183590</v>
      </c>
      <c r="D64" s="87" t="s">
        <v>266</v>
      </c>
      <c r="E64" s="87"/>
      <c r="F64" s="120">
        <v>37469</v>
      </c>
      <c r="G64" s="97">
        <v>3.5</v>
      </c>
      <c r="H64" s="100" t="s">
        <v>267</v>
      </c>
      <c r="I64" s="101">
        <v>5.5E-2</v>
      </c>
      <c r="J64" s="101">
        <v>2.3E-3</v>
      </c>
      <c r="K64" s="97">
        <v>1377000</v>
      </c>
      <c r="L64" s="121">
        <v>148.5753</v>
      </c>
      <c r="M64" s="97">
        <v>2045.8818000000001</v>
      </c>
      <c r="N64" s="87"/>
      <c r="O64" s="98">
        <v>3.2817642177923071E-3</v>
      </c>
      <c r="P64" s="98">
        <f>+M64/'סכום נכסי הקרן'!$C$43</f>
        <v>1.2045541028356777E-3</v>
      </c>
      <c r="Q64" s="169"/>
      <c r="R64" s="169"/>
      <c r="S64" s="169"/>
      <c r="T64" s="169"/>
      <c r="U64" s="169"/>
      <c r="V64" s="169"/>
      <c r="W64" s="169"/>
      <c r="X64" s="169"/>
      <c r="Y64" s="169"/>
      <c r="Z64" s="169"/>
      <c r="AA64" s="169"/>
      <c r="AB64" s="169"/>
      <c r="AC64" s="169"/>
      <c r="AD64" s="169"/>
    </row>
    <row r="65" spans="2:30" s="153" customFormat="1">
      <c r="B65" s="90" t="s">
        <v>1523</v>
      </c>
      <c r="C65" s="87">
        <v>1183600</v>
      </c>
      <c r="D65" s="87" t="s">
        <v>266</v>
      </c>
      <c r="E65" s="87"/>
      <c r="F65" s="120">
        <v>37500</v>
      </c>
      <c r="G65" s="97">
        <v>3.5799999999999992</v>
      </c>
      <c r="H65" s="100" t="s">
        <v>267</v>
      </c>
      <c r="I65" s="101">
        <v>5.5E-2</v>
      </c>
      <c r="J65" s="101">
        <v>2.2999999999999995E-3</v>
      </c>
      <c r="K65" s="97">
        <v>2166600</v>
      </c>
      <c r="L65" s="121">
        <v>147.5735</v>
      </c>
      <c r="M65" s="97">
        <v>3197.32699</v>
      </c>
      <c r="N65" s="87"/>
      <c r="O65" s="98">
        <v>5.1287778738554604E-3</v>
      </c>
      <c r="P65" s="98">
        <f>+M65/'סכום נכסי הקרן'!$C$43</f>
        <v>1.8824906423781412E-3</v>
      </c>
      <c r="Q65" s="169"/>
      <c r="R65" s="169"/>
      <c r="S65" s="169"/>
      <c r="T65" s="169"/>
      <c r="U65" s="169"/>
      <c r="V65" s="169"/>
      <c r="W65" s="169"/>
      <c r="X65" s="169"/>
      <c r="Y65" s="169"/>
      <c r="Z65" s="169"/>
      <c r="AA65" s="169"/>
      <c r="AB65" s="169"/>
      <c r="AC65" s="169"/>
      <c r="AD65" s="169"/>
    </row>
    <row r="66" spans="2:30" s="153" customFormat="1">
      <c r="B66" s="90" t="s">
        <v>1524</v>
      </c>
      <c r="C66" s="87">
        <v>1014473</v>
      </c>
      <c r="D66" s="87" t="s">
        <v>266</v>
      </c>
      <c r="E66" s="87"/>
      <c r="F66" s="120">
        <v>35430</v>
      </c>
      <c r="G66" s="99">
        <v>0</v>
      </c>
      <c r="H66" s="100" t="s">
        <v>267</v>
      </c>
      <c r="I66" s="101">
        <v>0</v>
      </c>
      <c r="J66" s="101">
        <v>5.0000000000000001E-3</v>
      </c>
      <c r="K66" s="97">
        <v>200000</v>
      </c>
      <c r="L66" s="121">
        <v>173.06569999999999</v>
      </c>
      <c r="M66" s="97">
        <v>355.65009999999995</v>
      </c>
      <c r="N66" s="87"/>
      <c r="O66" s="98">
        <v>5.7049227977601423E-4</v>
      </c>
      <c r="P66" s="98">
        <f>+M66/'סכום נכסי הקרן'!$C$43</f>
        <v>2.093961572603652E-4</v>
      </c>
      <c r="Q66" s="169"/>
      <c r="R66" s="169"/>
      <c r="S66" s="169"/>
      <c r="T66" s="169"/>
      <c r="U66" s="169"/>
      <c r="V66" s="169"/>
      <c r="W66" s="169"/>
      <c r="X66" s="169"/>
      <c r="Y66" s="169"/>
      <c r="Z66" s="169"/>
      <c r="AA66" s="169"/>
      <c r="AB66" s="169"/>
      <c r="AC66" s="169"/>
      <c r="AD66" s="169"/>
    </row>
    <row r="67" spans="2:30" s="153" customFormat="1">
      <c r="B67" s="90" t="s">
        <v>1525</v>
      </c>
      <c r="C67" s="87">
        <v>1014512</v>
      </c>
      <c r="D67" s="87" t="s">
        <v>266</v>
      </c>
      <c r="E67" s="87"/>
      <c r="F67" s="120">
        <v>35430</v>
      </c>
      <c r="G67" s="97">
        <v>0.09</v>
      </c>
      <c r="H67" s="100" t="s">
        <v>267</v>
      </c>
      <c r="I67" s="101">
        <v>5.5E-2</v>
      </c>
      <c r="J67" s="101">
        <v>5.1999999999999989E-3</v>
      </c>
      <c r="K67" s="97">
        <v>450000</v>
      </c>
      <c r="L67" s="121">
        <v>175.68700000000001</v>
      </c>
      <c r="M67" s="97">
        <v>790.59150999999997</v>
      </c>
      <c r="N67" s="87"/>
      <c r="O67" s="98">
        <v>1.2681744020638869E-3</v>
      </c>
      <c r="P67" s="98">
        <f>+M67/'סכום נכסי הקרן'!$C$43</f>
        <v>4.6547666978490824E-4</v>
      </c>
      <c r="Q67" s="169"/>
      <c r="R67" s="169"/>
      <c r="S67" s="169"/>
      <c r="T67" s="169"/>
      <c r="U67" s="169"/>
      <c r="V67" s="169"/>
      <c r="W67" s="169"/>
      <c r="X67" s="169"/>
      <c r="Y67" s="169"/>
      <c r="Z67" s="169"/>
      <c r="AA67" s="169"/>
      <c r="AB67" s="169"/>
      <c r="AC67" s="169"/>
      <c r="AD67" s="169"/>
    </row>
    <row r="68" spans="2:30" s="153" customFormat="1">
      <c r="B68" s="90" t="s">
        <v>1526</v>
      </c>
      <c r="C68" s="87">
        <v>1014520</v>
      </c>
      <c r="D68" s="87" t="s">
        <v>266</v>
      </c>
      <c r="E68" s="87"/>
      <c r="F68" s="120">
        <v>35430</v>
      </c>
      <c r="G68" s="97">
        <v>0.17</v>
      </c>
      <c r="H68" s="100" t="s">
        <v>267</v>
      </c>
      <c r="I68" s="101">
        <v>5.5E-2</v>
      </c>
      <c r="J68" s="101">
        <v>5.1999999999999998E-3</v>
      </c>
      <c r="K68" s="97">
        <v>80000</v>
      </c>
      <c r="L68" s="121">
        <v>174.13499999999999</v>
      </c>
      <c r="M68" s="97">
        <v>139.30804000000001</v>
      </c>
      <c r="N68" s="87"/>
      <c r="O68" s="98">
        <v>2.234616588909386E-4</v>
      </c>
      <c r="P68" s="98">
        <f>+M68/'סכום נכסי הקרן'!$C$43</f>
        <v>8.2020413466700131E-5</v>
      </c>
      <c r="Q68" s="169"/>
      <c r="R68" s="169"/>
      <c r="S68" s="169"/>
      <c r="T68" s="169"/>
      <c r="U68" s="169"/>
      <c r="V68" s="169"/>
      <c r="W68" s="169"/>
      <c r="X68" s="169"/>
      <c r="Y68" s="169"/>
      <c r="Z68" s="169"/>
      <c r="AA68" s="169"/>
      <c r="AB68" s="169"/>
      <c r="AC68" s="169"/>
      <c r="AD68" s="169"/>
    </row>
    <row r="69" spans="2:30" s="153" customFormat="1">
      <c r="B69" s="90" t="s">
        <v>1527</v>
      </c>
      <c r="C69" s="87">
        <v>1014538</v>
      </c>
      <c r="D69" s="87" t="s">
        <v>266</v>
      </c>
      <c r="E69" s="87"/>
      <c r="F69" s="120">
        <v>35430</v>
      </c>
      <c r="G69" s="97">
        <v>0.25</v>
      </c>
      <c r="H69" s="100" t="s">
        <v>267</v>
      </c>
      <c r="I69" s="101">
        <v>5.5E-2</v>
      </c>
      <c r="J69" s="101">
        <v>5.0999999999999986E-3</v>
      </c>
      <c r="K69" s="97">
        <v>400000</v>
      </c>
      <c r="L69" s="121">
        <v>172.47319999999999</v>
      </c>
      <c r="M69" s="97">
        <v>689.89280000000008</v>
      </c>
      <c r="N69" s="87"/>
      <c r="O69" s="98">
        <v>1.1066453131126856E-3</v>
      </c>
      <c r="P69" s="98">
        <f>+M69/'סכום נכסי הקרן'!$C$43</f>
        <v>4.0618827674052029E-4</v>
      </c>
      <c r="Q69" s="169"/>
      <c r="R69" s="169"/>
      <c r="S69" s="169"/>
      <c r="T69" s="169"/>
      <c r="U69" s="169"/>
      <c r="V69" s="169"/>
      <c r="W69" s="169"/>
      <c r="X69" s="169"/>
      <c r="Y69" s="169"/>
      <c r="Z69" s="169"/>
      <c r="AA69" s="169"/>
      <c r="AB69" s="169"/>
      <c r="AC69" s="169"/>
      <c r="AD69" s="169"/>
    </row>
    <row r="70" spans="2:30" s="153" customFormat="1">
      <c r="B70" s="90" t="s">
        <v>1528</v>
      </c>
      <c r="C70" s="87">
        <v>1014546</v>
      </c>
      <c r="D70" s="87" t="s">
        <v>266</v>
      </c>
      <c r="E70" s="87"/>
      <c r="F70" s="120">
        <v>35430</v>
      </c>
      <c r="G70" s="97">
        <v>0.33</v>
      </c>
      <c r="H70" s="100" t="s">
        <v>267</v>
      </c>
      <c r="I70" s="101">
        <v>5.5E-2</v>
      </c>
      <c r="J70" s="101">
        <v>5.1000000000000004E-3</v>
      </c>
      <c r="K70" s="97">
        <v>300000</v>
      </c>
      <c r="L70" s="121">
        <v>170.71729999999999</v>
      </c>
      <c r="M70" s="97">
        <v>512.15195000000006</v>
      </c>
      <c r="N70" s="87"/>
      <c r="O70" s="98">
        <v>8.2153423701337731E-4</v>
      </c>
      <c r="P70" s="98">
        <f>+M70/'סכום נכסי הקרן'!$C$43</f>
        <v>3.0153977255567403E-4</v>
      </c>
      <c r="Q70" s="169"/>
      <c r="R70" s="169"/>
      <c r="S70" s="169"/>
      <c r="T70" s="169"/>
      <c r="U70" s="169"/>
      <c r="V70" s="169"/>
      <c r="W70" s="169"/>
      <c r="X70" s="169"/>
      <c r="Y70" s="169"/>
      <c r="Z70" s="169"/>
      <c r="AA70" s="169"/>
      <c r="AB70" s="169"/>
      <c r="AC70" s="169"/>
      <c r="AD70" s="169"/>
    </row>
    <row r="71" spans="2:30" s="153" customFormat="1">
      <c r="B71" s="90" t="s">
        <v>1529</v>
      </c>
      <c r="C71" s="87">
        <v>1014554</v>
      </c>
      <c r="D71" s="87" t="s">
        <v>266</v>
      </c>
      <c r="E71" s="87"/>
      <c r="F71" s="120">
        <v>35430</v>
      </c>
      <c r="G71" s="97">
        <v>0.42000000000000004</v>
      </c>
      <c r="H71" s="100" t="s">
        <v>267</v>
      </c>
      <c r="I71" s="101">
        <v>5.5E-2</v>
      </c>
      <c r="J71" s="101">
        <v>5.1000000000000004E-3</v>
      </c>
      <c r="K71" s="97">
        <v>350000</v>
      </c>
      <c r="L71" s="121">
        <v>167.86699999999999</v>
      </c>
      <c r="M71" s="97">
        <v>587.53439000000003</v>
      </c>
      <c r="N71" s="87"/>
      <c r="O71" s="98">
        <v>9.4245392760443467E-4</v>
      </c>
      <c r="P71" s="98">
        <f>+M71/'סכום נכסי הקרן'!$C$43</f>
        <v>3.4592270190367654E-4</v>
      </c>
      <c r="Q71" s="169"/>
      <c r="R71" s="169"/>
      <c r="S71" s="169"/>
      <c r="T71" s="169"/>
      <c r="U71" s="169"/>
      <c r="V71" s="169"/>
      <c r="W71" s="169"/>
      <c r="X71" s="169"/>
      <c r="Y71" s="169"/>
      <c r="Z71" s="169"/>
      <c r="AA71" s="169"/>
      <c r="AB71" s="169"/>
      <c r="AC71" s="169"/>
      <c r="AD71" s="169"/>
    </row>
    <row r="72" spans="2:30" s="153" customFormat="1">
      <c r="B72" s="90" t="s">
        <v>1530</v>
      </c>
      <c r="C72" s="87">
        <v>1014562</v>
      </c>
      <c r="D72" s="87" t="s">
        <v>266</v>
      </c>
      <c r="E72" s="87"/>
      <c r="F72" s="120">
        <v>35430</v>
      </c>
      <c r="G72" s="97">
        <v>0.49</v>
      </c>
      <c r="H72" s="100" t="s">
        <v>267</v>
      </c>
      <c r="I72" s="101">
        <v>5.5E-2</v>
      </c>
      <c r="J72" s="101">
        <v>5.0000000000000001E-3</v>
      </c>
      <c r="K72" s="97">
        <v>50000</v>
      </c>
      <c r="L72" s="121">
        <v>164.99539999999999</v>
      </c>
      <c r="M72" s="97">
        <v>84.71123</v>
      </c>
      <c r="N72" s="87"/>
      <c r="O72" s="98">
        <v>1.3588384405158413E-4</v>
      </c>
      <c r="P72" s="98">
        <f>+M72/'סכום נכסי הקרן'!$C$43</f>
        <v>4.987544229229506E-5</v>
      </c>
      <c r="Q72" s="169"/>
      <c r="R72" s="169"/>
      <c r="S72" s="169"/>
      <c r="T72" s="169"/>
      <c r="U72" s="169"/>
      <c r="V72" s="169"/>
      <c r="W72" s="169"/>
      <c r="X72" s="169"/>
      <c r="Y72" s="169"/>
      <c r="Z72" s="169"/>
      <c r="AA72" s="169"/>
      <c r="AB72" s="169"/>
      <c r="AC72" s="169"/>
      <c r="AD72" s="169"/>
    </row>
    <row r="73" spans="2:30" s="153" customFormat="1">
      <c r="B73" s="90" t="s">
        <v>1531</v>
      </c>
      <c r="C73" s="87">
        <v>1014570</v>
      </c>
      <c r="D73" s="87" t="s">
        <v>266</v>
      </c>
      <c r="E73" s="87"/>
      <c r="F73" s="120">
        <v>35430</v>
      </c>
      <c r="G73" s="97">
        <v>0.57000000000000006</v>
      </c>
      <c r="H73" s="100" t="s">
        <v>267</v>
      </c>
      <c r="I73" s="101">
        <v>5.5E-2</v>
      </c>
      <c r="J73" s="101">
        <v>5.0000000000000001E-3</v>
      </c>
      <c r="K73" s="97">
        <v>380000</v>
      </c>
      <c r="L73" s="121">
        <v>168.1309</v>
      </c>
      <c r="M73" s="97">
        <v>638.89718000000005</v>
      </c>
      <c r="N73" s="87"/>
      <c r="O73" s="98">
        <v>1.0248441059363307E-3</v>
      </c>
      <c r="P73" s="98">
        <f>+M73/'סכום נכסי הקרן'!$C$43</f>
        <v>3.7616357868726558E-4</v>
      </c>
      <c r="Q73" s="169"/>
      <c r="R73" s="169"/>
      <c r="S73" s="169"/>
      <c r="T73" s="169"/>
      <c r="U73" s="169"/>
      <c r="V73" s="169"/>
      <c r="W73" s="169"/>
      <c r="X73" s="169"/>
      <c r="Y73" s="169"/>
      <c r="Z73" s="169"/>
      <c r="AA73" s="169"/>
      <c r="AB73" s="169"/>
      <c r="AC73" s="169"/>
      <c r="AD73" s="169"/>
    </row>
    <row r="74" spans="2:30" s="153" customFormat="1">
      <c r="B74" s="90" t="s">
        <v>1532</v>
      </c>
      <c r="C74" s="87">
        <v>1014588</v>
      </c>
      <c r="D74" s="87" t="s">
        <v>266</v>
      </c>
      <c r="E74" s="87"/>
      <c r="F74" s="120">
        <v>35430</v>
      </c>
      <c r="G74" s="97">
        <v>0.65999999999999992</v>
      </c>
      <c r="H74" s="100" t="s">
        <v>267</v>
      </c>
      <c r="I74" s="101">
        <v>5.5E-2</v>
      </c>
      <c r="J74" s="101">
        <v>5.0000000000000001E-3</v>
      </c>
      <c r="K74" s="97">
        <v>400000</v>
      </c>
      <c r="L74" s="121">
        <v>167.5796</v>
      </c>
      <c r="M74" s="97">
        <v>670.31851000000006</v>
      </c>
      <c r="N74" s="87"/>
      <c r="O74" s="98">
        <v>1.0752465272636253E-3</v>
      </c>
      <c r="P74" s="98">
        <f>+M74/'סכום נכסי הקרן'!$C$43</f>
        <v>3.9466351938181296E-4</v>
      </c>
      <c r="Q74" s="169"/>
      <c r="R74" s="169"/>
      <c r="S74" s="169"/>
      <c r="T74" s="169"/>
      <c r="U74" s="169"/>
      <c r="V74" s="169"/>
      <c r="W74" s="169"/>
      <c r="X74" s="169"/>
      <c r="Y74" s="169"/>
      <c r="Z74" s="169"/>
      <c r="AA74" s="169"/>
      <c r="AB74" s="169"/>
      <c r="AC74" s="169"/>
      <c r="AD74" s="169"/>
    </row>
    <row r="75" spans="2:30" s="153" customFormat="1">
      <c r="B75" s="90" t="s">
        <v>1533</v>
      </c>
      <c r="C75" s="87">
        <v>1014596</v>
      </c>
      <c r="D75" s="87" t="s">
        <v>266</v>
      </c>
      <c r="E75" s="87"/>
      <c r="F75" s="120">
        <v>35430</v>
      </c>
      <c r="G75" s="97">
        <v>0.74</v>
      </c>
      <c r="H75" s="100" t="s">
        <v>267</v>
      </c>
      <c r="I75" s="101">
        <v>5.5E-2</v>
      </c>
      <c r="J75" s="101">
        <v>4.8999999999999998E-3</v>
      </c>
      <c r="K75" s="97">
        <v>570000</v>
      </c>
      <c r="L75" s="121">
        <v>166.9135</v>
      </c>
      <c r="M75" s="97">
        <v>951.40710000000001</v>
      </c>
      <c r="N75" s="87"/>
      <c r="O75" s="98">
        <v>1.5261359563067366E-3</v>
      </c>
      <c r="P75" s="98">
        <f>+M75/'סכום נכסי הקרן'!$C$43</f>
        <v>5.6016008636080249E-4</v>
      </c>
      <c r="Q75" s="169"/>
      <c r="R75" s="169"/>
      <c r="S75" s="169"/>
      <c r="T75" s="169"/>
      <c r="U75" s="169"/>
      <c r="V75" s="169"/>
      <c r="W75" s="169"/>
      <c r="X75" s="169"/>
      <c r="Y75" s="169"/>
      <c r="Z75" s="169"/>
      <c r="AA75" s="169"/>
      <c r="AB75" s="169"/>
      <c r="AC75" s="169"/>
      <c r="AD75" s="169"/>
    </row>
    <row r="76" spans="2:30" s="153" customFormat="1">
      <c r="B76" s="90" t="s">
        <v>1534</v>
      </c>
      <c r="C76" s="87">
        <v>1014601</v>
      </c>
      <c r="D76" s="87" t="s">
        <v>266</v>
      </c>
      <c r="E76" s="87"/>
      <c r="F76" s="120">
        <v>35430</v>
      </c>
      <c r="G76" s="97">
        <v>0.83</v>
      </c>
      <c r="H76" s="100" t="s">
        <v>267</v>
      </c>
      <c r="I76" s="101">
        <v>5.5E-2</v>
      </c>
      <c r="J76" s="101">
        <v>4.7999999999999996E-3</v>
      </c>
      <c r="K76" s="97">
        <v>400000</v>
      </c>
      <c r="L76" s="121">
        <v>166.15119999999999</v>
      </c>
      <c r="M76" s="97">
        <v>664.60461999999995</v>
      </c>
      <c r="N76" s="87"/>
      <c r="O76" s="98">
        <v>1.0660809734440442E-3</v>
      </c>
      <c r="P76" s="98">
        <f>+M76/'סכום נכסי הקרן'!$C$43</f>
        <v>3.9129935159721663E-4</v>
      </c>
      <c r="Q76" s="169"/>
      <c r="R76" s="169"/>
      <c r="S76" s="169"/>
      <c r="T76" s="169"/>
      <c r="U76" s="169"/>
      <c r="V76" s="169"/>
      <c r="W76" s="169"/>
      <c r="X76" s="169"/>
      <c r="Y76" s="169"/>
      <c r="Z76" s="169"/>
      <c r="AA76" s="169"/>
      <c r="AB76" s="169"/>
      <c r="AC76" s="169"/>
      <c r="AD76" s="169"/>
    </row>
    <row r="77" spans="2:30" s="153" customFormat="1">
      <c r="B77" s="90" t="s">
        <v>1535</v>
      </c>
      <c r="C77" s="87">
        <v>1014643</v>
      </c>
      <c r="D77" s="87" t="s">
        <v>266</v>
      </c>
      <c r="E77" s="87"/>
      <c r="F77" s="120">
        <v>35430</v>
      </c>
      <c r="G77" s="97">
        <v>0.90999999999999981</v>
      </c>
      <c r="H77" s="100" t="s">
        <v>267</v>
      </c>
      <c r="I77" s="101">
        <v>5.5E-2</v>
      </c>
      <c r="J77" s="101">
        <v>4.6000000000000008E-3</v>
      </c>
      <c r="K77" s="97">
        <v>500000</v>
      </c>
      <c r="L77" s="121">
        <v>164.81299999999999</v>
      </c>
      <c r="M77" s="97">
        <v>824.06505000000004</v>
      </c>
      <c r="N77" s="87"/>
      <c r="O77" s="98">
        <v>1.3218687385670221E-3</v>
      </c>
      <c r="P77" s="98">
        <f>+M77/'סכום נכסי הקרן'!$C$43</f>
        <v>4.8518489043745732E-4</v>
      </c>
      <c r="Q77" s="169"/>
      <c r="R77" s="169"/>
      <c r="S77" s="169"/>
      <c r="T77" s="169"/>
      <c r="U77" s="169"/>
      <c r="V77" s="169"/>
      <c r="W77" s="169"/>
      <c r="X77" s="169"/>
      <c r="Y77" s="169"/>
      <c r="Z77" s="169"/>
      <c r="AA77" s="169"/>
      <c r="AB77" s="169"/>
      <c r="AC77" s="169"/>
      <c r="AD77" s="169"/>
    </row>
    <row r="78" spans="2:30" s="153" customFormat="1">
      <c r="B78" s="90" t="s">
        <v>1536</v>
      </c>
      <c r="C78" s="87">
        <v>1014677</v>
      </c>
      <c r="D78" s="87" t="s">
        <v>266</v>
      </c>
      <c r="E78" s="87"/>
      <c r="F78" s="120">
        <v>35431</v>
      </c>
      <c r="G78" s="97">
        <v>0.5</v>
      </c>
      <c r="H78" s="100" t="s">
        <v>267</v>
      </c>
      <c r="I78" s="101">
        <v>5.5E-2</v>
      </c>
      <c r="J78" s="101">
        <v>4.5000000000000005E-3</v>
      </c>
      <c r="K78" s="97">
        <v>400000</v>
      </c>
      <c r="L78" s="121">
        <v>159.8047</v>
      </c>
      <c r="M78" s="97">
        <v>656.36593000000005</v>
      </c>
      <c r="N78" s="87"/>
      <c r="O78" s="98">
        <v>1.0528654308630979E-3</v>
      </c>
      <c r="P78" s="98">
        <f>+M78/'סכום נכסי הקרן'!$C$43</f>
        <v>3.864486569766911E-4</v>
      </c>
      <c r="Q78" s="169"/>
      <c r="R78" s="169"/>
      <c r="S78" s="169"/>
      <c r="T78" s="169"/>
      <c r="U78" s="169"/>
      <c r="V78" s="169"/>
      <c r="W78" s="169"/>
      <c r="X78" s="169"/>
      <c r="Y78" s="169"/>
      <c r="Z78" s="169"/>
      <c r="AA78" s="169"/>
      <c r="AB78" s="169"/>
      <c r="AC78" s="169"/>
      <c r="AD78" s="169"/>
    </row>
    <row r="79" spans="2:30" s="153" customFormat="1">
      <c r="B79" s="90" t="s">
        <v>1537</v>
      </c>
      <c r="C79" s="87">
        <v>1014685</v>
      </c>
      <c r="D79" s="87" t="s">
        <v>266</v>
      </c>
      <c r="E79" s="87"/>
      <c r="F79" s="120">
        <v>35462</v>
      </c>
      <c r="G79" s="97">
        <v>0.57999999999999996</v>
      </c>
      <c r="H79" s="100" t="s">
        <v>267</v>
      </c>
      <c r="I79" s="101">
        <v>5.5E-2</v>
      </c>
      <c r="J79" s="101">
        <v>4.4000000000000003E-3</v>
      </c>
      <c r="K79" s="97">
        <v>800000</v>
      </c>
      <c r="L79" s="121">
        <v>162.77250000000001</v>
      </c>
      <c r="M79" s="97">
        <v>1302.1796200000001</v>
      </c>
      <c r="N79" s="87"/>
      <c r="O79" s="98">
        <v>2.0888041929178823E-3</v>
      </c>
      <c r="P79" s="98">
        <f>+M79/'סכום נכסי הקרן'!$C$43</f>
        <v>7.6668447018786901E-4</v>
      </c>
      <c r="Q79" s="169"/>
      <c r="R79" s="169"/>
      <c r="S79" s="169"/>
      <c r="T79" s="169"/>
      <c r="U79" s="169"/>
      <c r="V79" s="169"/>
      <c r="W79" s="169"/>
      <c r="X79" s="169"/>
      <c r="Y79" s="169"/>
      <c r="Z79" s="169"/>
      <c r="AA79" s="169"/>
      <c r="AB79" s="169"/>
      <c r="AC79" s="169"/>
      <c r="AD79" s="169"/>
    </row>
    <row r="80" spans="2:30" s="153" customFormat="1">
      <c r="B80" s="90" t="s">
        <v>1538</v>
      </c>
      <c r="C80" s="87">
        <v>1014693</v>
      </c>
      <c r="D80" s="87" t="s">
        <v>266</v>
      </c>
      <c r="E80" s="87"/>
      <c r="F80" s="120">
        <v>35490</v>
      </c>
      <c r="G80" s="97">
        <v>0.66</v>
      </c>
      <c r="H80" s="100" t="s">
        <v>267</v>
      </c>
      <c r="I80" s="101">
        <v>5.5E-2</v>
      </c>
      <c r="J80" s="101">
        <v>4.4000000000000003E-3</v>
      </c>
      <c r="K80" s="97">
        <v>1000000</v>
      </c>
      <c r="L80" s="121">
        <v>162.0445</v>
      </c>
      <c r="M80" s="97">
        <v>1620.4455</v>
      </c>
      <c r="N80" s="87"/>
      <c r="O80" s="98">
        <v>2.5993290808797283E-3</v>
      </c>
      <c r="P80" s="98">
        <f>+M80/'סכום נכסי הקרן'!$C$43</f>
        <v>9.5406991520556627E-4</v>
      </c>
      <c r="Q80" s="169"/>
      <c r="R80" s="169"/>
      <c r="S80" s="169"/>
      <c r="T80" s="169"/>
      <c r="U80" s="169"/>
      <c r="V80" s="169"/>
      <c r="W80" s="169"/>
      <c r="X80" s="169"/>
      <c r="Y80" s="169"/>
      <c r="Z80" s="169"/>
      <c r="AA80" s="169"/>
      <c r="AB80" s="169"/>
      <c r="AC80" s="169"/>
      <c r="AD80" s="169"/>
    </row>
    <row r="81" spans="2:30" s="153" customFormat="1">
      <c r="B81" s="90" t="s">
        <v>1539</v>
      </c>
      <c r="C81" s="87">
        <v>1014716</v>
      </c>
      <c r="D81" s="87" t="s">
        <v>266</v>
      </c>
      <c r="E81" s="87"/>
      <c r="F81" s="120">
        <v>35521</v>
      </c>
      <c r="G81" s="97">
        <v>0.75</v>
      </c>
      <c r="H81" s="100" t="s">
        <v>267</v>
      </c>
      <c r="I81" s="101">
        <v>5.5E-2</v>
      </c>
      <c r="J81" s="101">
        <v>4.3000000000000009E-3</v>
      </c>
      <c r="K81" s="97">
        <v>340000</v>
      </c>
      <c r="L81" s="121">
        <v>160.0977</v>
      </c>
      <c r="M81" s="97">
        <v>544.33206999999993</v>
      </c>
      <c r="N81" s="87"/>
      <c r="O81" s="98">
        <v>8.731538204811329E-4</v>
      </c>
      <c r="P81" s="98">
        <f>+M81/'סכום נכסי הקרן'!$C$43</f>
        <v>3.2048646614068186E-4</v>
      </c>
      <c r="Q81" s="169"/>
      <c r="R81" s="169"/>
      <c r="S81" s="169"/>
      <c r="T81" s="169"/>
      <c r="U81" s="169"/>
      <c r="V81" s="169"/>
      <c r="W81" s="169"/>
      <c r="X81" s="169"/>
      <c r="Y81" s="169"/>
      <c r="Z81" s="169"/>
      <c r="AA81" s="169"/>
      <c r="AB81" s="169"/>
      <c r="AC81" s="169"/>
      <c r="AD81" s="169"/>
    </row>
    <row r="82" spans="2:30" s="153" customFormat="1">
      <c r="B82" s="90" t="s">
        <v>1540</v>
      </c>
      <c r="C82" s="87">
        <v>1014724</v>
      </c>
      <c r="D82" s="87" t="s">
        <v>266</v>
      </c>
      <c r="E82" s="87"/>
      <c r="F82" s="120">
        <v>35551</v>
      </c>
      <c r="G82" s="97">
        <v>0.83000000000000018</v>
      </c>
      <c r="H82" s="100" t="s">
        <v>267</v>
      </c>
      <c r="I82" s="101">
        <v>5.5E-2</v>
      </c>
      <c r="J82" s="101">
        <v>4.4000000000000003E-3</v>
      </c>
      <c r="K82" s="97">
        <v>860000</v>
      </c>
      <c r="L82" s="121">
        <v>158.5078</v>
      </c>
      <c r="M82" s="97">
        <v>1363.1666399999999</v>
      </c>
      <c r="N82" s="87"/>
      <c r="O82" s="98">
        <v>2.1866324349921716E-3</v>
      </c>
      <c r="P82" s="98">
        <f>+M82/'סכום נכסי הקרן'!$C$43</f>
        <v>8.0259180616432742E-4</v>
      </c>
      <c r="Q82" s="169"/>
      <c r="R82" s="169"/>
      <c r="S82" s="169"/>
      <c r="T82" s="169"/>
      <c r="U82" s="169"/>
      <c r="V82" s="169"/>
      <c r="W82" s="169"/>
      <c r="X82" s="169"/>
      <c r="Y82" s="169"/>
      <c r="Z82" s="169"/>
      <c r="AA82" s="169"/>
      <c r="AB82" s="169"/>
      <c r="AC82" s="169"/>
      <c r="AD82" s="169"/>
    </row>
    <row r="83" spans="2:30" s="153" customFormat="1">
      <c r="B83" s="90" t="s">
        <v>1541</v>
      </c>
      <c r="C83" s="87">
        <v>1014805</v>
      </c>
      <c r="D83" s="87" t="s">
        <v>266</v>
      </c>
      <c r="E83" s="87"/>
      <c r="F83" s="120">
        <v>35642</v>
      </c>
      <c r="G83" s="97">
        <v>1.05</v>
      </c>
      <c r="H83" s="100" t="s">
        <v>267</v>
      </c>
      <c r="I83" s="101">
        <v>5.5E-2</v>
      </c>
      <c r="J83" s="101">
        <v>4.4999999999999997E-3</v>
      </c>
      <c r="K83" s="97">
        <v>200000</v>
      </c>
      <c r="L83" s="121">
        <v>158.78299999999999</v>
      </c>
      <c r="M83" s="97">
        <v>317.5659</v>
      </c>
      <c r="N83" s="87"/>
      <c r="O83" s="98">
        <v>5.0940206194268411E-4</v>
      </c>
      <c r="P83" s="98">
        <f>+M83/'סכום נכסי הקרן'!$C$43</f>
        <v>1.8697331769885461E-4</v>
      </c>
      <c r="Q83" s="169"/>
      <c r="R83" s="169"/>
      <c r="S83" s="169"/>
      <c r="T83" s="169"/>
      <c r="U83" s="169"/>
      <c r="V83" s="169"/>
      <c r="W83" s="169"/>
      <c r="X83" s="169"/>
      <c r="Y83" s="169"/>
      <c r="Z83" s="169"/>
      <c r="AA83" s="169"/>
      <c r="AB83" s="169"/>
      <c r="AC83" s="169"/>
      <c r="AD83" s="169"/>
    </row>
    <row r="84" spans="2:30" s="153" customFormat="1">
      <c r="B84" s="90" t="s">
        <v>1542</v>
      </c>
      <c r="C84" s="87">
        <v>1014813</v>
      </c>
      <c r="D84" s="87" t="s">
        <v>266</v>
      </c>
      <c r="E84" s="87"/>
      <c r="F84" s="120">
        <v>35674</v>
      </c>
      <c r="G84" s="97">
        <v>1.1399999999999999</v>
      </c>
      <c r="H84" s="100" t="s">
        <v>267</v>
      </c>
      <c r="I84" s="101">
        <v>5.5E-2</v>
      </c>
      <c r="J84" s="101">
        <v>4.5000000000000005E-3</v>
      </c>
      <c r="K84" s="97">
        <v>920000</v>
      </c>
      <c r="L84" s="121">
        <v>157.14959999999999</v>
      </c>
      <c r="M84" s="97">
        <v>1445.77621</v>
      </c>
      <c r="N84" s="87"/>
      <c r="O84" s="98">
        <v>2.3191450419635076E-3</v>
      </c>
      <c r="P84" s="98">
        <f>+M84/'סכום נכסי הקרן'!$C$43</f>
        <v>8.51229853815463E-4</v>
      </c>
      <c r="Q84" s="169"/>
      <c r="R84" s="169"/>
      <c r="S84" s="169"/>
      <c r="T84" s="169"/>
      <c r="U84" s="169"/>
      <c r="V84" s="169"/>
      <c r="W84" s="169"/>
      <c r="X84" s="169"/>
      <c r="Y84" s="169"/>
      <c r="Z84" s="169"/>
      <c r="AA84" s="169"/>
      <c r="AB84" s="169"/>
      <c r="AC84" s="169"/>
      <c r="AD84" s="169"/>
    </row>
    <row r="85" spans="2:30" s="153" customFormat="1">
      <c r="B85" s="90" t="s">
        <v>1543</v>
      </c>
      <c r="C85" s="87">
        <v>1014839</v>
      </c>
      <c r="D85" s="87" t="s">
        <v>266</v>
      </c>
      <c r="E85" s="87"/>
      <c r="F85" s="120">
        <v>35704</v>
      </c>
      <c r="G85" s="97">
        <v>1.22</v>
      </c>
      <c r="H85" s="100" t="s">
        <v>267</v>
      </c>
      <c r="I85" s="101">
        <v>5.5E-2</v>
      </c>
      <c r="J85" s="101">
        <v>4.4999999999999997E-3</v>
      </c>
      <c r="K85" s="97">
        <v>600000</v>
      </c>
      <c r="L85" s="121">
        <v>156.47</v>
      </c>
      <c r="M85" s="97">
        <v>938.81979000000001</v>
      </c>
      <c r="N85" s="87"/>
      <c r="O85" s="98">
        <v>1.5059448663052226E-3</v>
      </c>
      <c r="P85" s="98">
        <f>+M85/'סכום נכסי הקרן'!$C$43</f>
        <v>5.5274905415739531E-4</v>
      </c>
      <c r="Q85" s="169"/>
      <c r="R85" s="169"/>
      <c r="S85" s="169"/>
      <c r="T85" s="169"/>
      <c r="U85" s="169"/>
      <c r="V85" s="169"/>
      <c r="W85" s="169"/>
      <c r="X85" s="169"/>
      <c r="Y85" s="169"/>
      <c r="Z85" s="169"/>
      <c r="AA85" s="169"/>
      <c r="AB85" s="169"/>
      <c r="AC85" s="169"/>
      <c r="AD85" s="169"/>
    </row>
    <row r="86" spans="2:30" s="153" customFormat="1">
      <c r="B86" s="90" t="s">
        <v>1544</v>
      </c>
      <c r="C86" s="87">
        <v>1100010</v>
      </c>
      <c r="D86" s="87" t="s">
        <v>266</v>
      </c>
      <c r="E86" s="87"/>
      <c r="F86" s="120">
        <v>35827</v>
      </c>
      <c r="G86" s="97">
        <v>1.1300000000000001</v>
      </c>
      <c r="H86" s="100" t="s">
        <v>267</v>
      </c>
      <c r="I86" s="101">
        <v>5.5E-2</v>
      </c>
      <c r="J86" s="101">
        <v>4.2000000000000006E-3</v>
      </c>
      <c r="K86" s="97">
        <v>700000</v>
      </c>
      <c r="L86" s="121">
        <v>156.33959999999999</v>
      </c>
      <c r="M86" s="97">
        <v>1094.3774900000001</v>
      </c>
      <c r="N86" s="87"/>
      <c r="O86" s="98">
        <v>1.7554723285770266E-3</v>
      </c>
      <c r="P86" s="98">
        <f>+M86/'סכום נכסי הקרן'!$C$43</f>
        <v>6.4433678213008739E-4</v>
      </c>
      <c r="Q86" s="169"/>
      <c r="R86" s="169"/>
      <c r="S86" s="169"/>
      <c r="T86" s="169"/>
      <c r="U86" s="169"/>
      <c r="V86" s="169"/>
      <c r="W86" s="169"/>
      <c r="X86" s="169"/>
      <c r="Y86" s="169"/>
      <c r="Z86" s="169"/>
      <c r="AA86" s="169"/>
      <c r="AB86" s="169"/>
      <c r="AC86" s="169"/>
      <c r="AD86" s="169"/>
    </row>
    <row r="87" spans="2:30" s="153" customFormat="1">
      <c r="B87" s="90" t="s">
        <v>1545</v>
      </c>
      <c r="C87" s="87">
        <v>1100069</v>
      </c>
      <c r="D87" s="87" t="s">
        <v>266</v>
      </c>
      <c r="E87" s="87"/>
      <c r="F87" s="120">
        <v>35855</v>
      </c>
      <c r="G87" s="97">
        <v>1.21</v>
      </c>
      <c r="H87" s="100" t="s">
        <v>267</v>
      </c>
      <c r="I87" s="101">
        <v>5.5E-2</v>
      </c>
      <c r="J87" s="101">
        <v>4.0999999999999995E-3</v>
      </c>
      <c r="K87" s="97">
        <v>980000</v>
      </c>
      <c r="L87" s="121">
        <v>155.79599999999999</v>
      </c>
      <c r="M87" s="97">
        <v>1526.8008600000001</v>
      </c>
      <c r="N87" s="87"/>
      <c r="O87" s="98">
        <v>2.4491153057046217E-3</v>
      </c>
      <c r="P87" s="98">
        <f>+M87/'סכום נכסי הקרן'!$C$43</f>
        <v>8.989347479048111E-4</v>
      </c>
      <c r="Q87" s="169"/>
      <c r="R87" s="169"/>
      <c r="S87" s="169"/>
      <c r="T87" s="169"/>
      <c r="U87" s="169"/>
      <c r="V87" s="169"/>
      <c r="W87" s="169"/>
      <c r="X87" s="169"/>
      <c r="Y87" s="169"/>
      <c r="Z87" s="169"/>
      <c r="AA87" s="169"/>
      <c r="AB87" s="169"/>
      <c r="AC87" s="169"/>
      <c r="AD87" s="169"/>
    </row>
    <row r="88" spans="2:30" s="153" customFormat="1">
      <c r="B88" s="90" t="s">
        <v>1546</v>
      </c>
      <c r="C88" s="87">
        <v>1100176</v>
      </c>
      <c r="D88" s="87" t="s">
        <v>266</v>
      </c>
      <c r="E88" s="87"/>
      <c r="F88" s="120">
        <v>35918</v>
      </c>
      <c r="G88" s="97">
        <v>1.38</v>
      </c>
      <c r="H88" s="100" t="s">
        <v>267</v>
      </c>
      <c r="I88" s="101">
        <v>5.5E-2</v>
      </c>
      <c r="J88" s="101">
        <v>3.9000000000000003E-3</v>
      </c>
      <c r="K88" s="97">
        <v>1400000</v>
      </c>
      <c r="L88" s="121">
        <v>156.12479999999999</v>
      </c>
      <c r="M88" s="97">
        <v>2185.74773</v>
      </c>
      <c r="N88" s="87"/>
      <c r="O88" s="98">
        <v>3.5061207785487712E-3</v>
      </c>
      <c r="P88" s="98">
        <f>+M88/'סכום נכסי הקרן'!$C$43</f>
        <v>1.2869029852727901E-3</v>
      </c>
      <c r="Q88" s="169"/>
      <c r="R88" s="169"/>
      <c r="S88" s="169"/>
      <c r="T88" s="169"/>
      <c r="U88" s="169"/>
      <c r="V88" s="169"/>
      <c r="W88" s="169"/>
      <c r="X88" s="169"/>
      <c r="Y88" s="169"/>
      <c r="Z88" s="169"/>
      <c r="AA88" s="169"/>
      <c r="AB88" s="169"/>
      <c r="AC88" s="169"/>
      <c r="AD88" s="169"/>
    </row>
    <row r="89" spans="2:30" s="153" customFormat="1">
      <c r="B89" s="90" t="s">
        <v>1547</v>
      </c>
      <c r="C89" s="87">
        <v>1100366</v>
      </c>
      <c r="D89" s="87" t="s">
        <v>266</v>
      </c>
      <c r="E89" s="87"/>
      <c r="F89" s="120">
        <v>35947</v>
      </c>
      <c r="G89" s="97">
        <v>1.46</v>
      </c>
      <c r="H89" s="100" t="s">
        <v>267</v>
      </c>
      <c r="I89" s="101">
        <v>5.5E-2</v>
      </c>
      <c r="J89" s="101">
        <v>3.9000000000000003E-3</v>
      </c>
      <c r="K89" s="97">
        <v>1120000</v>
      </c>
      <c r="L89" s="121">
        <v>153.9796</v>
      </c>
      <c r="M89" s="97">
        <v>1724.57149</v>
      </c>
      <c r="N89" s="87"/>
      <c r="O89" s="98">
        <v>2.7663558114191951E-3</v>
      </c>
      <c r="P89" s="98">
        <f>+M89/'סכום נכסי הקרן'!$C$43</f>
        <v>1.0153761883569901E-3</v>
      </c>
      <c r="Q89" s="169"/>
      <c r="R89" s="169"/>
      <c r="S89" s="169"/>
      <c r="T89" s="169"/>
      <c r="U89" s="169"/>
      <c r="V89" s="169"/>
      <c r="W89" s="169"/>
      <c r="X89" s="169"/>
      <c r="Y89" s="169"/>
      <c r="Z89" s="169"/>
      <c r="AA89" s="169"/>
      <c r="AB89" s="169"/>
      <c r="AC89" s="169"/>
      <c r="AD89" s="169"/>
    </row>
    <row r="90" spans="2:30" s="153" customFormat="1">
      <c r="B90" s="90" t="s">
        <v>1548</v>
      </c>
      <c r="C90" s="87">
        <v>1100432</v>
      </c>
      <c r="D90" s="87" t="s">
        <v>266</v>
      </c>
      <c r="E90" s="87"/>
      <c r="F90" s="120">
        <v>35977</v>
      </c>
      <c r="G90" s="97">
        <v>1.5000000000000002</v>
      </c>
      <c r="H90" s="100" t="s">
        <v>267</v>
      </c>
      <c r="I90" s="101">
        <v>5.5E-2</v>
      </c>
      <c r="J90" s="101">
        <v>3.8E-3</v>
      </c>
      <c r="K90" s="97">
        <v>784000</v>
      </c>
      <c r="L90" s="121">
        <v>153.3519</v>
      </c>
      <c r="M90" s="97">
        <v>1232.8906299999999</v>
      </c>
      <c r="N90" s="87"/>
      <c r="O90" s="98">
        <v>1.9776589018903313E-3</v>
      </c>
      <c r="P90" s="98">
        <f>+M90/'סכום נכסי הקרן'!$C$43</f>
        <v>7.2588918221676508E-4</v>
      </c>
      <c r="Q90" s="169"/>
      <c r="R90" s="169"/>
      <c r="S90" s="169"/>
      <c r="T90" s="169"/>
      <c r="U90" s="169"/>
      <c r="V90" s="169"/>
      <c r="W90" s="169"/>
      <c r="X90" s="169"/>
      <c r="Y90" s="169"/>
      <c r="Z90" s="169"/>
      <c r="AA90" s="169"/>
      <c r="AB90" s="169"/>
      <c r="AC90" s="169"/>
      <c r="AD90" s="169"/>
    </row>
    <row r="91" spans="2:30" s="153" customFormat="1">
      <c r="B91" s="90" t="s">
        <v>1549</v>
      </c>
      <c r="C91" s="87">
        <v>1100515</v>
      </c>
      <c r="D91" s="87" t="s">
        <v>266</v>
      </c>
      <c r="E91" s="87"/>
      <c r="F91" s="120">
        <v>36008</v>
      </c>
      <c r="G91" s="97">
        <v>1.5999999999999999</v>
      </c>
      <c r="H91" s="100" t="s">
        <v>267</v>
      </c>
      <c r="I91" s="101">
        <v>5.5E-2</v>
      </c>
      <c r="J91" s="101">
        <v>3.6999999999999993E-3</v>
      </c>
      <c r="K91" s="97">
        <v>756000</v>
      </c>
      <c r="L91" s="121">
        <v>156.61799999999999</v>
      </c>
      <c r="M91" s="97">
        <v>1184.03207</v>
      </c>
      <c r="N91" s="87"/>
      <c r="O91" s="98">
        <v>1.8992857163324666E-3</v>
      </c>
      <c r="P91" s="98">
        <f>+M91/'סכום נכסי הקרן'!$C$43</f>
        <v>6.9712272126743607E-4</v>
      </c>
      <c r="Q91" s="169"/>
      <c r="R91" s="169"/>
      <c r="S91" s="169"/>
      <c r="T91" s="169"/>
      <c r="U91" s="169"/>
      <c r="V91" s="169"/>
      <c r="W91" s="169"/>
      <c r="X91" s="169"/>
      <c r="Y91" s="169"/>
      <c r="Z91" s="169"/>
      <c r="AA91" s="169"/>
      <c r="AB91" s="169"/>
      <c r="AC91" s="169"/>
      <c r="AD91" s="169"/>
    </row>
    <row r="92" spans="2:30" s="153" customFormat="1">
      <c r="B92" s="90" t="s">
        <v>1550</v>
      </c>
      <c r="C92" s="87">
        <v>1100564</v>
      </c>
      <c r="D92" s="87" t="s">
        <v>266</v>
      </c>
      <c r="E92" s="87"/>
      <c r="F92" s="120">
        <v>36039</v>
      </c>
      <c r="G92" s="97">
        <v>1.6800000000000002</v>
      </c>
      <c r="H92" s="100" t="s">
        <v>267</v>
      </c>
      <c r="I92" s="101">
        <v>5.5E-2</v>
      </c>
      <c r="J92" s="101">
        <v>3.7000000000000006E-3</v>
      </c>
      <c r="K92" s="97">
        <v>1344000</v>
      </c>
      <c r="L92" s="121">
        <v>156.79079999999999</v>
      </c>
      <c r="M92" s="97">
        <v>2107.26811</v>
      </c>
      <c r="N92" s="87"/>
      <c r="O92" s="98">
        <v>3.3802329541681359E-3</v>
      </c>
      <c r="P92" s="98">
        <f>+M92/'סכום נכסי הקרן'!$C$43</f>
        <v>1.240696528839195E-3</v>
      </c>
      <c r="Q92" s="169"/>
      <c r="R92" s="169"/>
      <c r="S92" s="169"/>
      <c r="T92" s="169"/>
      <c r="U92" s="169"/>
      <c r="V92" s="169"/>
      <c r="W92" s="169"/>
      <c r="X92" s="169"/>
      <c r="Y92" s="169"/>
      <c r="Z92" s="169"/>
      <c r="AA92" s="169"/>
      <c r="AB92" s="169"/>
      <c r="AC92" s="169"/>
      <c r="AD92" s="169"/>
    </row>
    <row r="93" spans="2:30" s="153" customFormat="1">
      <c r="B93" s="90" t="s">
        <v>1551</v>
      </c>
      <c r="C93" s="87">
        <v>1100622</v>
      </c>
      <c r="D93" s="87" t="s">
        <v>266</v>
      </c>
      <c r="E93" s="87"/>
      <c r="F93" s="120">
        <v>36069</v>
      </c>
      <c r="G93" s="97">
        <v>1.7600000000000002</v>
      </c>
      <c r="H93" s="100" t="s">
        <v>267</v>
      </c>
      <c r="I93" s="101">
        <v>5.5E-2</v>
      </c>
      <c r="J93" s="101">
        <v>3.5999999999999999E-3</v>
      </c>
      <c r="K93" s="97">
        <v>896000</v>
      </c>
      <c r="L93" s="121">
        <v>155.96459999999999</v>
      </c>
      <c r="M93" s="97">
        <v>1397.4431599999998</v>
      </c>
      <c r="N93" s="87"/>
      <c r="O93" s="98">
        <v>2.2416148180635898E-3</v>
      </c>
      <c r="P93" s="98">
        <f>+M93/'סכום נכסי הקרן'!$C$43</f>
        <v>8.2277279745958647E-4</v>
      </c>
      <c r="Q93" s="169"/>
      <c r="R93" s="169"/>
      <c r="S93" s="169"/>
      <c r="T93" s="169"/>
      <c r="U93" s="169"/>
      <c r="V93" s="169"/>
      <c r="W93" s="169"/>
      <c r="X93" s="169"/>
      <c r="Y93" s="169"/>
      <c r="Z93" s="169"/>
      <c r="AA93" s="169"/>
      <c r="AB93" s="169"/>
      <c r="AC93" s="169"/>
      <c r="AD93" s="169"/>
    </row>
    <row r="94" spans="2:30" s="153" customFormat="1">
      <c r="B94" s="90" t="s">
        <v>1552</v>
      </c>
      <c r="C94" s="87">
        <v>1100648</v>
      </c>
      <c r="D94" s="87" t="s">
        <v>266</v>
      </c>
      <c r="E94" s="87"/>
      <c r="F94" s="120">
        <v>36100</v>
      </c>
      <c r="G94" s="97">
        <v>1.84</v>
      </c>
      <c r="H94" s="100" t="s">
        <v>267</v>
      </c>
      <c r="I94" s="101">
        <v>5.5E-2</v>
      </c>
      <c r="J94" s="101">
        <v>3.4999999999999996E-3</v>
      </c>
      <c r="K94" s="97">
        <v>1120000</v>
      </c>
      <c r="L94" s="121">
        <v>153.79920000000001</v>
      </c>
      <c r="M94" s="97">
        <v>1722.5505500000002</v>
      </c>
      <c r="N94" s="87"/>
      <c r="O94" s="98">
        <v>2.7631140559188018E-3</v>
      </c>
      <c r="P94" s="98">
        <f>+M94/'סכום נכסי הקרן'!$C$43</f>
        <v>1.0141863192410987E-3</v>
      </c>
      <c r="Q94" s="169"/>
      <c r="R94" s="169"/>
      <c r="S94" s="169"/>
      <c r="T94" s="169"/>
      <c r="U94" s="169"/>
      <c r="V94" s="169"/>
      <c r="W94" s="169"/>
      <c r="X94" s="169"/>
      <c r="Y94" s="169"/>
      <c r="Z94" s="169"/>
      <c r="AA94" s="169"/>
      <c r="AB94" s="169"/>
      <c r="AC94" s="169"/>
      <c r="AD94" s="169"/>
    </row>
    <row r="95" spans="2:30" s="153" customFormat="1">
      <c r="B95" s="90" t="s">
        <v>1553</v>
      </c>
      <c r="C95" s="87">
        <v>1100770</v>
      </c>
      <c r="D95" s="87" t="s">
        <v>266</v>
      </c>
      <c r="E95" s="87"/>
      <c r="F95" s="120">
        <v>36130</v>
      </c>
      <c r="G95" s="97">
        <v>1.9300000000000002</v>
      </c>
      <c r="H95" s="100" t="s">
        <v>267</v>
      </c>
      <c r="I95" s="101">
        <v>5.5E-2</v>
      </c>
      <c r="J95" s="101">
        <v>3.4000000000000002E-3</v>
      </c>
      <c r="K95" s="97">
        <v>1260000</v>
      </c>
      <c r="L95" s="121">
        <v>149.29259999999999</v>
      </c>
      <c r="M95" s="97">
        <v>1881.08728</v>
      </c>
      <c r="N95" s="87"/>
      <c r="O95" s="98">
        <v>3.0174201295735943E-3</v>
      </c>
      <c r="P95" s="98">
        <f>+M95/'סכום נכסי הקרן'!$C$43</f>
        <v>1.1075280111079756E-3</v>
      </c>
      <c r="Q95" s="169"/>
      <c r="R95" s="169"/>
      <c r="S95" s="169"/>
      <c r="T95" s="169"/>
      <c r="U95" s="169"/>
      <c r="V95" s="169"/>
      <c r="W95" s="169"/>
      <c r="X95" s="169"/>
      <c r="Y95" s="169"/>
      <c r="Z95" s="169"/>
      <c r="AA95" s="169"/>
      <c r="AB95" s="169"/>
      <c r="AC95" s="169"/>
      <c r="AD95" s="169"/>
    </row>
    <row r="96" spans="2:30" s="153" customFormat="1">
      <c r="B96" s="90" t="s">
        <v>1554</v>
      </c>
      <c r="C96" s="87">
        <v>1100853</v>
      </c>
      <c r="D96" s="87" t="s">
        <v>266</v>
      </c>
      <c r="E96" s="87"/>
      <c r="F96" s="120">
        <v>36161</v>
      </c>
      <c r="G96" s="97">
        <v>1.5600000000000003</v>
      </c>
      <c r="H96" s="100" t="s">
        <v>267</v>
      </c>
      <c r="I96" s="101">
        <v>5.5E-2</v>
      </c>
      <c r="J96" s="101">
        <v>3.2000000000000002E-3</v>
      </c>
      <c r="K96" s="97">
        <v>406800</v>
      </c>
      <c r="L96" s="121">
        <v>144.24209999999999</v>
      </c>
      <c r="M96" s="97">
        <v>601.67634999999996</v>
      </c>
      <c r="N96" s="87"/>
      <c r="O96" s="98">
        <v>9.6513880524372439E-4</v>
      </c>
      <c r="P96" s="98">
        <f>+M96/'סכום נכסי הקרן'!$C$43</f>
        <v>3.5424906559689576E-4</v>
      </c>
      <c r="Q96" s="169"/>
      <c r="R96" s="169"/>
      <c r="S96" s="169"/>
      <c r="T96" s="169"/>
      <c r="U96" s="169"/>
      <c r="V96" s="169"/>
      <c r="W96" s="169"/>
      <c r="X96" s="169"/>
      <c r="Y96" s="169"/>
      <c r="Z96" s="169"/>
      <c r="AA96" s="169"/>
      <c r="AB96" s="169"/>
      <c r="AC96" s="169"/>
      <c r="AD96" s="169"/>
    </row>
    <row r="97" spans="2:30" s="153" customFormat="1">
      <c r="B97" s="90" t="s">
        <v>1555</v>
      </c>
      <c r="C97" s="87">
        <v>1100911</v>
      </c>
      <c r="D97" s="87" t="s">
        <v>266</v>
      </c>
      <c r="E97" s="87"/>
      <c r="F97" s="120">
        <v>36192</v>
      </c>
      <c r="G97" s="97">
        <v>1.6500000000000001</v>
      </c>
      <c r="H97" s="100" t="s">
        <v>267</v>
      </c>
      <c r="I97" s="101">
        <v>5.5E-2</v>
      </c>
      <c r="J97" s="101">
        <v>3.0999999999999999E-3</v>
      </c>
      <c r="K97" s="97">
        <v>1260000</v>
      </c>
      <c r="L97" s="121">
        <v>147.80160000000001</v>
      </c>
      <c r="M97" s="97">
        <v>1862.2996799999999</v>
      </c>
      <c r="N97" s="87"/>
      <c r="O97" s="98">
        <v>2.987283259780728E-3</v>
      </c>
      <c r="P97" s="98">
        <f>+M97/'סכום נכסי הקרן'!$C$43</f>
        <v>1.0964664333264853E-3</v>
      </c>
      <c r="Q97" s="169"/>
      <c r="R97" s="169"/>
      <c r="S97" s="169"/>
      <c r="T97" s="169"/>
      <c r="U97" s="169"/>
      <c r="V97" s="169"/>
      <c r="W97" s="169"/>
      <c r="X97" s="169"/>
      <c r="Y97" s="169"/>
      <c r="Z97" s="169"/>
      <c r="AA97" s="169"/>
      <c r="AB97" s="169"/>
      <c r="AC97" s="169"/>
      <c r="AD97" s="169"/>
    </row>
    <row r="98" spans="2:30" s="153" customFormat="1">
      <c r="B98" s="90" t="s">
        <v>1556</v>
      </c>
      <c r="C98" s="87">
        <v>1101075</v>
      </c>
      <c r="D98" s="87" t="s">
        <v>266</v>
      </c>
      <c r="E98" s="87"/>
      <c r="F98" s="120">
        <v>36220</v>
      </c>
      <c r="G98" s="97">
        <v>1.7200000000000002</v>
      </c>
      <c r="H98" s="100" t="s">
        <v>267</v>
      </c>
      <c r="I98" s="101">
        <v>5.5E-2</v>
      </c>
      <c r="J98" s="101">
        <v>3.0000000000000005E-3</v>
      </c>
      <c r="K98" s="97">
        <v>1710000</v>
      </c>
      <c r="L98" s="121">
        <v>148.47720000000001</v>
      </c>
      <c r="M98" s="97">
        <v>2538.9610699999998</v>
      </c>
      <c r="N98" s="87"/>
      <c r="O98" s="98">
        <v>4.0727042930308434E-3</v>
      </c>
      <c r="P98" s="98">
        <f>+M98/'סכום נכסי הקרן'!$C$43</f>
        <v>1.494864451019879E-3</v>
      </c>
      <c r="Q98" s="169"/>
      <c r="R98" s="169"/>
      <c r="S98" s="169"/>
      <c r="T98" s="169"/>
      <c r="U98" s="169"/>
      <c r="V98" s="169"/>
      <c r="W98" s="169"/>
      <c r="X98" s="169"/>
      <c r="Y98" s="169"/>
      <c r="Z98" s="169"/>
      <c r="AA98" s="169"/>
      <c r="AB98" s="169"/>
      <c r="AC98" s="169"/>
      <c r="AD98" s="169"/>
    </row>
    <row r="99" spans="2:30" s="153" customFormat="1">
      <c r="B99" s="90" t="s">
        <v>1557</v>
      </c>
      <c r="C99" s="87">
        <v>1183190</v>
      </c>
      <c r="D99" s="87" t="s">
        <v>266</v>
      </c>
      <c r="E99" s="87"/>
      <c r="F99" s="120">
        <v>36252</v>
      </c>
      <c r="G99" s="97">
        <v>1.8099999999999998</v>
      </c>
      <c r="H99" s="100" t="s">
        <v>267</v>
      </c>
      <c r="I99" s="101">
        <v>5.5E-2</v>
      </c>
      <c r="J99" s="101">
        <v>2.9000000000000002E-3</v>
      </c>
      <c r="K99" s="97">
        <v>432000</v>
      </c>
      <c r="L99" s="121">
        <v>149.61099999999999</v>
      </c>
      <c r="M99" s="97">
        <v>646.31952000000001</v>
      </c>
      <c r="N99" s="87"/>
      <c r="O99" s="98">
        <v>1.0367501553592683E-3</v>
      </c>
      <c r="P99" s="98">
        <f>+M99/'סכום נכסי הקרן'!$C$43</f>
        <v>3.8053363080838096E-4</v>
      </c>
      <c r="Q99" s="169"/>
      <c r="R99" s="169"/>
      <c r="S99" s="169"/>
      <c r="T99" s="169"/>
      <c r="U99" s="169"/>
      <c r="V99" s="169"/>
      <c r="W99" s="169"/>
      <c r="X99" s="169"/>
      <c r="Y99" s="169"/>
      <c r="Z99" s="169"/>
      <c r="AA99" s="169"/>
      <c r="AB99" s="169"/>
      <c r="AC99" s="169"/>
      <c r="AD99" s="169"/>
    </row>
    <row r="100" spans="2:30" s="153" customFormat="1">
      <c r="B100" s="90" t="s">
        <v>1558</v>
      </c>
      <c r="C100" s="87">
        <v>1183200</v>
      </c>
      <c r="D100" s="87" t="s">
        <v>266</v>
      </c>
      <c r="E100" s="87"/>
      <c r="F100" s="120">
        <v>36281</v>
      </c>
      <c r="G100" s="97">
        <v>1.8900000000000003</v>
      </c>
      <c r="H100" s="100" t="s">
        <v>267</v>
      </c>
      <c r="I100" s="101">
        <v>5.5E-2</v>
      </c>
      <c r="J100" s="101">
        <v>2.8000000000000008E-3</v>
      </c>
      <c r="K100" s="97">
        <v>1774800</v>
      </c>
      <c r="L100" s="121">
        <v>149.88249999999999</v>
      </c>
      <c r="M100" s="97">
        <v>2660.1153199999999</v>
      </c>
      <c r="N100" s="87"/>
      <c r="O100" s="98">
        <v>4.26704576597589E-3</v>
      </c>
      <c r="P100" s="98">
        <f>+M100/'סכום נכסי הקרן'!$C$43</f>
        <v>1.5661964551041227E-3</v>
      </c>
      <c r="Q100" s="169"/>
      <c r="R100" s="169"/>
      <c r="S100" s="169"/>
      <c r="T100" s="169"/>
      <c r="U100" s="169"/>
      <c r="V100" s="169"/>
      <c r="W100" s="169"/>
      <c r="X100" s="169"/>
      <c r="Y100" s="169"/>
      <c r="Z100" s="169"/>
      <c r="AA100" s="169"/>
      <c r="AB100" s="169"/>
      <c r="AC100" s="169"/>
      <c r="AD100" s="169"/>
    </row>
    <row r="101" spans="2:30" s="153" customFormat="1">
      <c r="B101" s="90" t="s">
        <v>1559</v>
      </c>
      <c r="C101" s="87">
        <v>1183210</v>
      </c>
      <c r="D101" s="87" t="s">
        <v>266</v>
      </c>
      <c r="E101" s="87"/>
      <c r="F101" s="120">
        <v>36404</v>
      </c>
      <c r="G101" s="97">
        <v>2.17</v>
      </c>
      <c r="H101" s="100" t="s">
        <v>267</v>
      </c>
      <c r="I101" s="101">
        <v>5.5E-2</v>
      </c>
      <c r="J101" s="101">
        <v>2.5999999999999994E-3</v>
      </c>
      <c r="K101" s="97">
        <v>1512000</v>
      </c>
      <c r="L101" s="121">
        <v>151.49209999999999</v>
      </c>
      <c r="M101" s="97">
        <v>2290.56079</v>
      </c>
      <c r="N101" s="87"/>
      <c r="O101" s="98">
        <v>3.674249626395855E-3</v>
      </c>
      <c r="P101" s="98">
        <f>+M101/'סכום נכסי הקרן'!$C$43</f>
        <v>1.3486137847206184E-3</v>
      </c>
      <c r="Q101" s="169"/>
      <c r="R101" s="169"/>
      <c r="S101" s="169"/>
      <c r="T101" s="169"/>
      <c r="U101" s="169"/>
      <c r="V101" s="169"/>
      <c r="W101" s="169"/>
      <c r="X101" s="169"/>
      <c r="Y101" s="169"/>
      <c r="Z101" s="169"/>
      <c r="AA101" s="169"/>
      <c r="AB101" s="169"/>
      <c r="AC101" s="169"/>
      <c r="AD101" s="169"/>
    </row>
    <row r="102" spans="2:30" s="153" customFormat="1">
      <c r="B102" s="90" t="s">
        <v>1560</v>
      </c>
      <c r="C102" s="87">
        <v>1183220</v>
      </c>
      <c r="D102" s="87" t="s">
        <v>266</v>
      </c>
      <c r="E102" s="87"/>
      <c r="F102" s="120">
        <v>36434</v>
      </c>
      <c r="G102" s="97">
        <v>2.2600000000000002</v>
      </c>
      <c r="H102" s="100" t="s">
        <v>267</v>
      </c>
      <c r="I102" s="101">
        <v>5.5E-2</v>
      </c>
      <c r="J102" s="101">
        <v>2.5000000000000001E-3</v>
      </c>
      <c r="K102" s="97">
        <v>1620000</v>
      </c>
      <c r="L102" s="121">
        <v>150.7629</v>
      </c>
      <c r="M102" s="97">
        <v>2442.3590299999996</v>
      </c>
      <c r="N102" s="87"/>
      <c r="O102" s="98">
        <v>3.9177466027880622E-3</v>
      </c>
      <c r="P102" s="98">
        <f>+M102/'סכום נכסי הקרן'!$C$43</f>
        <v>1.4379880549229508E-3</v>
      </c>
      <c r="Q102" s="169"/>
      <c r="R102" s="169"/>
      <c r="S102" s="169"/>
      <c r="T102" s="169"/>
      <c r="U102" s="169"/>
      <c r="V102" s="169"/>
      <c r="W102" s="169"/>
      <c r="X102" s="169"/>
      <c r="Y102" s="169"/>
      <c r="Z102" s="169"/>
      <c r="AA102" s="169"/>
      <c r="AB102" s="169"/>
      <c r="AC102" s="169"/>
      <c r="AD102" s="169"/>
    </row>
    <row r="103" spans="2:30" s="153" customFormat="1">
      <c r="B103" s="90" t="s">
        <v>1561</v>
      </c>
      <c r="C103" s="87">
        <v>1183230</v>
      </c>
      <c r="D103" s="87" t="s">
        <v>266</v>
      </c>
      <c r="E103" s="87"/>
      <c r="F103" s="120">
        <v>36465</v>
      </c>
      <c r="G103" s="97">
        <v>2.3400000000000003</v>
      </c>
      <c r="H103" s="100" t="s">
        <v>267</v>
      </c>
      <c r="I103" s="101">
        <v>5.5E-2</v>
      </c>
      <c r="J103" s="101">
        <v>2.5000000000000001E-3</v>
      </c>
      <c r="K103" s="97">
        <v>1151640</v>
      </c>
      <c r="L103" s="121">
        <v>150.04679999999999</v>
      </c>
      <c r="M103" s="97">
        <v>1727.9985099999999</v>
      </c>
      <c r="N103" s="87"/>
      <c r="O103" s="98">
        <v>2.7718530359458803E-3</v>
      </c>
      <c r="P103" s="98">
        <f>+M103/'סכום נכסי הקרן'!$C$43</f>
        <v>1.0173939153837908E-3</v>
      </c>
      <c r="Q103" s="169"/>
      <c r="R103" s="169"/>
      <c r="S103" s="169"/>
      <c r="T103" s="169"/>
      <c r="U103" s="169"/>
      <c r="V103" s="169"/>
      <c r="W103" s="169"/>
      <c r="X103" s="169"/>
      <c r="Y103" s="169"/>
      <c r="Z103" s="169"/>
      <c r="AA103" s="169"/>
      <c r="AB103" s="169"/>
      <c r="AC103" s="169"/>
      <c r="AD103" s="169"/>
    </row>
    <row r="104" spans="2:30" s="153" customFormat="1">
      <c r="B104" s="90" t="s">
        <v>1562</v>
      </c>
      <c r="C104" s="87">
        <v>1183240</v>
      </c>
      <c r="D104" s="87" t="s">
        <v>266</v>
      </c>
      <c r="E104" s="87"/>
      <c r="F104" s="120">
        <v>36495</v>
      </c>
      <c r="G104" s="97">
        <v>2.4300000000000002</v>
      </c>
      <c r="H104" s="100" t="s">
        <v>267</v>
      </c>
      <c r="I104" s="101">
        <v>5.5E-2</v>
      </c>
      <c r="J104" s="101">
        <v>2.3999999999999998E-3</v>
      </c>
      <c r="K104" s="97">
        <v>1800000</v>
      </c>
      <c r="L104" s="121">
        <v>149.06039999999999</v>
      </c>
      <c r="M104" s="97">
        <v>2683.0864999999999</v>
      </c>
      <c r="N104" s="87"/>
      <c r="O104" s="98">
        <v>4.30389344533081E-3</v>
      </c>
      <c r="P104" s="98">
        <f>+M104/'סכום נכסי הקרן'!$C$43</f>
        <v>1.5797211998454742E-3</v>
      </c>
      <c r="Q104" s="169"/>
      <c r="R104" s="169"/>
      <c r="S104" s="169"/>
      <c r="T104" s="169"/>
      <c r="U104" s="169"/>
      <c r="V104" s="169"/>
      <c r="W104" s="169"/>
      <c r="X104" s="169"/>
      <c r="Y104" s="169"/>
      <c r="Z104" s="169"/>
      <c r="AA104" s="169"/>
      <c r="AB104" s="169"/>
      <c r="AC104" s="169"/>
      <c r="AD104" s="169"/>
    </row>
    <row r="105" spans="2:30" s="153" customFormat="1">
      <c r="B105" s="90" t="s">
        <v>1563</v>
      </c>
      <c r="C105" s="87">
        <v>1183280</v>
      </c>
      <c r="D105" s="87" t="s">
        <v>266</v>
      </c>
      <c r="E105" s="87"/>
      <c r="F105" s="120">
        <v>36528</v>
      </c>
      <c r="G105" s="97">
        <v>2.06</v>
      </c>
      <c r="H105" s="100" t="s">
        <v>267</v>
      </c>
      <c r="I105" s="101">
        <v>5.5E-2</v>
      </c>
      <c r="J105" s="101">
        <v>2.3E-3</v>
      </c>
      <c r="K105" s="97">
        <v>829400</v>
      </c>
      <c r="L105" s="121">
        <v>149.67769999999999</v>
      </c>
      <c r="M105" s="97">
        <v>1241.4267399999999</v>
      </c>
      <c r="N105" s="87"/>
      <c r="O105" s="98">
        <v>1.991351530837487E-3</v>
      </c>
      <c r="P105" s="98">
        <f>+M105/'סכום נכסי הקרן'!$C$43</f>
        <v>7.3091498885073419E-4</v>
      </c>
      <c r="Q105" s="169"/>
      <c r="R105" s="169"/>
      <c r="S105" s="169"/>
      <c r="T105" s="169"/>
      <c r="U105" s="169"/>
      <c r="V105" s="169"/>
      <c r="W105" s="169"/>
      <c r="X105" s="169"/>
      <c r="Y105" s="169"/>
      <c r="Z105" s="169"/>
      <c r="AA105" s="169"/>
      <c r="AB105" s="169"/>
      <c r="AC105" s="169"/>
      <c r="AD105" s="169"/>
    </row>
    <row r="106" spans="2:30" s="153" customFormat="1">
      <c r="B106" s="90" t="s">
        <v>1564</v>
      </c>
      <c r="C106" s="87">
        <v>1183290</v>
      </c>
      <c r="D106" s="87" t="s">
        <v>266</v>
      </c>
      <c r="E106" s="87"/>
      <c r="F106" s="120">
        <v>36557</v>
      </c>
      <c r="G106" s="97">
        <v>2.13</v>
      </c>
      <c r="H106" s="100" t="s">
        <v>267</v>
      </c>
      <c r="I106" s="101">
        <v>5.5E-2</v>
      </c>
      <c r="J106" s="101">
        <v>2.2000000000000001E-3</v>
      </c>
      <c r="K106" s="97">
        <v>1773200</v>
      </c>
      <c r="L106" s="121">
        <v>149.6652</v>
      </c>
      <c r="M106" s="97">
        <v>2653.8634400000001</v>
      </c>
      <c r="N106" s="87"/>
      <c r="O106" s="98">
        <v>4.2570172315425075E-3</v>
      </c>
      <c r="P106" s="98">
        <f>+M106/'סכום נכסי הקרן'!$C$43</f>
        <v>1.5625155348747935E-3</v>
      </c>
      <c r="Q106" s="169"/>
      <c r="R106" s="169"/>
      <c r="S106" s="169"/>
      <c r="T106" s="169"/>
      <c r="U106" s="169"/>
      <c r="V106" s="169"/>
      <c r="W106" s="169"/>
      <c r="X106" s="169"/>
      <c r="Y106" s="169"/>
      <c r="Z106" s="169"/>
      <c r="AA106" s="169"/>
      <c r="AB106" s="169"/>
      <c r="AC106" s="169"/>
      <c r="AD106" s="169"/>
    </row>
    <row r="107" spans="2:30" s="153" customFormat="1">
      <c r="B107" s="90" t="s">
        <v>1565</v>
      </c>
      <c r="C107" s="87">
        <v>1183300</v>
      </c>
      <c r="D107" s="87" t="s">
        <v>266</v>
      </c>
      <c r="E107" s="87"/>
      <c r="F107" s="120">
        <v>36586</v>
      </c>
      <c r="G107" s="97">
        <v>2.21</v>
      </c>
      <c r="H107" s="100" t="s">
        <v>267</v>
      </c>
      <c r="I107" s="101">
        <v>5.5E-2</v>
      </c>
      <c r="J107" s="101">
        <v>2.1999999999999997E-3</v>
      </c>
      <c r="K107" s="97">
        <v>2255880</v>
      </c>
      <c r="L107" s="121">
        <v>150.3596</v>
      </c>
      <c r="M107" s="97">
        <v>3391.9318699999999</v>
      </c>
      <c r="N107" s="87"/>
      <c r="O107" s="98">
        <v>5.4409402538090649E-3</v>
      </c>
      <c r="P107" s="98">
        <f>+M107/'סכום נכסי הקרן'!$C$43</f>
        <v>1.9970681837765958E-3</v>
      </c>
      <c r="Q107" s="169"/>
      <c r="R107" s="169"/>
      <c r="S107" s="169"/>
      <c r="T107" s="169"/>
      <c r="U107" s="169"/>
      <c r="V107" s="169"/>
      <c r="W107" s="169"/>
      <c r="X107" s="169"/>
      <c r="Y107" s="169"/>
      <c r="Z107" s="169"/>
      <c r="AA107" s="169"/>
      <c r="AB107" s="169"/>
      <c r="AC107" s="169"/>
      <c r="AD107" s="169"/>
    </row>
    <row r="108" spans="2:30" s="153" customFormat="1">
      <c r="B108" s="90" t="s">
        <v>1566</v>
      </c>
      <c r="C108" s="87">
        <v>1183310</v>
      </c>
      <c r="D108" s="87" t="s">
        <v>266</v>
      </c>
      <c r="E108" s="87"/>
      <c r="F108" s="120">
        <v>36618</v>
      </c>
      <c r="G108" s="97">
        <v>2.2999999999999998</v>
      </c>
      <c r="H108" s="100" t="s">
        <v>267</v>
      </c>
      <c r="I108" s="101">
        <v>5.5E-2</v>
      </c>
      <c r="J108" s="101">
        <v>2.0999999999999999E-3</v>
      </c>
      <c r="K108" s="97">
        <v>2037200</v>
      </c>
      <c r="L108" s="121">
        <v>151.06110000000001</v>
      </c>
      <c r="M108" s="97">
        <v>3077.4173100000003</v>
      </c>
      <c r="N108" s="87"/>
      <c r="O108" s="98">
        <v>4.9364327944911857E-3</v>
      </c>
      <c r="P108" s="98">
        <f>+M108/'סכום נכסי הקרן'!$C$43</f>
        <v>1.811891403940362E-3</v>
      </c>
      <c r="Q108" s="169"/>
      <c r="R108" s="169"/>
      <c r="S108" s="169"/>
      <c r="T108" s="169"/>
      <c r="U108" s="169"/>
      <c r="V108" s="169"/>
      <c r="W108" s="169"/>
      <c r="X108" s="169"/>
      <c r="Y108" s="169"/>
      <c r="Z108" s="169"/>
      <c r="AA108" s="169"/>
      <c r="AB108" s="169"/>
      <c r="AC108" s="169"/>
      <c r="AD108" s="169"/>
    </row>
    <row r="109" spans="2:30" s="153" customFormat="1">
      <c r="B109" s="90" t="s">
        <v>1567</v>
      </c>
      <c r="C109" s="87">
        <v>1183320</v>
      </c>
      <c r="D109" s="87" t="s">
        <v>266</v>
      </c>
      <c r="E109" s="87"/>
      <c r="F109" s="120">
        <v>36647</v>
      </c>
      <c r="G109" s="97">
        <v>2.3800000000000003</v>
      </c>
      <c r="H109" s="100" t="s">
        <v>267</v>
      </c>
      <c r="I109" s="101">
        <v>5.5E-2</v>
      </c>
      <c r="J109" s="101">
        <v>2.1000000000000003E-3</v>
      </c>
      <c r="K109" s="97">
        <v>1314280</v>
      </c>
      <c r="L109" s="121">
        <v>151.47300000000001</v>
      </c>
      <c r="M109" s="97">
        <v>1990.77971</v>
      </c>
      <c r="N109" s="87"/>
      <c r="O109" s="98">
        <v>3.1933758918941194E-3</v>
      </c>
      <c r="P109" s="98">
        <f>+M109/'סכום נכסי הקרן'!$C$43</f>
        <v>1.1721116378876437E-3</v>
      </c>
      <c r="Q109" s="169"/>
      <c r="R109" s="169"/>
      <c r="S109" s="169"/>
      <c r="T109" s="169"/>
      <c r="U109" s="169"/>
      <c r="V109" s="169"/>
      <c r="W109" s="169"/>
      <c r="X109" s="169"/>
      <c r="Y109" s="169"/>
      <c r="Z109" s="169"/>
      <c r="AA109" s="169"/>
      <c r="AB109" s="169"/>
      <c r="AC109" s="169"/>
      <c r="AD109" s="169"/>
    </row>
    <row r="110" spans="2:30" s="153" customFormat="1">
      <c r="B110" s="90" t="s">
        <v>1568</v>
      </c>
      <c r="C110" s="87">
        <v>1183330</v>
      </c>
      <c r="D110" s="87" t="s">
        <v>266</v>
      </c>
      <c r="E110" s="87"/>
      <c r="F110" s="120">
        <v>36678</v>
      </c>
      <c r="G110" s="97">
        <v>2.46</v>
      </c>
      <c r="H110" s="100" t="s">
        <v>267</v>
      </c>
      <c r="I110" s="101">
        <v>5.5E-2</v>
      </c>
      <c r="J110" s="101">
        <v>2.1000000000000003E-3</v>
      </c>
      <c r="K110" s="97">
        <v>2329800</v>
      </c>
      <c r="L110" s="121">
        <v>150.7389</v>
      </c>
      <c r="M110" s="97">
        <v>3511.9153799999999</v>
      </c>
      <c r="N110" s="87"/>
      <c r="O110" s="98">
        <v>5.6334037626213172E-3</v>
      </c>
      <c r="P110" s="98">
        <f>+M110/'סכום נכסי הקרן'!$C$43</f>
        <v>2.0677108911134152E-3</v>
      </c>
      <c r="Q110" s="169"/>
      <c r="R110" s="169"/>
      <c r="S110" s="169"/>
      <c r="T110" s="169"/>
      <c r="U110" s="169"/>
      <c r="V110" s="169"/>
      <c r="W110" s="169"/>
      <c r="X110" s="169"/>
      <c r="Y110" s="169"/>
      <c r="Z110" s="169"/>
      <c r="AA110" s="169"/>
      <c r="AB110" s="169"/>
      <c r="AC110" s="169"/>
      <c r="AD110" s="169"/>
    </row>
    <row r="111" spans="2:30" s="153" customFormat="1">
      <c r="B111" s="90" t="s">
        <v>1569</v>
      </c>
      <c r="C111" s="87">
        <v>1183340</v>
      </c>
      <c r="D111" s="87" t="s">
        <v>266</v>
      </c>
      <c r="E111" s="87"/>
      <c r="F111" s="120">
        <v>36709</v>
      </c>
      <c r="G111" s="97">
        <v>2.4899999999999998</v>
      </c>
      <c r="H111" s="100" t="s">
        <v>267</v>
      </c>
      <c r="I111" s="101">
        <v>5.5E-2</v>
      </c>
      <c r="J111" s="101">
        <v>2.0999999999999999E-3</v>
      </c>
      <c r="K111" s="97">
        <v>1116720</v>
      </c>
      <c r="L111" s="121">
        <v>153.05869999999999</v>
      </c>
      <c r="M111" s="97">
        <v>1709.2368600000002</v>
      </c>
      <c r="N111" s="87"/>
      <c r="O111" s="98">
        <v>2.7417577921068949E-3</v>
      </c>
      <c r="P111" s="98">
        <f>+M111/'סכום נכסי הקרן'!$C$43</f>
        <v>1.0063476161872944E-3</v>
      </c>
      <c r="Q111" s="169"/>
      <c r="R111" s="169"/>
      <c r="S111" s="169"/>
      <c r="T111" s="169"/>
      <c r="U111" s="169"/>
      <c r="V111" s="169"/>
      <c r="W111" s="169"/>
      <c r="X111" s="169"/>
      <c r="Y111" s="169"/>
      <c r="Z111" s="169"/>
      <c r="AA111" s="169"/>
      <c r="AB111" s="169"/>
      <c r="AC111" s="169"/>
      <c r="AD111" s="169"/>
    </row>
    <row r="112" spans="2:30" s="153" customFormat="1">
      <c r="B112" s="90" t="s">
        <v>1570</v>
      </c>
      <c r="C112" s="87">
        <v>1183350</v>
      </c>
      <c r="D112" s="87" t="s">
        <v>266</v>
      </c>
      <c r="E112" s="87"/>
      <c r="F112" s="120">
        <v>36739</v>
      </c>
      <c r="G112" s="97">
        <v>2.57</v>
      </c>
      <c r="H112" s="100" t="s">
        <v>267</v>
      </c>
      <c r="I112" s="101">
        <v>5.5E-2</v>
      </c>
      <c r="J112" s="101">
        <v>2.0999999999999999E-3</v>
      </c>
      <c r="K112" s="97">
        <v>1091200</v>
      </c>
      <c r="L112" s="121">
        <v>152.60720000000001</v>
      </c>
      <c r="M112" s="97">
        <v>1665.2492400000001</v>
      </c>
      <c r="N112" s="87"/>
      <c r="O112" s="98">
        <v>2.6711979986027709E-3</v>
      </c>
      <c r="P112" s="98">
        <f>+M112/'סכום נכסי הקרן'!$C$43</f>
        <v>9.8044901923757008E-4</v>
      </c>
      <c r="Q112" s="169"/>
      <c r="R112" s="169"/>
      <c r="S112" s="169"/>
      <c r="T112" s="169"/>
      <c r="U112" s="169"/>
      <c r="V112" s="169"/>
      <c r="W112" s="169"/>
      <c r="X112" s="169"/>
      <c r="Y112" s="169"/>
      <c r="Z112" s="169"/>
      <c r="AA112" s="169"/>
      <c r="AB112" s="169"/>
      <c r="AC112" s="169"/>
      <c r="AD112" s="169"/>
    </row>
    <row r="113" spans="2:30" s="153" customFormat="1">
      <c r="B113" s="90" t="s">
        <v>1571</v>
      </c>
      <c r="C113" s="87">
        <v>1183360</v>
      </c>
      <c r="D113" s="87" t="s">
        <v>266</v>
      </c>
      <c r="E113" s="87"/>
      <c r="F113" s="120">
        <v>36770</v>
      </c>
      <c r="G113" s="97">
        <v>2.66</v>
      </c>
      <c r="H113" s="100" t="s">
        <v>267</v>
      </c>
      <c r="I113" s="101">
        <v>5.5E-2</v>
      </c>
      <c r="J113" s="101">
        <v>2.0999999999999999E-3</v>
      </c>
      <c r="K113" s="97">
        <v>2640000</v>
      </c>
      <c r="L113" s="121">
        <v>152.15870000000001</v>
      </c>
      <c r="M113" s="97">
        <v>4016.9885800000002</v>
      </c>
      <c r="N113" s="87"/>
      <c r="O113" s="98">
        <v>6.4435830970901303E-3</v>
      </c>
      <c r="P113" s="98">
        <f>+M113/'סכום נכסי הקרן'!$C$43</f>
        <v>2.3650829070785335E-3</v>
      </c>
      <c r="Q113" s="169"/>
      <c r="R113" s="169"/>
      <c r="S113" s="169"/>
      <c r="T113" s="169"/>
      <c r="U113" s="169"/>
      <c r="V113" s="169"/>
      <c r="W113" s="169"/>
      <c r="X113" s="169"/>
      <c r="Y113" s="169"/>
      <c r="Z113" s="169"/>
      <c r="AA113" s="169"/>
      <c r="AB113" s="169"/>
      <c r="AC113" s="169"/>
      <c r="AD113" s="169"/>
    </row>
    <row r="114" spans="2:30" s="153" customFormat="1">
      <c r="B114" s="90" t="s">
        <v>1572</v>
      </c>
      <c r="C114" s="87">
        <v>1183370</v>
      </c>
      <c r="D114" s="87" t="s">
        <v>266</v>
      </c>
      <c r="E114" s="87"/>
      <c r="F114" s="120">
        <v>36801</v>
      </c>
      <c r="G114" s="97">
        <v>2.74</v>
      </c>
      <c r="H114" s="100" t="s">
        <v>267</v>
      </c>
      <c r="I114" s="101">
        <v>5.5E-2</v>
      </c>
      <c r="J114" s="101">
        <v>2E-3</v>
      </c>
      <c r="K114" s="97">
        <v>2437600</v>
      </c>
      <c r="L114" s="121">
        <v>152.994</v>
      </c>
      <c r="M114" s="97">
        <v>3729.3816299999999</v>
      </c>
      <c r="N114" s="87"/>
      <c r="O114" s="98">
        <v>5.9822376775754832E-3</v>
      </c>
      <c r="P114" s="98">
        <f>+M114/'סכום נכסי הקרן'!$C$43</f>
        <v>2.1957485244047371E-3</v>
      </c>
      <c r="Q114" s="169"/>
      <c r="R114" s="169"/>
      <c r="S114" s="169"/>
      <c r="T114" s="169"/>
      <c r="U114" s="169"/>
      <c r="V114" s="169"/>
      <c r="W114" s="169"/>
      <c r="X114" s="169"/>
      <c r="Y114" s="169"/>
      <c r="Z114" s="169"/>
      <c r="AA114" s="169"/>
      <c r="AB114" s="169"/>
      <c r="AC114" s="169"/>
      <c r="AD114" s="169"/>
    </row>
    <row r="115" spans="2:30" s="153" customFormat="1">
      <c r="B115" s="90" t="s">
        <v>1573</v>
      </c>
      <c r="C115" s="87">
        <v>1183380</v>
      </c>
      <c r="D115" s="87" t="s">
        <v>266</v>
      </c>
      <c r="E115" s="87"/>
      <c r="F115" s="120">
        <v>36861</v>
      </c>
      <c r="G115" s="97">
        <v>2.9000000000000004</v>
      </c>
      <c r="H115" s="100" t="s">
        <v>267</v>
      </c>
      <c r="I115" s="101">
        <v>5.5E-2</v>
      </c>
      <c r="J115" s="101">
        <v>2E-3</v>
      </c>
      <c r="K115" s="97">
        <v>997040</v>
      </c>
      <c r="L115" s="121">
        <v>152.95820000000001</v>
      </c>
      <c r="M115" s="97">
        <v>1525.05447</v>
      </c>
      <c r="N115" s="87"/>
      <c r="O115" s="98">
        <v>2.4463139511922008E-3</v>
      </c>
      <c r="P115" s="98">
        <f>+M115/'סכום נכסי הקרן'!$C$43</f>
        <v>8.9790652562938384E-4</v>
      </c>
      <c r="Q115" s="169"/>
      <c r="R115" s="169"/>
      <c r="S115" s="169"/>
      <c r="T115" s="169"/>
      <c r="U115" s="169"/>
      <c r="V115" s="169"/>
      <c r="W115" s="169"/>
      <c r="X115" s="169"/>
      <c r="Y115" s="169"/>
      <c r="Z115" s="169"/>
      <c r="AA115" s="169"/>
      <c r="AB115" s="169"/>
      <c r="AC115" s="169"/>
      <c r="AD115" s="169"/>
    </row>
    <row r="116" spans="2:30" s="153" customFormat="1">
      <c r="B116" s="90" t="s">
        <v>1574</v>
      </c>
      <c r="C116" s="87">
        <v>1183390</v>
      </c>
      <c r="D116" s="87" t="s">
        <v>266</v>
      </c>
      <c r="E116" s="87"/>
      <c r="F116" s="120">
        <v>36892</v>
      </c>
      <c r="G116" s="97">
        <v>2.5300000000000002</v>
      </c>
      <c r="H116" s="100" t="s">
        <v>267</v>
      </c>
      <c r="I116" s="101">
        <v>5.5E-2</v>
      </c>
      <c r="J116" s="101">
        <v>2E-3</v>
      </c>
      <c r="K116" s="97">
        <v>1295840</v>
      </c>
      <c r="L116" s="121">
        <v>149.6</v>
      </c>
      <c r="M116" s="97">
        <v>1985.3365900000001</v>
      </c>
      <c r="N116" s="87"/>
      <c r="O116" s="98">
        <v>3.1846446756287664E-3</v>
      </c>
      <c r="P116" s="98">
        <f>+M116/'סכום נכסי הקרן'!$C$43</f>
        <v>1.168906891392403E-3</v>
      </c>
      <c r="Q116" s="169"/>
      <c r="R116" s="169"/>
      <c r="S116" s="169"/>
      <c r="T116" s="169"/>
      <c r="U116" s="169"/>
      <c r="V116" s="169"/>
      <c r="W116" s="169"/>
      <c r="X116" s="169"/>
      <c r="Y116" s="169"/>
      <c r="Z116" s="169"/>
      <c r="AA116" s="169"/>
      <c r="AB116" s="169"/>
      <c r="AC116" s="169"/>
      <c r="AD116" s="169"/>
    </row>
    <row r="117" spans="2:30" s="153" customFormat="1">
      <c r="B117" s="90" t="s">
        <v>1575</v>
      </c>
      <c r="C117" s="87">
        <v>1183400</v>
      </c>
      <c r="D117" s="87" t="s">
        <v>266</v>
      </c>
      <c r="E117" s="87"/>
      <c r="F117" s="120">
        <v>36923</v>
      </c>
      <c r="G117" s="97">
        <v>2.61</v>
      </c>
      <c r="H117" s="100" t="s">
        <v>267</v>
      </c>
      <c r="I117" s="101">
        <v>5.5E-2</v>
      </c>
      <c r="J117" s="101">
        <v>2E-3</v>
      </c>
      <c r="K117" s="97">
        <v>1966640</v>
      </c>
      <c r="L117" s="121">
        <v>153.32589999999999</v>
      </c>
      <c r="M117" s="97">
        <v>3015.3689300000001</v>
      </c>
      <c r="N117" s="87"/>
      <c r="O117" s="98">
        <v>4.8369020428827691E-3</v>
      </c>
      <c r="P117" s="98">
        <f>+M117/'סכום נכסי הקרן'!$C$43</f>
        <v>1.7753591708938061E-3</v>
      </c>
      <c r="Q117" s="169"/>
      <c r="R117" s="169"/>
      <c r="S117" s="169"/>
      <c r="T117" s="169"/>
      <c r="U117" s="169"/>
      <c r="V117" s="169"/>
      <c r="W117" s="169"/>
      <c r="X117" s="169"/>
      <c r="Y117" s="169"/>
      <c r="Z117" s="169"/>
      <c r="AA117" s="169"/>
      <c r="AB117" s="169"/>
      <c r="AC117" s="169"/>
      <c r="AD117" s="169"/>
    </row>
    <row r="118" spans="2:30" s="153" customFormat="1">
      <c r="B118" s="90" t="s">
        <v>1576</v>
      </c>
      <c r="C118" s="87">
        <v>1183410</v>
      </c>
      <c r="D118" s="87" t="s">
        <v>266</v>
      </c>
      <c r="E118" s="87"/>
      <c r="F118" s="120">
        <v>36951</v>
      </c>
      <c r="G118" s="97">
        <v>2.69</v>
      </c>
      <c r="H118" s="100" t="s">
        <v>267</v>
      </c>
      <c r="I118" s="101">
        <v>5.5E-2</v>
      </c>
      <c r="J118" s="101">
        <v>2E-3</v>
      </c>
      <c r="K118" s="97">
        <v>2830880</v>
      </c>
      <c r="L118" s="121">
        <v>154.2079</v>
      </c>
      <c r="M118" s="97">
        <v>4365.4392900000003</v>
      </c>
      <c r="N118" s="87"/>
      <c r="O118" s="98">
        <v>7.0025269577483193E-3</v>
      </c>
      <c r="P118" s="98">
        <f>+M118/'סכום נכסי הקרן'!$C$43</f>
        <v>2.5702402785193006E-3</v>
      </c>
      <c r="Q118" s="169"/>
      <c r="R118" s="169"/>
      <c r="S118" s="169"/>
      <c r="T118" s="169"/>
      <c r="U118" s="169"/>
      <c r="V118" s="169"/>
      <c r="W118" s="169"/>
      <c r="X118" s="169"/>
      <c r="Y118" s="169"/>
      <c r="Z118" s="169"/>
      <c r="AA118" s="169"/>
      <c r="AB118" s="169"/>
      <c r="AC118" s="169"/>
      <c r="AD118" s="169"/>
    </row>
    <row r="119" spans="2:30" s="153" customFormat="1">
      <c r="B119" s="90" t="s">
        <v>1577</v>
      </c>
      <c r="C119" s="87">
        <v>1183420</v>
      </c>
      <c r="D119" s="87" t="s">
        <v>266</v>
      </c>
      <c r="E119" s="87"/>
      <c r="F119" s="120">
        <v>36982</v>
      </c>
      <c r="G119" s="97">
        <v>2.7800000000000002</v>
      </c>
      <c r="H119" s="100" t="s">
        <v>267</v>
      </c>
      <c r="I119" s="101">
        <v>5.5E-2</v>
      </c>
      <c r="J119" s="101">
        <v>2E-3</v>
      </c>
      <c r="K119" s="97">
        <v>1844960</v>
      </c>
      <c r="L119" s="121">
        <v>154.3389</v>
      </c>
      <c r="M119" s="97">
        <v>2847.4903399999998</v>
      </c>
      <c r="N119" s="87"/>
      <c r="O119" s="98">
        <v>4.5676108504026239E-3</v>
      </c>
      <c r="P119" s="98">
        <f>+M119/'סכום נכסי הקרן'!$C$43</f>
        <v>1.6765172708569766E-3</v>
      </c>
      <c r="Q119" s="169"/>
      <c r="R119" s="169"/>
      <c r="S119" s="169"/>
      <c r="T119" s="169"/>
      <c r="U119" s="169"/>
      <c r="V119" s="169"/>
      <c r="W119" s="169"/>
      <c r="X119" s="169"/>
      <c r="Y119" s="169"/>
      <c r="Z119" s="169"/>
      <c r="AA119" s="169"/>
      <c r="AB119" s="169"/>
      <c r="AC119" s="169"/>
      <c r="AD119" s="169"/>
    </row>
    <row r="120" spans="2:30" s="153" customFormat="1">
      <c r="B120" s="90" t="s">
        <v>1578</v>
      </c>
      <c r="C120" s="87">
        <v>1183430</v>
      </c>
      <c r="D120" s="87" t="s">
        <v>266</v>
      </c>
      <c r="E120" s="87"/>
      <c r="F120" s="120">
        <v>37012</v>
      </c>
      <c r="G120" s="97">
        <v>2.8600000000000003</v>
      </c>
      <c r="H120" s="100" t="s">
        <v>267</v>
      </c>
      <c r="I120" s="101">
        <v>5.5E-2</v>
      </c>
      <c r="J120" s="101">
        <v>2.0000000000000005E-3</v>
      </c>
      <c r="K120" s="97">
        <v>2954120</v>
      </c>
      <c r="L120" s="121">
        <v>153.99789999999999</v>
      </c>
      <c r="M120" s="97">
        <v>4549.2838899999997</v>
      </c>
      <c r="N120" s="87"/>
      <c r="O120" s="98">
        <v>7.2974289554660456E-3</v>
      </c>
      <c r="P120" s="98">
        <f>+M120/'סכום נכסי הקרן'!$C$43</f>
        <v>2.6784824884134319E-3</v>
      </c>
      <c r="Q120" s="169"/>
      <c r="R120" s="169"/>
      <c r="S120" s="169"/>
      <c r="T120" s="169"/>
      <c r="U120" s="169"/>
      <c r="V120" s="169"/>
      <c r="W120" s="169"/>
      <c r="X120" s="169"/>
      <c r="Y120" s="169"/>
      <c r="Z120" s="169"/>
      <c r="AA120" s="169"/>
      <c r="AB120" s="169"/>
      <c r="AC120" s="169"/>
      <c r="AD120" s="169"/>
    </row>
    <row r="121" spans="2:30" s="153" customFormat="1">
      <c r="B121" s="90" t="s">
        <v>1579</v>
      </c>
      <c r="C121" s="87">
        <v>1183440</v>
      </c>
      <c r="D121" s="87" t="s">
        <v>266</v>
      </c>
      <c r="E121" s="87"/>
      <c r="F121" s="120">
        <v>37043</v>
      </c>
      <c r="G121" s="97">
        <v>2.94</v>
      </c>
      <c r="H121" s="100" t="s">
        <v>267</v>
      </c>
      <c r="I121" s="101">
        <v>5.5E-2</v>
      </c>
      <c r="J121" s="101">
        <v>2.0000000000000005E-3</v>
      </c>
      <c r="K121" s="97">
        <v>936000</v>
      </c>
      <c r="L121" s="121">
        <v>152.589</v>
      </c>
      <c r="M121" s="97">
        <v>1428.2331399999998</v>
      </c>
      <c r="N121" s="87"/>
      <c r="O121" s="98">
        <v>2.2910045015880928E-3</v>
      </c>
      <c r="P121" s="98">
        <f>+M121/'סכום נכסי הקרן'!$C$43</f>
        <v>8.4090101812963128E-4</v>
      </c>
      <c r="Q121" s="169"/>
      <c r="R121" s="169"/>
      <c r="S121" s="169"/>
      <c r="T121" s="169"/>
      <c r="U121" s="169"/>
      <c r="V121" s="169"/>
      <c r="W121" s="169"/>
      <c r="X121" s="169"/>
      <c r="Y121" s="169"/>
      <c r="Z121" s="169"/>
      <c r="AA121" s="169"/>
      <c r="AB121" s="169"/>
      <c r="AC121" s="169"/>
      <c r="AD121" s="169"/>
    </row>
    <row r="122" spans="2:30" s="153" customFormat="1">
      <c r="B122" s="90" t="s">
        <v>1580</v>
      </c>
      <c r="C122" s="87">
        <v>1183450</v>
      </c>
      <c r="D122" s="87" t="s">
        <v>266</v>
      </c>
      <c r="E122" s="87"/>
      <c r="F122" s="120">
        <v>37073</v>
      </c>
      <c r="G122" s="97">
        <v>2.9600000000000004</v>
      </c>
      <c r="H122" s="100" t="s">
        <v>267</v>
      </c>
      <c r="I122" s="101">
        <v>5.5E-2</v>
      </c>
      <c r="J122" s="101">
        <v>2E-3</v>
      </c>
      <c r="K122" s="97">
        <v>3895840</v>
      </c>
      <c r="L122" s="121">
        <v>151.95509999999999</v>
      </c>
      <c r="M122" s="97">
        <v>6059.5093799999995</v>
      </c>
      <c r="N122" s="87"/>
      <c r="O122" s="98">
        <v>9.7199559919154896E-3</v>
      </c>
      <c r="P122" s="98">
        <f>+M122/'סכום נכסי הקרן'!$C$43</f>
        <v>3.567658153491699E-3</v>
      </c>
      <c r="Q122" s="169"/>
      <c r="R122" s="169"/>
      <c r="S122" s="169"/>
      <c r="T122" s="169"/>
      <c r="U122" s="169"/>
      <c r="V122" s="169"/>
      <c r="W122" s="169"/>
      <c r="X122" s="169"/>
      <c r="Y122" s="169"/>
      <c r="Z122" s="169"/>
      <c r="AA122" s="169"/>
      <c r="AB122" s="169"/>
      <c r="AC122" s="169"/>
      <c r="AD122" s="169"/>
    </row>
    <row r="123" spans="2:30" s="153" customFormat="1">
      <c r="B123" s="90" t="s">
        <v>1581</v>
      </c>
      <c r="C123" s="87">
        <v>1183460</v>
      </c>
      <c r="D123" s="87" t="s">
        <v>266</v>
      </c>
      <c r="E123" s="87"/>
      <c r="F123" s="120">
        <v>37104</v>
      </c>
      <c r="G123" s="97">
        <v>3.04</v>
      </c>
      <c r="H123" s="100" t="s">
        <v>267</v>
      </c>
      <c r="I123" s="101">
        <v>5.5E-2</v>
      </c>
      <c r="J123" s="101">
        <v>2E-3</v>
      </c>
      <c r="K123" s="97">
        <v>78000</v>
      </c>
      <c r="L123" s="121">
        <v>155.04140000000001</v>
      </c>
      <c r="M123" s="97">
        <v>120.93228999999999</v>
      </c>
      <c r="N123" s="87"/>
      <c r="O123" s="98">
        <v>1.9398543068210609E-4</v>
      </c>
      <c r="P123" s="98">
        <f>+M123/'סכום נכסי הקרן'!$C$43</f>
        <v>7.1201320665159639E-5</v>
      </c>
      <c r="Q123" s="169"/>
      <c r="R123" s="169"/>
      <c r="S123" s="169"/>
      <c r="T123" s="169"/>
      <c r="U123" s="169"/>
      <c r="V123" s="169"/>
      <c r="W123" s="169"/>
      <c r="X123" s="169"/>
      <c r="Y123" s="169"/>
      <c r="Z123" s="169"/>
      <c r="AA123" s="169"/>
      <c r="AB123" s="169"/>
      <c r="AC123" s="169"/>
      <c r="AD123" s="169"/>
    </row>
    <row r="124" spans="2:30" s="153" customFormat="1">
      <c r="B124" s="90" t="s">
        <v>1582</v>
      </c>
      <c r="C124" s="87">
        <v>1183470</v>
      </c>
      <c r="D124" s="87" t="s">
        <v>266</v>
      </c>
      <c r="E124" s="87"/>
      <c r="F124" s="120">
        <v>37135</v>
      </c>
      <c r="G124" s="97">
        <v>3.1199999999999997</v>
      </c>
      <c r="H124" s="100" t="s">
        <v>267</v>
      </c>
      <c r="I124" s="101">
        <v>5.5E-2</v>
      </c>
      <c r="J124" s="101">
        <v>2.1000000000000003E-3</v>
      </c>
      <c r="K124" s="97">
        <v>3184480</v>
      </c>
      <c r="L124" s="121">
        <v>154.39660000000001</v>
      </c>
      <c r="M124" s="97">
        <v>4916.7283399999997</v>
      </c>
      <c r="N124" s="87"/>
      <c r="O124" s="98">
        <v>7.8868403515869618E-3</v>
      </c>
      <c r="P124" s="98">
        <f>+M124/'סכום נכסי הקרן'!$C$43</f>
        <v>2.8948228067112434E-3</v>
      </c>
      <c r="Q124" s="169"/>
      <c r="R124" s="169"/>
      <c r="S124" s="169"/>
      <c r="T124" s="169"/>
      <c r="U124" s="169"/>
      <c r="V124" s="169"/>
      <c r="W124" s="169"/>
      <c r="X124" s="169"/>
      <c r="Y124" s="169"/>
      <c r="Z124" s="169"/>
      <c r="AA124" s="169"/>
      <c r="AB124" s="169"/>
      <c r="AC124" s="169"/>
      <c r="AD124" s="169"/>
    </row>
    <row r="125" spans="2:30" s="153" customFormat="1">
      <c r="B125" s="90" t="s">
        <v>1583</v>
      </c>
      <c r="C125" s="87">
        <v>1183480</v>
      </c>
      <c r="D125" s="87" t="s">
        <v>266</v>
      </c>
      <c r="E125" s="87"/>
      <c r="F125" s="120">
        <v>37165</v>
      </c>
      <c r="G125" s="97">
        <v>3.2100000000000009</v>
      </c>
      <c r="H125" s="100" t="s">
        <v>267</v>
      </c>
      <c r="I125" s="101">
        <v>5.5E-2</v>
      </c>
      <c r="J125" s="101">
        <v>2.1000000000000003E-3</v>
      </c>
      <c r="K125" s="97">
        <v>2753920</v>
      </c>
      <c r="L125" s="121">
        <v>153.9091</v>
      </c>
      <c r="M125" s="97">
        <v>4238.5339699999995</v>
      </c>
      <c r="N125" s="87"/>
      <c r="O125" s="98">
        <v>6.7989602911777067E-3</v>
      </c>
      <c r="P125" s="98">
        <f>+M125/'סכום נכסי הקרן'!$C$43</f>
        <v>2.4955222161768546E-3</v>
      </c>
      <c r="Q125" s="169"/>
      <c r="R125" s="169"/>
      <c r="S125" s="169"/>
      <c r="T125" s="169"/>
      <c r="U125" s="169"/>
      <c r="V125" s="169"/>
      <c r="W125" s="169"/>
      <c r="X125" s="169"/>
      <c r="Y125" s="169"/>
      <c r="Z125" s="169"/>
      <c r="AA125" s="169"/>
      <c r="AB125" s="169"/>
      <c r="AC125" s="169"/>
      <c r="AD125" s="169"/>
    </row>
    <row r="126" spans="2:30" s="153" customFormat="1">
      <c r="B126" s="90" t="s">
        <v>1584</v>
      </c>
      <c r="C126" s="87">
        <v>1183500</v>
      </c>
      <c r="D126" s="87" t="s">
        <v>266</v>
      </c>
      <c r="E126" s="87"/>
      <c r="F126" s="120">
        <v>37196</v>
      </c>
      <c r="G126" s="97">
        <v>3.29</v>
      </c>
      <c r="H126" s="100" t="s">
        <v>267</v>
      </c>
      <c r="I126" s="101">
        <v>5.5E-2</v>
      </c>
      <c r="J126" s="101">
        <v>2.0999999999999999E-3</v>
      </c>
      <c r="K126" s="97">
        <v>1251120</v>
      </c>
      <c r="L126" s="121">
        <v>153.57499999999999</v>
      </c>
      <c r="M126" s="97">
        <v>1921.4070200000001</v>
      </c>
      <c r="N126" s="87"/>
      <c r="O126" s="98">
        <v>3.0820963391193705E-3</v>
      </c>
      <c r="P126" s="98">
        <f>+M126/'סכום נכסי הקרן'!$C$43</f>
        <v>1.131267069856271E-3</v>
      </c>
      <c r="Q126" s="169"/>
      <c r="R126" s="169"/>
      <c r="S126" s="169"/>
      <c r="T126" s="169"/>
      <c r="U126" s="169"/>
      <c r="V126" s="169"/>
      <c r="W126" s="169"/>
      <c r="X126" s="169"/>
      <c r="Y126" s="169"/>
      <c r="Z126" s="169"/>
      <c r="AA126" s="169"/>
      <c r="AB126" s="169"/>
      <c r="AC126" s="169"/>
      <c r="AD126" s="169"/>
    </row>
    <row r="127" spans="2:30" s="153" customFormat="1">
      <c r="B127" s="90" t="s">
        <v>1585</v>
      </c>
      <c r="C127" s="87">
        <v>1101076</v>
      </c>
      <c r="D127" s="87" t="s">
        <v>266</v>
      </c>
      <c r="E127" s="87"/>
      <c r="F127" s="120">
        <v>37226</v>
      </c>
      <c r="G127" s="97">
        <v>3.37</v>
      </c>
      <c r="H127" s="100" t="s">
        <v>267</v>
      </c>
      <c r="I127" s="101">
        <v>5.5E-2</v>
      </c>
      <c r="J127" s="101">
        <v>2.0999999999999994E-3</v>
      </c>
      <c r="K127" s="97">
        <v>2260960</v>
      </c>
      <c r="L127" s="121">
        <v>153.39400000000001</v>
      </c>
      <c r="M127" s="97">
        <v>3468.1763599999999</v>
      </c>
      <c r="N127" s="87"/>
      <c r="O127" s="98">
        <v>5.5632427441512852E-3</v>
      </c>
      <c r="P127" s="98">
        <f>+M127/'סכום נכסי הקרן'!$C$43</f>
        <v>2.0419586624191616E-3</v>
      </c>
      <c r="Q127" s="169"/>
      <c r="R127" s="169"/>
      <c r="S127" s="169"/>
      <c r="T127" s="169"/>
      <c r="U127" s="169"/>
      <c r="V127" s="169"/>
      <c r="W127" s="169"/>
      <c r="X127" s="169"/>
      <c r="Y127" s="169"/>
      <c r="Z127" s="169"/>
      <c r="AA127" s="169"/>
      <c r="AB127" s="169"/>
      <c r="AC127" s="169"/>
      <c r="AD127" s="169"/>
    </row>
    <row r="128" spans="2:30" s="153" customFormat="1">
      <c r="B128" s="90" t="s">
        <v>1586</v>
      </c>
      <c r="C128" s="87">
        <v>1183520</v>
      </c>
      <c r="D128" s="87" t="s">
        <v>266</v>
      </c>
      <c r="E128" s="87"/>
      <c r="F128" s="120">
        <v>37257</v>
      </c>
      <c r="G128" s="97">
        <v>2.9899999999999998</v>
      </c>
      <c r="H128" s="100" t="s">
        <v>267</v>
      </c>
      <c r="I128" s="101">
        <v>5.5E-2</v>
      </c>
      <c r="J128" s="101">
        <v>2.0999999999999994E-3</v>
      </c>
      <c r="K128" s="97">
        <v>3432000</v>
      </c>
      <c r="L128" s="121">
        <v>150.9504</v>
      </c>
      <c r="M128" s="97">
        <v>5302.73549</v>
      </c>
      <c r="N128" s="87"/>
      <c r="O128" s="98">
        <v>8.5060278592337824E-3</v>
      </c>
      <c r="P128" s="98">
        <f>+M128/'סכום נכסי הקרן'!$C$43</f>
        <v>3.1220922883872654E-3</v>
      </c>
      <c r="Q128" s="169"/>
      <c r="R128" s="169"/>
      <c r="S128" s="169"/>
      <c r="T128" s="169"/>
      <c r="U128" s="169"/>
      <c r="V128" s="169"/>
      <c r="W128" s="169"/>
      <c r="X128" s="169"/>
      <c r="Y128" s="169"/>
      <c r="Z128" s="169"/>
      <c r="AA128" s="169"/>
      <c r="AB128" s="169"/>
      <c r="AC128" s="169"/>
      <c r="AD128" s="169"/>
    </row>
    <row r="129" spans="2:30" s="153" customFormat="1">
      <c r="B129" s="90" t="s">
        <v>1587</v>
      </c>
      <c r="C129" s="87">
        <v>1183610</v>
      </c>
      <c r="D129" s="87" t="s">
        <v>266</v>
      </c>
      <c r="E129" s="87"/>
      <c r="F129" s="120">
        <v>37530</v>
      </c>
      <c r="G129" s="97">
        <v>3.66</v>
      </c>
      <c r="H129" s="100" t="s">
        <v>267</v>
      </c>
      <c r="I129" s="101">
        <v>5.5E-2</v>
      </c>
      <c r="J129" s="101">
        <v>2.3E-3</v>
      </c>
      <c r="K129" s="97">
        <v>2862000</v>
      </c>
      <c r="L129" s="121">
        <v>148.07480000000001</v>
      </c>
      <c r="M129" s="97">
        <v>4237.9014000000006</v>
      </c>
      <c r="N129" s="87"/>
      <c r="O129" s="98">
        <v>6.7979455963936555E-3</v>
      </c>
      <c r="P129" s="98">
        <f>+M129/'סכום נכסי הקרן'!$C$43</f>
        <v>2.4951497778527886E-3</v>
      </c>
      <c r="Q129" s="169"/>
      <c r="R129" s="169"/>
      <c r="S129" s="169"/>
      <c r="T129" s="169"/>
      <c r="U129" s="169"/>
      <c r="V129" s="169"/>
      <c r="W129" s="169"/>
      <c r="X129" s="169"/>
      <c r="Y129" s="169"/>
      <c r="Z129" s="169"/>
      <c r="AA129" s="169"/>
      <c r="AB129" s="169"/>
      <c r="AC129" s="169"/>
      <c r="AD129" s="169"/>
    </row>
    <row r="130" spans="2:30" s="153" customFormat="1">
      <c r="B130" s="90" t="s">
        <v>1588</v>
      </c>
      <c r="C130" s="87">
        <v>1183620</v>
      </c>
      <c r="D130" s="87" t="s">
        <v>266</v>
      </c>
      <c r="E130" s="87"/>
      <c r="F130" s="120">
        <v>37561</v>
      </c>
      <c r="G130" s="97">
        <v>3.75</v>
      </c>
      <c r="H130" s="100" t="s">
        <v>267</v>
      </c>
      <c r="I130" s="101">
        <v>5.5E-2</v>
      </c>
      <c r="J130" s="101">
        <v>2.4000000000000002E-3</v>
      </c>
      <c r="K130" s="97">
        <v>2214000</v>
      </c>
      <c r="L130" s="121">
        <v>147.48589999999999</v>
      </c>
      <c r="M130" s="97">
        <v>3265.3378199999997</v>
      </c>
      <c r="N130" s="87"/>
      <c r="O130" s="98">
        <v>5.2378728901542292E-3</v>
      </c>
      <c r="P130" s="98">
        <f>+M130/'סכום נכסי הקרן'!$C$43</f>
        <v>1.9225333879139585E-3</v>
      </c>
      <c r="Q130" s="169"/>
      <c r="R130" s="169"/>
      <c r="S130" s="169"/>
      <c r="T130" s="169"/>
      <c r="U130" s="169"/>
      <c r="V130" s="169"/>
      <c r="W130" s="169"/>
      <c r="X130" s="169"/>
      <c r="Y130" s="169"/>
      <c r="Z130" s="169"/>
      <c r="AA130" s="169"/>
      <c r="AB130" s="169"/>
      <c r="AC130" s="169"/>
      <c r="AD130" s="169"/>
    </row>
    <row r="131" spans="2:30" s="153" customFormat="1">
      <c r="B131" s="90" t="s">
        <v>1589</v>
      </c>
      <c r="C131" s="87">
        <v>1183630</v>
      </c>
      <c r="D131" s="87" t="s">
        <v>266</v>
      </c>
      <c r="E131" s="87"/>
      <c r="F131" s="120">
        <v>37591</v>
      </c>
      <c r="G131" s="97">
        <v>3.83</v>
      </c>
      <c r="H131" s="100" t="s">
        <v>267</v>
      </c>
      <c r="I131" s="101">
        <v>5.5E-2</v>
      </c>
      <c r="J131" s="101">
        <v>2.4000000000000007E-3</v>
      </c>
      <c r="K131" s="97">
        <v>4030800</v>
      </c>
      <c r="L131" s="121">
        <v>146.50040000000001</v>
      </c>
      <c r="M131" s="97">
        <v>5905.1388899999993</v>
      </c>
      <c r="N131" s="87"/>
      <c r="O131" s="98">
        <v>9.4723329130235092E-3</v>
      </c>
      <c r="P131" s="98">
        <f>+M131/'סכום נכסי הקרן'!$C$43</f>
        <v>3.4767694193105483E-3</v>
      </c>
      <c r="Q131" s="169"/>
      <c r="R131" s="169"/>
      <c r="S131" s="169"/>
      <c r="T131" s="169"/>
      <c r="U131" s="169"/>
      <c r="V131" s="169"/>
      <c r="W131" s="169"/>
      <c r="X131" s="169"/>
      <c r="Y131" s="169"/>
      <c r="Z131" s="169"/>
      <c r="AA131" s="169"/>
      <c r="AB131" s="169"/>
      <c r="AC131" s="169"/>
      <c r="AD131" s="169"/>
    </row>
    <row r="132" spans="2:30" s="153" customFormat="1">
      <c r="B132" s="90" t="s">
        <v>1590</v>
      </c>
      <c r="C132" s="87">
        <v>1183640</v>
      </c>
      <c r="D132" s="87" t="s">
        <v>266</v>
      </c>
      <c r="E132" s="87"/>
      <c r="F132" s="120">
        <v>37622</v>
      </c>
      <c r="G132" s="97">
        <v>3.4499999999999997</v>
      </c>
      <c r="H132" s="100" t="s">
        <v>267</v>
      </c>
      <c r="I132" s="101">
        <v>5.5E-2</v>
      </c>
      <c r="J132" s="101">
        <v>2.3999999999999998E-3</v>
      </c>
      <c r="K132" s="97">
        <v>2832880</v>
      </c>
      <c r="L132" s="121">
        <v>144.5675</v>
      </c>
      <c r="M132" s="97">
        <v>4189.9047499999997</v>
      </c>
      <c r="N132" s="87"/>
      <c r="O132" s="98">
        <v>6.7209549860153314E-3</v>
      </c>
      <c r="P132" s="98">
        <f>+M132/'סכום נכסי הקרן'!$C$43</f>
        <v>2.466890783770203E-3</v>
      </c>
      <c r="Q132" s="169"/>
      <c r="R132" s="169"/>
      <c r="S132" s="169"/>
      <c r="T132" s="169"/>
      <c r="U132" s="169"/>
      <c r="V132" s="169"/>
      <c r="W132" s="169"/>
      <c r="X132" s="169"/>
      <c r="Y132" s="169"/>
      <c r="Z132" s="169"/>
      <c r="AA132" s="169"/>
      <c r="AB132" s="169"/>
      <c r="AC132" s="169"/>
      <c r="AD132" s="169"/>
    </row>
    <row r="133" spans="2:30" s="153" customFormat="1">
      <c r="B133" s="90" t="s">
        <v>1591</v>
      </c>
      <c r="C133" s="87">
        <v>1183650</v>
      </c>
      <c r="D133" s="87" t="s">
        <v>266</v>
      </c>
      <c r="E133" s="87"/>
      <c r="F133" s="120">
        <v>37653</v>
      </c>
      <c r="G133" s="97">
        <v>3.53</v>
      </c>
      <c r="H133" s="100" t="s">
        <v>267</v>
      </c>
      <c r="I133" s="101">
        <v>5.5E-2</v>
      </c>
      <c r="J133" s="101">
        <v>2.3999999999999998E-3</v>
      </c>
      <c r="K133" s="97">
        <v>1794520</v>
      </c>
      <c r="L133" s="121">
        <v>148.26439999999999</v>
      </c>
      <c r="M133" s="97">
        <v>2660.63364</v>
      </c>
      <c r="N133" s="87"/>
      <c r="O133" s="98">
        <v>4.2678771942770586E-3</v>
      </c>
      <c r="P133" s="98">
        <f>+M133/'סכום נכסי הקרן'!$C$43</f>
        <v>1.5665016264403073E-3</v>
      </c>
      <c r="Q133" s="169"/>
      <c r="R133" s="169"/>
      <c r="S133" s="169"/>
      <c r="T133" s="169"/>
      <c r="U133" s="169"/>
      <c r="V133" s="169"/>
      <c r="W133" s="169"/>
      <c r="X133" s="169"/>
      <c r="Y133" s="169"/>
      <c r="Z133" s="169"/>
      <c r="AA133" s="169"/>
      <c r="AB133" s="169"/>
      <c r="AC133" s="169"/>
      <c r="AD133" s="169"/>
    </row>
    <row r="134" spans="2:30" s="153" customFormat="1">
      <c r="B134" s="90" t="s">
        <v>1592</v>
      </c>
      <c r="C134" s="87">
        <v>1183660</v>
      </c>
      <c r="D134" s="87" t="s">
        <v>266</v>
      </c>
      <c r="E134" s="87"/>
      <c r="F134" s="120">
        <v>37681</v>
      </c>
      <c r="G134" s="97">
        <v>3.61</v>
      </c>
      <c r="H134" s="100" t="s">
        <v>267</v>
      </c>
      <c r="I134" s="101">
        <v>5.5E-2</v>
      </c>
      <c r="J134" s="101">
        <v>2.5000000000000001E-3</v>
      </c>
      <c r="K134" s="97">
        <v>4000440</v>
      </c>
      <c r="L134" s="121">
        <v>147.9444</v>
      </c>
      <c r="M134" s="97">
        <v>5918.4280699999999</v>
      </c>
      <c r="N134" s="87"/>
      <c r="O134" s="98">
        <v>9.4936498607610578E-3</v>
      </c>
      <c r="P134" s="98">
        <f>+M134/'סכום נכסי הקרן'!$C$43</f>
        <v>3.4845936916083529E-3</v>
      </c>
      <c r="Q134" s="169"/>
      <c r="R134" s="169"/>
      <c r="S134" s="169"/>
      <c r="T134" s="169"/>
      <c r="U134" s="169"/>
      <c r="V134" s="169"/>
      <c r="W134" s="169"/>
      <c r="X134" s="169"/>
      <c r="Y134" s="169"/>
      <c r="Z134" s="169"/>
      <c r="AA134" s="169"/>
      <c r="AB134" s="169"/>
      <c r="AC134" s="169"/>
      <c r="AD134" s="169"/>
    </row>
    <row r="135" spans="2:30" s="153" customFormat="1">
      <c r="B135" s="90" t="s">
        <v>1593</v>
      </c>
      <c r="C135" s="87">
        <v>1183670</v>
      </c>
      <c r="D135" s="87" t="s">
        <v>266</v>
      </c>
      <c r="E135" s="87"/>
      <c r="F135" s="120">
        <v>37712</v>
      </c>
      <c r="G135" s="97">
        <v>3.6900000000000004</v>
      </c>
      <c r="H135" s="100" t="s">
        <v>267</v>
      </c>
      <c r="I135" s="101">
        <v>5.5E-2</v>
      </c>
      <c r="J135" s="101">
        <v>2.5000000000000001E-3</v>
      </c>
      <c r="K135" s="97">
        <v>5851400</v>
      </c>
      <c r="L135" s="121">
        <v>147.31659999999999</v>
      </c>
      <c r="M135" s="97">
        <v>8620.0830100000003</v>
      </c>
      <c r="N135" s="87"/>
      <c r="O135" s="98">
        <v>1.3827328625054197E-2</v>
      </c>
      <c r="P135" s="98">
        <f>+M135/'סכום נכסי הקרן'!$C$43</f>
        <v>5.0752474343726105E-3</v>
      </c>
      <c r="Q135" s="169"/>
      <c r="R135" s="169"/>
      <c r="S135" s="169"/>
      <c r="T135" s="169"/>
      <c r="U135" s="169"/>
      <c r="V135" s="169"/>
      <c r="W135" s="169"/>
      <c r="X135" s="169"/>
      <c r="Y135" s="169"/>
      <c r="Z135" s="169"/>
      <c r="AA135" s="169"/>
      <c r="AB135" s="169"/>
      <c r="AC135" s="169"/>
      <c r="AD135" s="169"/>
    </row>
    <row r="136" spans="2:30" s="153" customFormat="1">
      <c r="B136" s="90" t="s">
        <v>1594</v>
      </c>
      <c r="C136" s="87">
        <v>1183680</v>
      </c>
      <c r="D136" s="87" t="s">
        <v>266</v>
      </c>
      <c r="E136" s="87"/>
      <c r="F136" s="120">
        <v>37742</v>
      </c>
      <c r="G136" s="97">
        <v>3.79</v>
      </c>
      <c r="H136" s="100" t="s">
        <v>267</v>
      </c>
      <c r="I136" s="101">
        <v>5.5E-2</v>
      </c>
      <c r="J136" s="101">
        <v>2.5000000000000001E-3</v>
      </c>
      <c r="K136" s="97">
        <v>3400000</v>
      </c>
      <c r="L136" s="121">
        <v>146.97110000000001</v>
      </c>
      <c r="M136" s="97">
        <v>4997.0190300000004</v>
      </c>
      <c r="N136" s="87"/>
      <c r="O136" s="98">
        <v>8.0156332825685357E-3</v>
      </c>
      <c r="P136" s="98">
        <f>+M136/'סכום נכסי הקרן'!$C$43</f>
        <v>2.9420955670725743E-3</v>
      </c>
      <c r="Q136" s="169"/>
      <c r="R136" s="169"/>
      <c r="S136" s="169"/>
      <c r="T136" s="169"/>
      <c r="U136" s="169"/>
      <c r="V136" s="169"/>
      <c r="W136" s="169"/>
      <c r="X136" s="169"/>
      <c r="Y136" s="169"/>
      <c r="Z136" s="169"/>
      <c r="AA136" s="169"/>
      <c r="AB136" s="169"/>
      <c r="AC136" s="169"/>
      <c r="AD136" s="169"/>
    </row>
    <row r="137" spans="2:30" s="153" customFormat="1">
      <c r="B137" s="90" t="s">
        <v>1595</v>
      </c>
      <c r="C137" s="87">
        <v>1183690</v>
      </c>
      <c r="D137" s="87" t="s">
        <v>266</v>
      </c>
      <c r="E137" s="87"/>
      <c r="F137" s="120">
        <v>37773</v>
      </c>
      <c r="G137" s="97">
        <v>3.859999999999999</v>
      </c>
      <c r="H137" s="100" t="s">
        <v>267</v>
      </c>
      <c r="I137" s="101">
        <v>5.5E-2</v>
      </c>
      <c r="J137" s="101">
        <v>2.5999999999999999E-3</v>
      </c>
      <c r="K137" s="97">
        <v>4080000</v>
      </c>
      <c r="L137" s="121">
        <v>147.2115</v>
      </c>
      <c r="M137" s="97">
        <v>6006.2311200000004</v>
      </c>
      <c r="N137" s="87"/>
      <c r="O137" s="98">
        <v>9.6344932407173341E-3</v>
      </c>
      <c r="P137" s="98">
        <f>+M137/'סכום נכסי הקרן'!$C$43</f>
        <v>3.5362895051783186E-3</v>
      </c>
      <c r="Q137" s="169"/>
      <c r="R137" s="169"/>
      <c r="S137" s="169"/>
      <c r="T137" s="169"/>
      <c r="U137" s="169"/>
      <c r="V137" s="169"/>
      <c r="W137" s="169"/>
      <c r="X137" s="169"/>
      <c r="Y137" s="169"/>
      <c r="Z137" s="169"/>
      <c r="AA137" s="169"/>
      <c r="AB137" s="169"/>
      <c r="AC137" s="169"/>
      <c r="AD137" s="169"/>
    </row>
    <row r="138" spans="2:30" s="153" customFormat="1">
      <c r="B138" s="90" t="s">
        <v>1596</v>
      </c>
      <c r="C138" s="87">
        <v>1183700</v>
      </c>
      <c r="D138" s="87" t="s">
        <v>266</v>
      </c>
      <c r="E138" s="87"/>
      <c r="F138" s="120">
        <v>37803</v>
      </c>
      <c r="G138" s="97">
        <v>3.8599999999999994</v>
      </c>
      <c r="H138" s="100" t="s">
        <v>267</v>
      </c>
      <c r="I138" s="101">
        <v>5.5E-2</v>
      </c>
      <c r="J138" s="101">
        <v>2.6000000000000007E-3</v>
      </c>
      <c r="K138" s="97">
        <v>4275160</v>
      </c>
      <c r="L138" s="121">
        <v>147.88560000000001</v>
      </c>
      <c r="M138" s="97">
        <v>6465.1974199999995</v>
      </c>
      <c r="N138" s="87"/>
      <c r="O138" s="98">
        <v>1.0370713280659293E-2</v>
      </c>
      <c r="P138" s="98">
        <f>+M138/'סכום נכסי הקרן'!$C$43</f>
        <v>3.8065151554227804E-3</v>
      </c>
      <c r="Q138" s="169"/>
      <c r="R138" s="169"/>
      <c r="S138" s="169"/>
      <c r="T138" s="169"/>
      <c r="U138" s="169"/>
      <c r="V138" s="169"/>
      <c r="W138" s="169"/>
      <c r="X138" s="169"/>
      <c r="Y138" s="169"/>
      <c r="Z138" s="169"/>
      <c r="AA138" s="169"/>
      <c r="AB138" s="169"/>
      <c r="AC138" s="169"/>
      <c r="AD138" s="169"/>
    </row>
    <row r="139" spans="2:30" s="153" customFormat="1">
      <c r="B139" s="90" t="s">
        <v>1597</v>
      </c>
      <c r="C139" s="87">
        <v>1183710</v>
      </c>
      <c r="D139" s="87" t="s">
        <v>266</v>
      </c>
      <c r="E139" s="87"/>
      <c r="F139" s="120">
        <v>37834</v>
      </c>
      <c r="G139" s="97">
        <v>3.94</v>
      </c>
      <c r="H139" s="100" t="s">
        <v>267</v>
      </c>
      <c r="I139" s="101">
        <v>5.5E-2</v>
      </c>
      <c r="J139" s="101">
        <v>2.7000000000000001E-3</v>
      </c>
      <c r="K139" s="97">
        <v>4760000</v>
      </c>
      <c r="L139" s="121">
        <v>152.0686</v>
      </c>
      <c r="M139" s="97">
        <v>7238.4648099999995</v>
      </c>
      <c r="N139" s="87"/>
      <c r="O139" s="98">
        <v>1.1611098356320872E-2</v>
      </c>
      <c r="P139" s="98">
        <f>+M139/'סכום נכסי הקרן'!$C$43</f>
        <v>4.2617919007428354E-3</v>
      </c>
      <c r="Q139" s="169"/>
      <c r="R139" s="169"/>
      <c r="S139" s="169"/>
      <c r="T139" s="169"/>
      <c r="U139" s="169"/>
      <c r="V139" s="169"/>
      <c r="W139" s="169"/>
      <c r="X139" s="169"/>
      <c r="Y139" s="169"/>
      <c r="Z139" s="169"/>
      <c r="AA139" s="169"/>
      <c r="AB139" s="169"/>
      <c r="AC139" s="169"/>
      <c r="AD139" s="169"/>
    </row>
    <row r="140" spans="2:30" s="153" customFormat="1">
      <c r="B140" s="170"/>
      <c r="C140" s="170"/>
      <c r="F140" s="173"/>
      <c r="Q140" s="169"/>
      <c r="R140" s="169"/>
      <c r="S140" s="169"/>
      <c r="T140" s="169"/>
      <c r="U140" s="169"/>
      <c r="V140" s="169"/>
      <c r="W140" s="169"/>
      <c r="X140" s="169"/>
      <c r="Y140" s="169"/>
      <c r="Z140" s="169"/>
      <c r="AA140" s="169"/>
      <c r="AB140" s="169"/>
      <c r="AC140" s="169"/>
      <c r="AD140" s="169"/>
    </row>
    <row r="141" spans="2:30" s="153" customFormat="1">
      <c r="B141" s="170"/>
      <c r="C141" s="170"/>
      <c r="F141" s="173"/>
      <c r="Q141" s="169"/>
      <c r="R141" s="169"/>
      <c r="S141" s="169"/>
      <c r="T141" s="169"/>
      <c r="U141" s="169"/>
      <c r="V141" s="169"/>
      <c r="W141" s="169"/>
      <c r="X141" s="169"/>
      <c r="Y141" s="169"/>
      <c r="Z141" s="169"/>
      <c r="AA141" s="169"/>
      <c r="AB141" s="169"/>
      <c r="AC141" s="169"/>
      <c r="AD141" s="169"/>
    </row>
    <row r="142" spans="2:30" s="153" customFormat="1">
      <c r="B142" s="170"/>
      <c r="C142" s="170"/>
      <c r="F142" s="173"/>
      <c r="Q142" s="169"/>
      <c r="R142" s="169"/>
      <c r="S142" s="169"/>
      <c r="T142" s="169"/>
      <c r="U142" s="169"/>
      <c r="V142" s="169"/>
      <c r="W142" s="169"/>
      <c r="X142" s="169"/>
      <c r="Y142" s="169"/>
      <c r="Z142" s="169"/>
      <c r="AA142" s="169"/>
      <c r="AB142" s="169"/>
      <c r="AC142" s="169"/>
      <c r="AD142" s="169"/>
    </row>
    <row r="143" spans="2:30" s="153" customFormat="1">
      <c r="B143" s="163" t="s">
        <v>1807</v>
      </c>
      <c r="C143" s="170"/>
      <c r="F143" s="173"/>
      <c r="Q143" s="169"/>
      <c r="R143" s="169"/>
      <c r="S143" s="169"/>
      <c r="T143" s="169"/>
      <c r="U143" s="169"/>
      <c r="V143" s="169"/>
      <c r="W143" s="169"/>
      <c r="X143" s="169"/>
      <c r="Y143" s="169"/>
      <c r="Z143" s="169"/>
      <c r="AA143" s="169"/>
      <c r="AB143" s="169"/>
      <c r="AC143" s="169"/>
      <c r="AD143" s="169"/>
    </row>
    <row r="144" spans="2:30" s="153" customFormat="1">
      <c r="B144" s="163" t="s">
        <v>129</v>
      </c>
      <c r="C144" s="170"/>
      <c r="F144" s="173"/>
      <c r="Q144" s="169"/>
      <c r="R144" s="169"/>
      <c r="S144" s="169"/>
      <c r="T144" s="169"/>
      <c r="U144" s="169"/>
      <c r="V144" s="169"/>
      <c r="W144" s="169"/>
      <c r="X144" s="169"/>
      <c r="Y144" s="169"/>
      <c r="Z144" s="169"/>
      <c r="AA144" s="169"/>
      <c r="AB144" s="169"/>
      <c r="AC144" s="169"/>
      <c r="AD144" s="169"/>
    </row>
  </sheetData>
  <sheetProtection password="CC3D" sheet="1" objects="1" scenarios="1"/>
  <mergeCells count="2">
    <mergeCell ref="B6:P6"/>
    <mergeCell ref="B7:P7"/>
  </mergeCells>
  <phoneticPr fontId="4" type="noConversion"/>
  <dataValidations count="1">
    <dataValidation allowBlank="1" showInputMessage="1" showErrorMessage="1" sqref="C5:C1048576 Y1:XFD2 A1:A1048576 B1:B142 B145:B1048576 D3:XFD1048576 D1:W2"/>
  </dataValidations>
  <pageMargins left="0" right="0" top="0.51181102362204722" bottom="0.51181102362204722" header="0" footer="0.23622047244094491"/>
  <pageSetup paperSize="9" scale="79" fitToHeight="25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>
      <selection activeCell="B13" sqref="B13:B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31.28515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197</v>
      </c>
      <c r="C1" s="81" t="s" vm="1">
        <v>261</v>
      </c>
    </row>
    <row r="2" spans="2:65">
      <c r="B2" s="57" t="s">
        <v>196</v>
      </c>
      <c r="C2" s="81" t="s">
        <v>262</v>
      </c>
    </row>
    <row r="3" spans="2:65">
      <c r="B3" s="57" t="s">
        <v>198</v>
      </c>
      <c r="C3" s="81" t="s">
        <v>263</v>
      </c>
    </row>
    <row r="4" spans="2:65">
      <c r="B4" s="57" t="s">
        <v>199</v>
      </c>
      <c r="C4" s="81">
        <v>414</v>
      </c>
    </row>
    <row r="6" spans="2:65" ht="26.25" customHeight="1">
      <c r="B6" s="227" t="s">
        <v>229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9"/>
    </row>
    <row r="7" spans="2:65" ht="26.25" customHeight="1">
      <c r="B7" s="227" t="s">
        <v>104</v>
      </c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9"/>
    </row>
    <row r="8" spans="2:65" s="3" customFormat="1" ht="78.75">
      <c r="B8" s="22" t="s">
        <v>133</v>
      </c>
      <c r="C8" s="30" t="s">
        <v>53</v>
      </c>
      <c r="D8" s="73" t="s">
        <v>135</v>
      </c>
      <c r="E8" s="73" t="s">
        <v>134</v>
      </c>
      <c r="F8" s="73" t="s">
        <v>75</v>
      </c>
      <c r="G8" s="30" t="s">
        <v>15</v>
      </c>
      <c r="H8" s="30" t="s">
        <v>76</v>
      </c>
      <c r="I8" s="30" t="s">
        <v>119</v>
      </c>
      <c r="J8" s="30" t="s">
        <v>18</v>
      </c>
      <c r="K8" s="30" t="s">
        <v>118</v>
      </c>
      <c r="L8" s="30" t="s">
        <v>17</v>
      </c>
      <c r="M8" s="73" t="s">
        <v>19</v>
      </c>
      <c r="N8" s="30" t="s">
        <v>0</v>
      </c>
      <c r="O8" s="30" t="s">
        <v>122</v>
      </c>
      <c r="P8" s="30" t="s">
        <v>126</v>
      </c>
      <c r="Q8" s="30" t="s">
        <v>68</v>
      </c>
      <c r="R8" s="73" t="s">
        <v>200</v>
      </c>
      <c r="S8" s="31" t="s">
        <v>202</v>
      </c>
      <c r="U8" s="1"/>
      <c r="BJ8" s="1"/>
    </row>
    <row r="9" spans="2:65" s="3" customFormat="1" ht="17.25" customHeight="1">
      <c r="B9" s="15"/>
      <c r="C9" s="32"/>
      <c r="D9" s="16"/>
      <c r="E9" s="16"/>
      <c r="F9" s="32"/>
      <c r="G9" s="32"/>
      <c r="H9" s="32"/>
      <c r="I9" s="32" t="s">
        <v>24</v>
      </c>
      <c r="J9" s="32" t="s">
        <v>21</v>
      </c>
      <c r="K9" s="32"/>
      <c r="L9" s="32" t="s">
        <v>20</v>
      </c>
      <c r="M9" s="32" t="s">
        <v>20</v>
      </c>
      <c r="N9" s="32" t="s">
        <v>22</v>
      </c>
      <c r="O9" s="32" t="s">
        <v>72</v>
      </c>
      <c r="P9" s="32" t="s">
        <v>23</v>
      </c>
      <c r="Q9" s="32" t="s">
        <v>20</v>
      </c>
      <c r="R9" s="32" t="s">
        <v>20</v>
      </c>
      <c r="S9" s="33" t="s">
        <v>20</v>
      </c>
      <c r="BJ9" s="1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130</v>
      </c>
      <c r="R10" s="20" t="s">
        <v>131</v>
      </c>
      <c r="S10" s="20" t="s">
        <v>203</v>
      </c>
      <c r="T10" s="5"/>
      <c r="BJ10" s="1"/>
    </row>
    <row r="11" spans="2:6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5"/>
      <c r="BJ11" s="1"/>
      <c r="BM11" s="1"/>
    </row>
    <row r="12" spans="2:65" ht="20.25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</row>
    <row r="13" spans="2:65">
      <c r="B13" s="11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</row>
    <row r="14" spans="2:65">
      <c r="B14" s="11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</row>
    <row r="15" spans="2:65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</row>
    <row r="16" spans="2:6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</row>
    <row r="17" spans="2:19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</row>
    <row r="18" spans="2:19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</row>
    <row r="19" spans="2:19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</row>
    <row r="20" spans="2:19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</row>
    <row r="21" spans="2:19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</row>
    <row r="22" spans="2:19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</row>
    <row r="23" spans="2:1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</row>
    <row r="24" spans="2:19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</row>
    <row r="25" spans="2:19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</row>
    <row r="26" spans="2:19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</row>
    <row r="27" spans="2:1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</row>
    <row r="28" spans="2:1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</row>
    <row r="29" spans="2:1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</row>
    <row r="30" spans="2:1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1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1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password="CC3D" sheet="1" objects="1" scenarios="1"/>
  <mergeCells count="2">
    <mergeCell ref="B6:S6"/>
    <mergeCell ref="B7:S7"/>
  </mergeCells>
  <phoneticPr fontId="4" type="noConversion"/>
  <dataValidations count="1">
    <dataValidation allowBlank="1" showInputMessage="1" showErrorMessage="1" sqref="C5:C1048576 AH1:XFD2 D3:XFD1048576 D1:AF2 A1:A1048576 B1:B12 B15:B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</sheetPr>
  <dimension ref="B1:BK541"/>
  <sheetViews>
    <sheetView rightToLeft="1" zoomScaleNormal="100" workbookViewId="0">
      <selection activeCell="M1" sqref="M1:M1048576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14.85546875" style="2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6" style="1" bestFit="1" customWidth="1"/>
    <col min="8" max="8" width="8.140625" style="1" bestFit="1" customWidth="1"/>
    <col min="9" max="9" width="12.5703125" style="1" bestFit="1" customWidth="1"/>
    <col min="10" max="10" width="6.140625" style="1" bestFit="1" customWidth="1"/>
    <col min="11" max="11" width="5.28515625" style="1" bestFit="1" customWidth="1"/>
    <col min="12" max="12" width="10.85546875" style="1" bestFit="1" customWidth="1"/>
    <col min="13" max="13" width="13.28515625" style="1" bestFit="1" customWidth="1"/>
    <col min="14" max="14" width="14.7109375" style="1" bestFit="1" customWidth="1"/>
    <col min="15" max="15" width="8.28515625" style="1" bestFit="1" customWidth="1"/>
    <col min="16" max="16" width="11.28515625" style="1" bestFit="1" customWidth="1"/>
    <col min="17" max="17" width="11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32" width="5.7109375" style="1" customWidth="1"/>
    <col min="33" max="16384" width="9.140625" style="1"/>
  </cols>
  <sheetData>
    <row r="1" spans="2:63">
      <c r="B1" s="57" t="s">
        <v>197</v>
      </c>
      <c r="C1" s="81" t="s" vm="1">
        <v>261</v>
      </c>
    </row>
    <row r="2" spans="2:63">
      <c r="B2" s="57" t="s">
        <v>196</v>
      </c>
      <c r="C2" s="81" t="s">
        <v>262</v>
      </c>
    </row>
    <row r="3" spans="2:63">
      <c r="B3" s="57" t="s">
        <v>198</v>
      </c>
      <c r="C3" s="81" t="s">
        <v>263</v>
      </c>
    </row>
    <row r="4" spans="2:63">
      <c r="B4" s="57" t="s">
        <v>199</v>
      </c>
      <c r="C4" s="81">
        <v>414</v>
      </c>
    </row>
    <row r="6" spans="2:63" ht="26.25" customHeight="1">
      <c r="B6" s="227" t="s">
        <v>229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9"/>
    </row>
    <row r="7" spans="2:63" ht="26.25" customHeight="1">
      <c r="B7" s="227" t="s">
        <v>105</v>
      </c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9"/>
    </row>
    <row r="8" spans="2:63" s="3" customFormat="1" ht="78.75">
      <c r="B8" s="22" t="s">
        <v>133</v>
      </c>
      <c r="C8" s="30" t="s">
        <v>53</v>
      </c>
      <c r="D8" s="73" t="s">
        <v>135</v>
      </c>
      <c r="E8" s="73" t="s">
        <v>134</v>
      </c>
      <c r="F8" s="73" t="s">
        <v>75</v>
      </c>
      <c r="G8" s="30" t="s">
        <v>15</v>
      </c>
      <c r="H8" s="30" t="s">
        <v>76</v>
      </c>
      <c r="I8" s="30" t="s">
        <v>119</v>
      </c>
      <c r="J8" s="30" t="s">
        <v>18</v>
      </c>
      <c r="K8" s="30" t="s">
        <v>118</v>
      </c>
      <c r="L8" s="30" t="s">
        <v>17</v>
      </c>
      <c r="M8" s="73" t="s">
        <v>19</v>
      </c>
      <c r="N8" s="30" t="s">
        <v>0</v>
      </c>
      <c r="O8" s="30" t="s">
        <v>122</v>
      </c>
      <c r="P8" s="30" t="s">
        <v>126</v>
      </c>
      <c r="Q8" s="30" t="s">
        <v>68</v>
      </c>
      <c r="R8" s="73" t="s">
        <v>200</v>
      </c>
      <c r="S8" s="31" t="s">
        <v>202</v>
      </c>
      <c r="BH8" s="1"/>
    </row>
    <row r="9" spans="2:63" s="3" customFormat="1" ht="27.75" customHeight="1">
      <c r="B9" s="15"/>
      <c r="C9" s="32"/>
      <c r="D9" s="16"/>
      <c r="E9" s="16"/>
      <c r="F9" s="32"/>
      <c r="G9" s="32"/>
      <c r="H9" s="32"/>
      <c r="I9" s="32" t="s">
        <v>24</v>
      </c>
      <c r="J9" s="32" t="s">
        <v>21</v>
      </c>
      <c r="K9" s="32"/>
      <c r="L9" s="32" t="s">
        <v>20</v>
      </c>
      <c r="M9" s="32" t="s">
        <v>20</v>
      </c>
      <c r="N9" s="32" t="s">
        <v>22</v>
      </c>
      <c r="O9" s="32" t="s">
        <v>72</v>
      </c>
      <c r="P9" s="32" t="s">
        <v>23</v>
      </c>
      <c r="Q9" s="32" t="s">
        <v>20</v>
      </c>
      <c r="R9" s="32" t="s">
        <v>20</v>
      </c>
      <c r="S9" s="33" t="s">
        <v>20</v>
      </c>
      <c r="BH9" s="1"/>
    </row>
    <row r="10" spans="2:63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130</v>
      </c>
      <c r="R10" s="20" t="s">
        <v>131</v>
      </c>
      <c r="S10" s="20" t="s">
        <v>203</v>
      </c>
      <c r="T10" s="5"/>
      <c r="BH10" s="1"/>
    </row>
    <row r="11" spans="2:63" s="4" customFormat="1" ht="18" customHeight="1">
      <c r="B11" s="137" t="s">
        <v>61</v>
      </c>
      <c r="C11" s="129"/>
      <c r="D11" s="129"/>
      <c r="E11" s="129"/>
      <c r="F11" s="129"/>
      <c r="G11" s="129"/>
      <c r="H11" s="129"/>
      <c r="I11" s="129"/>
      <c r="J11" s="132">
        <v>4.3211932736432628</v>
      </c>
      <c r="K11" s="129"/>
      <c r="L11" s="129"/>
      <c r="M11" s="131">
        <v>2.6044578487269696E-2</v>
      </c>
      <c r="N11" s="130"/>
      <c r="O11" s="132"/>
      <c r="P11" s="130">
        <v>13645.763309999997</v>
      </c>
      <c r="Q11" s="129"/>
      <c r="R11" s="131">
        <v>1</v>
      </c>
      <c r="S11" s="131">
        <f>+P11/'סכום נכסי הקרן'!$C$43</f>
        <v>8.0342179012419263E-3</v>
      </c>
      <c r="T11" s="5"/>
      <c r="BH11" s="1"/>
      <c r="BK11" s="1"/>
    </row>
    <row r="12" spans="2:63" ht="17.25" customHeight="1">
      <c r="B12" s="136" t="s">
        <v>252</v>
      </c>
      <c r="C12" s="129"/>
      <c r="D12" s="129"/>
      <c r="E12" s="129"/>
      <c r="F12" s="129"/>
      <c r="G12" s="129"/>
      <c r="H12" s="129"/>
      <c r="I12" s="129"/>
      <c r="J12" s="132">
        <v>4.3194632156512514</v>
      </c>
      <c r="K12" s="129"/>
      <c r="L12" s="129"/>
      <c r="M12" s="131">
        <v>2.3390126476113503E-2</v>
      </c>
      <c r="N12" s="130"/>
      <c r="O12" s="132"/>
      <c r="P12" s="130">
        <v>12496.21811</v>
      </c>
      <c r="Q12" s="129"/>
      <c r="R12" s="131">
        <v>0.91575808740888986</v>
      </c>
      <c r="S12" s="131">
        <f>+P12/'סכום נכסי הקרן'!$C$43</f>
        <v>7.3574000190675722E-3</v>
      </c>
    </row>
    <row r="13" spans="2:63">
      <c r="B13" s="109" t="s">
        <v>69</v>
      </c>
      <c r="C13" s="85"/>
      <c r="D13" s="85"/>
      <c r="E13" s="85"/>
      <c r="F13" s="85"/>
      <c r="G13" s="85"/>
      <c r="H13" s="85"/>
      <c r="I13" s="85"/>
      <c r="J13" s="96">
        <v>4.3687669579356907</v>
      </c>
      <c r="K13" s="85"/>
      <c r="L13" s="85"/>
      <c r="M13" s="95">
        <v>1.9363524479783845E-2</v>
      </c>
      <c r="N13" s="94"/>
      <c r="O13" s="96"/>
      <c r="P13" s="94">
        <v>11426.500609999999</v>
      </c>
      <c r="Q13" s="85"/>
      <c r="R13" s="95">
        <v>0.83736617369189892</v>
      </c>
      <c r="S13" s="95">
        <f>+P13/'סכום נכסי הקרן'!$C$43</f>
        <v>6.7275823025699103E-3</v>
      </c>
    </row>
    <row r="14" spans="2:63" s="153" customFormat="1">
      <c r="B14" s="110" t="s">
        <v>1598</v>
      </c>
      <c r="C14" s="87">
        <v>1100908</v>
      </c>
      <c r="D14" s="174" t="s">
        <v>1755</v>
      </c>
      <c r="E14" s="87" t="s">
        <v>1599</v>
      </c>
      <c r="F14" s="100" t="s">
        <v>578</v>
      </c>
      <c r="G14" s="87" t="s">
        <v>326</v>
      </c>
      <c r="H14" s="87" t="s">
        <v>180</v>
      </c>
      <c r="I14" s="120">
        <v>39076</v>
      </c>
      <c r="J14" s="99">
        <v>10.49</v>
      </c>
      <c r="K14" s="100" t="s">
        <v>267</v>
      </c>
      <c r="L14" s="101">
        <v>4.9000000000000002E-2</v>
      </c>
      <c r="M14" s="98">
        <v>1.7299999999999999E-2</v>
      </c>
      <c r="N14" s="97">
        <v>250000</v>
      </c>
      <c r="O14" s="99">
        <v>162.94</v>
      </c>
      <c r="P14" s="97">
        <v>407.35</v>
      </c>
      <c r="Q14" s="98">
        <v>1.2734986843210017E-4</v>
      </c>
      <c r="R14" s="98">
        <v>2.9851756237152565E-2</v>
      </c>
      <c r="S14" s="98">
        <f>+P14/'סכום נכסי הקרן'!$C$43</f>
        <v>2.3983551434404146E-4</v>
      </c>
    </row>
    <row r="15" spans="2:63" s="153" customFormat="1">
      <c r="B15" s="110" t="s">
        <v>1600</v>
      </c>
      <c r="C15" s="87">
        <v>1098698</v>
      </c>
      <c r="D15" s="174" t="s">
        <v>1755</v>
      </c>
      <c r="E15" s="87" t="s">
        <v>1601</v>
      </c>
      <c r="F15" s="100" t="s">
        <v>483</v>
      </c>
      <c r="G15" s="87" t="s">
        <v>350</v>
      </c>
      <c r="H15" s="87" t="s">
        <v>180</v>
      </c>
      <c r="I15" s="120">
        <v>38918</v>
      </c>
      <c r="J15" s="99">
        <v>2.75</v>
      </c>
      <c r="K15" s="100" t="s">
        <v>267</v>
      </c>
      <c r="L15" s="101">
        <v>0.05</v>
      </c>
      <c r="M15" s="98">
        <v>8.0000000000000002E-3</v>
      </c>
      <c r="N15" s="97">
        <v>126682.32</v>
      </c>
      <c r="O15" s="99">
        <v>130.34</v>
      </c>
      <c r="P15" s="97">
        <v>166.98299</v>
      </c>
      <c r="Q15" s="98">
        <v>2.3032989953887593E-3</v>
      </c>
      <c r="R15" s="98">
        <v>1.223698419843104E-2</v>
      </c>
      <c r="S15" s="98">
        <f>+P15/'סכום נכסי הקרן'!$C$43</f>
        <v>9.8314597504249238E-5</v>
      </c>
    </row>
    <row r="16" spans="2:63" s="153" customFormat="1">
      <c r="B16" s="110" t="s">
        <v>1602</v>
      </c>
      <c r="C16" s="87">
        <v>1106988</v>
      </c>
      <c r="D16" s="174" t="s">
        <v>1755</v>
      </c>
      <c r="E16" s="87" t="s">
        <v>1603</v>
      </c>
      <c r="F16" s="100" t="s">
        <v>578</v>
      </c>
      <c r="G16" s="87" t="s">
        <v>386</v>
      </c>
      <c r="H16" s="87" t="s">
        <v>180</v>
      </c>
      <c r="I16" s="120">
        <v>41739</v>
      </c>
      <c r="J16" s="99">
        <v>0.95999999999999985</v>
      </c>
      <c r="K16" s="100" t="s">
        <v>267</v>
      </c>
      <c r="L16" s="101">
        <v>8.4000000000000005E-2</v>
      </c>
      <c r="M16" s="98">
        <v>1.3399999999999999E-2</v>
      </c>
      <c r="N16" s="97">
        <v>333800</v>
      </c>
      <c r="O16" s="99">
        <v>131.82</v>
      </c>
      <c r="P16" s="97">
        <v>440.01519000000002</v>
      </c>
      <c r="Q16" s="98">
        <v>1.0947433892306859E-3</v>
      </c>
      <c r="R16" s="98">
        <v>3.2245553436907749E-2</v>
      </c>
      <c r="S16" s="98">
        <f>+P16/'סכום נכסי הקרן'!$C$43</f>
        <v>2.5906780265825733E-4</v>
      </c>
    </row>
    <row r="17" spans="2:19" s="153" customFormat="1">
      <c r="B17" s="110" t="s">
        <v>1604</v>
      </c>
      <c r="C17" s="87">
        <v>6000046</v>
      </c>
      <c r="D17" s="174" t="s">
        <v>1755</v>
      </c>
      <c r="E17" s="87" t="s">
        <v>1605</v>
      </c>
      <c r="F17" s="100" t="s">
        <v>578</v>
      </c>
      <c r="G17" s="87" t="s">
        <v>386</v>
      </c>
      <c r="H17" s="87" t="s">
        <v>180</v>
      </c>
      <c r="I17" s="120">
        <v>38817</v>
      </c>
      <c r="J17" s="99">
        <v>1.22</v>
      </c>
      <c r="K17" s="100" t="s">
        <v>267</v>
      </c>
      <c r="L17" s="101">
        <v>6.5000000000000002E-2</v>
      </c>
      <c r="M17" s="98">
        <v>1.7500000000000002E-2</v>
      </c>
      <c r="N17" s="97">
        <v>1900000</v>
      </c>
      <c r="O17" s="99">
        <v>131.97</v>
      </c>
      <c r="P17" s="97">
        <v>2507.4299999999998</v>
      </c>
      <c r="Q17" s="98">
        <v>1.5804290328975694E-3</v>
      </c>
      <c r="R17" s="98">
        <v>0.18375153833735963</v>
      </c>
      <c r="S17" s="98">
        <f>+P17/'סכום נכסי הקרן'!$C$43</f>
        <v>1.4762998986907567E-3</v>
      </c>
    </row>
    <row r="18" spans="2:19" s="153" customFormat="1">
      <c r="B18" s="110" t="s">
        <v>1606</v>
      </c>
      <c r="C18" s="87">
        <v>1103084</v>
      </c>
      <c r="D18" s="174" t="s">
        <v>1755</v>
      </c>
      <c r="E18" s="87" t="s">
        <v>1607</v>
      </c>
      <c r="F18" s="100" t="s">
        <v>578</v>
      </c>
      <c r="G18" s="87" t="s">
        <v>386</v>
      </c>
      <c r="H18" s="87" t="s">
        <v>180</v>
      </c>
      <c r="I18" s="120">
        <v>39350</v>
      </c>
      <c r="J18" s="99">
        <v>5.87</v>
      </c>
      <c r="K18" s="100" t="s">
        <v>267</v>
      </c>
      <c r="L18" s="101">
        <v>5.5999999999999994E-2</v>
      </c>
      <c r="M18" s="98">
        <v>1.4499999999999999E-2</v>
      </c>
      <c r="N18" s="97">
        <v>562140.17000000004</v>
      </c>
      <c r="O18" s="99">
        <v>150.87</v>
      </c>
      <c r="P18" s="97">
        <v>848.10086000000001</v>
      </c>
      <c r="Q18" s="98">
        <v>5.6600773994155474E-4</v>
      </c>
      <c r="R18" s="98">
        <v>6.2151221645365053E-2</v>
      </c>
      <c r="S18" s="98">
        <f>+P18/'סכום נכסי הקרן'!$C$43</f>
        <v>4.9933645752724652E-4</v>
      </c>
    </row>
    <row r="19" spans="2:19" s="153" customFormat="1">
      <c r="B19" s="110" t="s">
        <v>1608</v>
      </c>
      <c r="C19" s="87">
        <v>1094820</v>
      </c>
      <c r="D19" s="174" t="s">
        <v>1755</v>
      </c>
      <c r="E19" s="87" t="s">
        <v>1609</v>
      </c>
      <c r="F19" s="100" t="s">
        <v>372</v>
      </c>
      <c r="G19" s="87" t="s">
        <v>428</v>
      </c>
      <c r="H19" s="87" t="s">
        <v>180</v>
      </c>
      <c r="I19" s="120">
        <v>38652</v>
      </c>
      <c r="J19" s="99">
        <v>3.58</v>
      </c>
      <c r="K19" s="100" t="s">
        <v>267</v>
      </c>
      <c r="L19" s="101">
        <v>5.2999999999999999E-2</v>
      </c>
      <c r="M19" s="98">
        <v>1.2199999999999999E-2</v>
      </c>
      <c r="N19" s="97">
        <v>340375.88</v>
      </c>
      <c r="O19" s="99">
        <v>140.12</v>
      </c>
      <c r="P19" s="97">
        <v>476.93468999999999</v>
      </c>
      <c r="Q19" s="98">
        <v>1.5951396867300439E-3</v>
      </c>
      <c r="R19" s="98">
        <v>3.4951118465501224E-2</v>
      </c>
      <c r="S19" s="98">
        <f>+P19/'סכום נכסי הקרן'!$C$43</f>
        <v>2.808049016439572E-4</v>
      </c>
    </row>
    <row r="20" spans="2:19" s="153" customFormat="1">
      <c r="B20" s="110" t="s">
        <v>1610</v>
      </c>
      <c r="C20" s="87">
        <v>6620280</v>
      </c>
      <c r="D20" s="174" t="s">
        <v>1755</v>
      </c>
      <c r="E20" s="87" t="s">
        <v>340</v>
      </c>
      <c r="F20" s="100" t="s">
        <v>325</v>
      </c>
      <c r="G20" s="87" t="s">
        <v>513</v>
      </c>
      <c r="H20" s="87" t="s">
        <v>180</v>
      </c>
      <c r="I20" s="120">
        <v>39702</v>
      </c>
      <c r="J20" s="99">
        <v>5.83</v>
      </c>
      <c r="K20" s="100" t="s">
        <v>267</v>
      </c>
      <c r="L20" s="101">
        <v>5.7500000000000002E-2</v>
      </c>
      <c r="M20" s="98">
        <v>1.23E-2</v>
      </c>
      <c r="N20" s="97">
        <v>3630240</v>
      </c>
      <c r="O20" s="99">
        <v>152.87</v>
      </c>
      <c r="P20" s="97">
        <v>5549.5481</v>
      </c>
      <c r="Q20" s="98">
        <v>2.7882027649769586E-3</v>
      </c>
      <c r="R20" s="98">
        <v>0.40668652782018694</v>
      </c>
      <c r="S20" s="98">
        <f>+P20/'סכום נכסי הקרן'!$C$43</f>
        <v>3.2674081820068686E-3</v>
      </c>
    </row>
    <row r="21" spans="2:19" s="153" customFormat="1">
      <c r="B21" s="110" t="s">
        <v>1611</v>
      </c>
      <c r="C21" s="87">
        <v>1109198</v>
      </c>
      <c r="D21" s="174" t="s">
        <v>1755</v>
      </c>
      <c r="E21" s="87" t="s">
        <v>1612</v>
      </c>
      <c r="F21" s="100" t="s">
        <v>372</v>
      </c>
      <c r="G21" s="87" t="s">
        <v>562</v>
      </c>
      <c r="H21" s="87" t="s">
        <v>178</v>
      </c>
      <c r="I21" s="120">
        <v>39422</v>
      </c>
      <c r="J21" s="99">
        <v>0.89</v>
      </c>
      <c r="K21" s="100" t="s">
        <v>267</v>
      </c>
      <c r="L21" s="101">
        <v>6.5000000000000002E-2</v>
      </c>
      <c r="M21" s="98">
        <v>1.7300000000000003E-2</v>
      </c>
      <c r="N21" s="97">
        <v>90000</v>
      </c>
      <c r="O21" s="99">
        <v>122.25</v>
      </c>
      <c r="P21" s="97">
        <v>110.02500999999999</v>
      </c>
      <c r="Q21" s="98">
        <v>7.7722422141563623E-4</v>
      </c>
      <c r="R21" s="98">
        <v>8.0629428710206775E-3</v>
      </c>
      <c r="S21" s="98">
        <f>+P21/'סכום נכסי הקרן'!$C$43</f>
        <v>6.4779439951045292E-5</v>
      </c>
    </row>
    <row r="22" spans="2:19" s="153" customFormat="1">
      <c r="B22" s="110" t="s">
        <v>1613</v>
      </c>
      <c r="C22" s="87">
        <v>1092774</v>
      </c>
      <c r="D22" s="174" t="s">
        <v>1755</v>
      </c>
      <c r="E22" s="87"/>
      <c r="F22" s="100" t="s">
        <v>372</v>
      </c>
      <c r="G22" s="87" t="s">
        <v>601</v>
      </c>
      <c r="H22" s="87" t="s">
        <v>180</v>
      </c>
      <c r="I22" s="120">
        <v>38445</v>
      </c>
      <c r="J22" s="99">
        <v>2.31</v>
      </c>
      <c r="K22" s="100" t="s">
        <v>267</v>
      </c>
      <c r="L22" s="101">
        <v>6.7000000000000004E-2</v>
      </c>
      <c r="M22" s="98">
        <v>7.6299999999999993E-2</v>
      </c>
      <c r="N22" s="97">
        <v>271956.32</v>
      </c>
      <c r="O22" s="99">
        <v>122.91</v>
      </c>
      <c r="P22" s="97">
        <v>334.26152000000002</v>
      </c>
      <c r="Q22" s="98">
        <v>1.0826201807463546E-3</v>
      </c>
      <c r="R22" s="98">
        <v>2.4495626401129487E-2</v>
      </c>
      <c r="S22" s="98">
        <f>+P22/'סכום נכסי הקרן'!$C$43</f>
        <v>1.9680320013408886E-4</v>
      </c>
    </row>
    <row r="23" spans="2:19" s="153" customFormat="1">
      <c r="B23" s="110" t="s">
        <v>1614</v>
      </c>
      <c r="C23" s="87">
        <v>1093939</v>
      </c>
      <c r="D23" s="174" t="s">
        <v>1755</v>
      </c>
      <c r="E23" s="87"/>
      <c r="F23" s="100" t="s">
        <v>372</v>
      </c>
      <c r="G23" s="87" t="s">
        <v>601</v>
      </c>
      <c r="H23" s="87" t="s">
        <v>180</v>
      </c>
      <c r="I23" s="120">
        <v>38890</v>
      </c>
      <c r="J23" s="99">
        <v>2.58</v>
      </c>
      <c r="K23" s="100" t="s">
        <v>267</v>
      </c>
      <c r="L23" s="101">
        <v>6.7000000000000004E-2</v>
      </c>
      <c r="M23" s="98">
        <v>1.5699999999999999E-2</v>
      </c>
      <c r="N23" s="97">
        <v>156454.21</v>
      </c>
      <c r="O23" s="99">
        <v>141.13999999999999</v>
      </c>
      <c r="P23" s="97">
        <v>220.81947</v>
      </c>
      <c r="Q23" s="98">
        <v>1.4742886965185777E-3</v>
      </c>
      <c r="R23" s="98">
        <v>1.6182273206965074E-2</v>
      </c>
      <c r="S23" s="98">
        <f>+P23/'סכום נכסי הקרן'!$C$43</f>
        <v>1.300119090821864E-4</v>
      </c>
    </row>
    <row r="24" spans="2:19" s="153" customFormat="1">
      <c r="B24" s="110" t="s">
        <v>1615</v>
      </c>
      <c r="C24" s="87">
        <v>1101567</v>
      </c>
      <c r="D24" s="174" t="s">
        <v>1755</v>
      </c>
      <c r="E24" s="87" t="s">
        <v>1616</v>
      </c>
      <c r="F24" s="100" t="s">
        <v>689</v>
      </c>
      <c r="G24" s="87" t="s">
        <v>654</v>
      </c>
      <c r="H24" s="87" t="s">
        <v>180</v>
      </c>
      <c r="I24" s="120">
        <v>39104</v>
      </c>
      <c r="J24" s="99">
        <v>3.3599999999999994</v>
      </c>
      <c r="K24" s="100" t="s">
        <v>267</v>
      </c>
      <c r="L24" s="101">
        <v>5.5999999999999994E-2</v>
      </c>
      <c r="M24" s="98">
        <v>0.12559999999999999</v>
      </c>
      <c r="N24" s="97">
        <v>380996.53</v>
      </c>
      <c r="O24" s="99">
        <v>95.81</v>
      </c>
      <c r="P24" s="97">
        <v>365.03278</v>
      </c>
      <c r="Q24" s="98">
        <v>2.6118952133086655E-4</v>
      </c>
      <c r="R24" s="98">
        <v>2.6750631071879562E-2</v>
      </c>
      <c r="S24" s="98">
        <f>+P24/'סכום נכסי הקרן'!$C$43</f>
        <v>2.1492039902721327E-4</v>
      </c>
    </row>
    <row r="25" spans="2:19" s="153" customFormat="1">
      <c r="B25" s="111"/>
      <c r="C25" s="87"/>
      <c r="D25" s="87"/>
      <c r="E25" s="87"/>
      <c r="F25" s="87"/>
      <c r="G25" s="87"/>
      <c r="H25" s="87"/>
      <c r="I25" s="87"/>
      <c r="J25" s="99"/>
      <c r="K25" s="87"/>
      <c r="L25" s="87"/>
      <c r="M25" s="98"/>
      <c r="N25" s="97"/>
      <c r="O25" s="99"/>
      <c r="P25" s="87"/>
      <c r="Q25" s="87"/>
      <c r="R25" s="98"/>
      <c r="S25" s="87"/>
    </row>
    <row r="26" spans="2:19" s="153" customFormat="1">
      <c r="B26" s="109" t="s">
        <v>70</v>
      </c>
      <c r="C26" s="85"/>
      <c r="D26" s="85"/>
      <c r="E26" s="85"/>
      <c r="F26" s="85"/>
      <c r="G26" s="85"/>
      <c r="H26" s="85"/>
      <c r="I26" s="85"/>
      <c r="J26" s="96">
        <v>2.8000000000000003</v>
      </c>
      <c r="K26" s="85"/>
      <c r="L26" s="85"/>
      <c r="M26" s="95">
        <v>3.9100000000000003E-2</v>
      </c>
      <c r="N26" s="94"/>
      <c r="O26" s="96"/>
      <c r="P26" s="94">
        <v>608.64422999999999</v>
      </c>
      <c r="Q26" s="85"/>
      <c r="R26" s="95">
        <v>4.4603164819220373E-2</v>
      </c>
      <c r="S26" s="95">
        <f>+P26/'סכום נכסי הקרן'!$C$43</f>
        <v>3.583515452426244E-4</v>
      </c>
    </row>
    <row r="27" spans="2:19" s="153" customFormat="1">
      <c r="B27" s="110" t="s">
        <v>1617</v>
      </c>
      <c r="C27" s="87">
        <v>1133545</v>
      </c>
      <c r="D27" s="174" t="s">
        <v>1755</v>
      </c>
      <c r="E27" s="87" t="s">
        <v>1618</v>
      </c>
      <c r="F27" s="100" t="s">
        <v>372</v>
      </c>
      <c r="G27" s="87" t="s">
        <v>601</v>
      </c>
      <c r="H27" s="87" t="s">
        <v>178</v>
      </c>
      <c r="I27" s="120">
        <v>41903</v>
      </c>
      <c r="J27" s="99">
        <v>2.8000000000000003</v>
      </c>
      <c r="K27" s="100" t="s">
        <v>267</v>
      </c>
      <c r="L27" s="101">
        <v>5.1500000000000004E-2</v>
      </c>
      <c r="M27" s="98">
        <v>3.9100000000000003E-2</v>
      </c>
      <c r="N27" s="97">
        <v>575713.39999999991</v>
      </c>
      <c r="O27" s="99">
        <v>105.72</v>
      </c>
      <c r="P27" s="97">
        <v>608.64422999999999</v>
      </c>
      <c r="Q27" s="98">
        <v>3.6470588235294112E-3</v>
      </c>
      <c r="R27" s="98">
        <v>4.4603164819220373E-2</v>
      </c>
      <c r="S27" s="98">
        <f>+P27/'סכום נכסי הקרן'!$C$43</f>
        <v>3.583515452426244E-4</v>
      </c>
    </row>
    <row r="28" spans="2:19" s="153" customFormat="1">
      <c r="B28" s="111"/>
      <c r="C28" s="87"/>
      <c r="D28" s="87"/>
      <c r="E28" s="87"/>
      <c r="F28" s="87"/>
      <c r="G28" s="87"/>
      <c r="H28" s="87"/>
      <c r="I28" s="87"/>
      <c r="J28" s="99"/>
      <c r="K28" s="87"/>
      <c r="L28" s="87"/>
      <c r="M28" s="98"/>
      <c r="N28" s="97"/>
      <c r="O28" s="99"/>
      <c r="P28" s="87"/>
      <c r="Q28" s="87"/>
      <c r="R28" s="98"/>
      <c r="S28" s="87"/>
    </row>
    <row r="29" spans="2:19" s="153" customFormat="1">
      <c r="B29" s="109" t="s">
        <v>55</v>
      </c>
      <c r="C29" s="85"/>
      <c r="D29" s="85"/>
      <c r="E29" s="85"/>
      <c r="F29" s="85"/>
      <c r="G29" s="85"/>
      <c r="H29" s="85"/>
      <c r="I29" s="85"/>
      <c r="J29" s="96">
        <v>5.1033804390785864</v>
      </c>
      <c r="K29" s="85"/>
      <c r="L29" s="85"/>
      <c r="M29" s="95">
        <v>0.10244100334205017</v>
      </c>
      <c r="N29" s="94"/>
      <c r="O29" s="96"/>
      <c r="P29" s="94">
        <v>461.07327000000004</v>
      </c>
      <c r="Q29" s="85"/>
      <c r="R29" s="95">
        <v>3.3788748897770539E-2</v>
      </c>
      <c r="S29" s="95">
        <f>+P29/'סכום נכסי הקרן'!$C$43</f>
        <v>2.7146617125503646E-4</v>
      </c>
    </row>
    <row r="30" spans="2:19" s="153" customFormat="1">
      <c r="B30" s="110" t="s">
        <v>1619</v>
      </c>
      <c r="C30" s="87">
        <v>6510044</v>
      </c>
      <c r="D30" s="174" t="s">
        <v>1755</v>
      </c>
      <c r="E30" s="87" t="s">
        <v>1620</v>
      </c>
      <c r="F30" s="100" t="s">
        <v>578</v>
      </c>
      <c r="G30" s="87" t="s">
        <v>690</v>
      </c>
      <c r="H30" s="87"/>
      <c r="I30" s="120">
        <v>41840</v>
      </c>
      <c r="J30" s="99">
        <v>6.29</v>
      </c>
      <c r="K30" s="100" t="s">
        <v>1211</v>
      </c>
      <c r="L30" s="101">
        <v>0.03</v>
      </c>
      <c r="M30" s="98">
        <v>0.14590000000000003</v>
      </c>
      <c r="N30" s="97">
        <v>146870.93</v>
      </c>
      <c r="O30" s="99">
        <v>50.05</v>
      </c>
      <c r="P30" s="97">
        <v>286.83168999999998</v>
      </c>
      <c r="Q30" s="98">
        <v>4.1293500143959808E-4</v>
      </c>
      <c r="R30" s="98">
        <v>2.1019834763644309E-2</v>
      </c>
      <c r="S30" s="98">
        <f>+P30/'סכום נכסי הקרן'!$C$43</f>
        <v>1.6887793273921847E-4</v>
      </c>
    </row>
    <row r="31" spans="2:19" s="153" customFormat="1">
      <c r="B31" s="110" t="s">
        <v>1621</v>
      </c>
      <c r="C31" s="87">
        <v>6510069</v>
      </c>
      <c r="D31" s="174" t="s">
        <v>1755</v>
      </c>
      <c r="E31" s="87" t="s">
        <v>1620</v>
      </c>
      <c r="F31" s="100" t="s">
        <v>578</v>
      </c>
      <c r="G31" s="87" t="s">
        <v>690</v>
      </c>
      <c r="H31" s="87"/>
      <c r="I31" s="120">
        <v>41840</v>
      </c>
      <c r="J31" s="99">
        <v>3.15</v>
      </c>
      <c r="K31" s="100" t="s">
        <v>1211</v>
      </c>
      <c r="L31" s="101">
        <v>3.4122E-2</v>
      </c>
      <c r="M31" s="98">
        <v>3.0899999999999997E-2</v>
      </c>
      <c r="N31" s="97">
        <v>44085.73</v>
      </c>
      <c r="O31" s="99">
        <v>101.29</v>
      </c>
      <c r="P31" s="97">
        <v>174.24158</v>
      </c>
      <c r="Q31" s="98">
        <v>1.0993317639802088E-3</v>
      </c>
      <c r="R31" s="98">
        <v>1.2768914134126223E-2</v>
      </c>
      <c r="S31" s="98">
        <f>+P31/'סכום נכסי הקרן'!$C$43</f>
        <v>1.0258823851581795E-4</v>
      </c>
    </row>
    <row r="32" spans="2:19" s="153" customFormat="1">
      <c r="B32" s="111"/>
      <c r="C32" s="87"/>
      <c r="D32" s="87"/>
      <c r="E32" s="87"/>
      <c r="F32" s="87"/>
      <c r="G32" s="87"/>
      <c r="H32" s="87"/>
      <c r="I32" s="87"/>
      <c r="J32" s="99"/>
      <c r="K32" s="87"/>
      <c r="L32" s="87"/>
      <c r="M32" s="98"/>
      <c r="N32" s="97"/>
      <c r="O32" s="99"/>
      <c r="P32" s="87"/>
      <c r="Q32" s="87"/>
      <c r="R32" s="98"/>
      <c r="S32" s="87"/>
    </row>
    <row r="33" spans="2:19" s="153" customFormat="1">
      <c r="B33" s="136" t="s">
        <v>251</v>
      </c>
      <c r="C33" s="129"/>
      <c r="D33" s="129"/>
      <c r="E33" s="129"/>
      <c r="F33" s="129"/>
      <c r="G33" s="129"/>
      <c r="H33" s="129"/>
      <c r="I33" s="129"/>
      <c r="J33" s="132">
        <v>4.34</v>
      </c>
      <c r="K33" s="129"/>
      <c r="L33" s="129"/>
      <c r="M33" s="131">
        <v>5.489999999999999E-2</v>
      </c>
      <c r="N33" s="130"/>
      <c r="O33" s="132"/>
      <c r="P33" s="130">
        <v>1149.5452</v>
      </c>
      <c r="Q33" s="129"/>
      <c r="R33" s="131">
        <v>8.4241912591110329E-2</v>
      </c>
      <c r="S33" s="131">
        <f>+P33/'סכום נכסי הקרן'!$C$43</f>
        <v>6.7681788217435616E-4</v>
      </c>
    </row>
    <row r="34" spans="2:19" s="153" customFormat="1">
      <c r="B34" s="109" t="s">
        <v>81</v>
      </c>
      <c r="C34" s="85"/>
      <c r="D34" s="85"/>
      <c r="E34" s="85"/>
      <c r="F34" s="85"/>
      <c r="G34" s="85"/>
      <c r="H34" s="85"/>
      <c r="I34" s="85"/>
      <c r="J34" s="96">
        <v>4.34</v>
      </c>
      <c r="K34" s="85"/>
      <c r="L34" s="85"/>
      <c r="M34" s="95">
        <v>5.489999999999999E-2</v>
      </c>
      <c r="N34" s="94"/>
      <c r="O34" s="96"/>
      <c r="P34" s="94">
        <v>1149.5452</v>
      </c>
      <c r="Q34" s="85"/>
      <c r="R34" s="95">
        <v>8.4241912591110329E-2</v>
      </c>
      <c r="S34" s="95">
        <f>+P34/'סכום נכסי הקרן'!$C$43</f>
        <v>6.7681788217435616E-4</v>
      </c>
    </row>
    <row r="35" spans="2:19" s="153" customFormat="1">
      <c r="B35" s="110" t="s">
        <v>1622</v>
      </c>
      <c r="C35" s="87" t="s">
        <v>1623</v>
      </c>
      <c r="D35" s="174" t="s">
        <v>1755</v>
      </c>
      <c r="E35" s="87"/>
      <c r="F35" s="100" t="s">
        <v>1278</v>
      </c>
      <c r="G35" s="87" t="s">
        <v>670</v>
      </c>
      <c r="H35" s="87" t="s">
        <v>1624</v>
      </c>
      <c r="I35" s="120">
        <v>42135</v>
      </c>
      <c r="J35" s="99">
        <v>4.34</v>
      </c>
      <c r="K35" s="100" t="s">
        <v>1211</v>
      </c>
      <c r="L35" s="101">
        <v>0.06</v>
      </c>
      <c r="M35" s="98">
        <v>5.489999999999999E-2</v>
      </c>
      <c r="N35" s="97">
        <v>271000</v>
      </c>
      <c r="O35" s="99">
        <v>108.71</v>
      </c>
      <c r="P35" s="97">
        <v>1149.5452</v>
      </c>
      <c r="Q35" s="98">
        <v>3.284848484848485E-4</v>
      </c>
      <c r="R35" s="98">
        <v>8.4241912591110329E-2</v>
      </c>
      <c r="S35" s="98">
        <f>+P35/'סכום נכסי הקרן'!$C$43</f>
        <v>6.7681788217435616E-4</v>
      </c>
    </row>
    <row r="36" spans="2:19" s="153" customFormat="1">
      <c r="B36" s="115"/>
      <c r="C36" s="116"/>
      <c r="D36" s="116"/>
      <c r="E36" s="116"/>
      <c r="F36" s="116"/>
      <c r="G36" s="116"/>
      <c r="H36" s="116"/>
      <c r="I36" s="116"/>
      <c r="J36" s="118"/>
      <c r="K36" s="116"/>
      <c r="L36" s="116"/>
      <c r="M36" s="119"/>
      <c r="N36" s="117"/>
      <c r="O36" s="118"/>
      <c r="P36" s="116"/>
      <c r="Q36" s="116"/>
      <c r="R36" s="119"/>
      <c r="S36" s="116"/>
    </row>
    <row r="37" spans="2:19" s="153" customFormat="1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 s="153" customFormat="1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 s="153" customFormat="1">
      <c r="B39" s="171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 s="153" customFormat="1">
      <c r="B40" s="171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 s="153" customFormat="1">
      <c r="B41" s="163" t="s">
        <v>1807</v>
      </c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 s="153" customFormat="1">
      <c r="B42" s="163" t="s">
        <v>129</v>
      </c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 s="153" customFormat="1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 s="153" customFormat="1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 s="153" customFormat="1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 s="153" customFormat="1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 s="153" customFormat="1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 s="153" customFormat="1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 s="153" customFormat="1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 s="153" customFormat="1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 s="153" customFormat="1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 s="153" customFormat="1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 s="153" customFormat="1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 s="153" customFormat="1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 s="153" customFormat="1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 s="153" customFormat="1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 s="153" customFormat="1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 s="153" customFormat="1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 s="153" customFormat="1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 s="153" customFormat="1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 s="153" customFormat="1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 s="153" customFormat="1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 s="153" customFormat="1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 s="153" customFormat="1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 s="153" customFormat="1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 s="153" customFormat="1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 s="153" customFormat="1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 s="153" customFormat="1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 s="153" customFormat="1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 s="153" customFormat="1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 s="153" customFormat="1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 s="153" customFormat="1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 s="153" customFormat="1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 s="153" customFormat="1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 s="153" customFormat="1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 s="153" customFormat="1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 s="153" customFormat="1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 s="153" customFormat="1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 s="153" customFormat="1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 s="153" customFormat="1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 s="153" customFormat="1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 s="153" customFormat="1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 s="153" customFormat="1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 s="153" customFormat="1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 s="153" customFormat="1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 s="153" customFormat="1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 s="153" customFormat="1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 s="153" customFormat="1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 s="153" customFormat="1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 s="153" customFormat="1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 s="153" customFormat="1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 s="153" customFormat="1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 s="153" customFormat="1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 s="153" customFormat="1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 s="153" customFormat="1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 s="153" customFormat="1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 s="153" customFormat="1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 s="153" customFormat="1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 s="153" customFormat="1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 s="153" customFormat="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 s="153" customFormat="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 s="153" customFormat="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 s="153" customFormat="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 s="153" customFormat="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 s="153" customFormat="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 s="153" customFormat="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 s="153" customFormat="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 s="153" customFormat="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 s="153" customFormat="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 s="153" customFormat="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 s="153" customFormat="1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</row>
    <row r="112" spans="2:19" s="153" customFormat="1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</row>
    <row r="113" spans="2:19" s="153" customFormat="1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</row>
    <row r="114" spans="2:19" s="153" customFormat="1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</row>
    <row r="115" spans="2:19" s="153" customFormat="1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</row>
    <row r="116" spans="2:19" s="153" customFormat="1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</row>
    <row r="117" spans="2:19" s="153" customFormat="1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</row>
    <row r="118" spans="2:19" s="153" customFormat="1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</row>
    <row r="119" spans="2:19" s="153" customFormat="1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</row>
    <row r="120" spans="2:19" s="153" customFormat="1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</row>
    <row r="121" spans="2:19" s="153" customFormat="1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</row>
    <row r="122" spans="2:19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  <c r="P122" s="103"/>
      <c r="Q122" s="103"/>
      <c r="R122" s="103"/>
      <c r="S122" s="103"/>
    </row>
    <row r="123" spans="2:19"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  <c r="R123" s="103"/>
      <c r="S123" s="103"/>
    </row>
    <row r="124" spans="2:19"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03"/>
      <c r="O124" s="103"/>
      <c r="P124" s="103"/>
      <c r="Q124" s="103"/>
      <c r="R124" s="103"/>
      <c r="S124" s="103"/>
    </row>
    <row r="125" spans="2:19"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  <c r="L125" s="103"/>
      <c r="M125" s="103"/>
      <c r="N125" s="103"/>
      <c r="O125" s="103"/>
      <c r="P125" s="103"/>
      <c r="Q125" s="103"/>
      <c r="R125" s="103"/>
      <c r="S125" s="103"/>
    </row>
    <row r="126" spans="2:19"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3"/>
      <c r="P126" s="103"/>
      <c r="Q126" s="103"/>
      <c r="R126" s="103"/>
      <c r="S126" s="103"/>
    </row>
    <row r="127" spans="2:19"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</row>
    <row r="128" spans="2:19"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</row>
    <row r="129" spans="2:19"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</row>
    <row r="130" spans="2:19"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</row>
    <row r="131" spans="2:19"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</row>
    <row r="132" spans="2:19"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</row>
    <row r="133" spans="2:19"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</row>
    <row r="134" spans="2:19"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</row>
    <row r="135" spans="2:19">
      <c r="B135" s="103"/>
      <c r="C135" s="103"/>
      <c r="D135" s="103"/>
      <c r="E135" s="103"/>
      <c r="F135" s="103"/>
      <c r="G135" s="103"/>
      <c r="H135" s="103"/>
      <c r="I135" s="103"/>
      <c r="J135" s="103"/>
      <c r="K135" s="103"/>
      <c r="L135" s="103"/>
      <c r="M135" s="103"/>
      <c r="N135" s="103"/>
      <c r="O135" s="103"/>
      <c r="P135" s="103"/>
      <c r="Q135" s="103"/>
      <c r="R135" s="103"/>
      <c r="S135" s="103"/>
    </row>
    <row r="136" spans="2:19">
      <c r="C136" s="1"/>
      <c r="D136" s="1"/>
      <c r="E136" s="1"/>
    </row>
    <row r="137" spans="2:19">
      <c r="C137" s="1"/>
      <c r="D137" s="1"/>
      <c r="E137" s="1"/>
    </row>
    <row r="138" spans="2:19">
      <c r="C138" s="1"/>
      <c r="D138" s="1"/>
      <c r="E138" s="1"/>
    </row>
    <row r="139" spans="2:19">
      <c r="C139" s="1"/>
      <c r="D139" s="1"/>
      <c r="E139" s="1"/>
    </row>
    <row r="140" spans="2:19">
      <c r="C140" s="1"/>
      <c r="D140" s="1"/>
      <c r="E140" s="1"/>
    </row>
    <row r="141" spans="2:19">
      <c r="C141" s="1"/>
      <c r="D141" s="1"/>
      <c r="E141" s="1"/>
    </row>
    <row r="142" spans="2:19">
      <c r="C142" s="1"/>
      <c r="D142" s="1"/>
      <c r="E142" s="1"/>
    </row>
    <row r="143" spans="2:19">
      <c r="C143" s="1"/>
      <c r="D143" s="1"/>
      <c r="E143" s="1"/>
    </row>
    <row r="144" spans="2:19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4"/>
    </row>
    <row r="540" spans="2:5">
      <c r="B540" s="44"/>
    </row>
    <row r="541" spans="2:5">
      <c r="B541" s="3"/>
    </row>
  </sheetData>
  <sheetProtection password="CC3D" sheet="1" objects="1" scenarios="1"/>
  <mergeCells count="2">
    <mergeCell ref="B6:S6"/>
    <mergeCell ref="B7:S7"/>
  </mergeCells>
  <phoneticPr fontId="4" type="noConversion"/>
  <conditionalFormatting sqref="B12:B38 B43:B135">
    <cfRule type="cellIs" dxfId="25" priority="1" operator="equal">
      <formula>"NR3"</formula>
    </cfRule>
  </conditionalFormatting>
  <dataValidations count="2">
    <dataValidation allowBlank="1" showInputMessage="1" showErrorMessage="1" sqref="C5:C1048576 D36:D1048576 D3:D13 D25:D26 D28:D29 D32:D34 A1:A1048576 B1:B40 B43:B1048576 E3:XFD1048576 D1:XFD2"/>
    <dataValidation type="list" allowBlank="1" showInputMessage="1" showErrorMessage="1" sqref="D14:D24 D35 D30:D31 D27">
      <formula1>$BJ$8:$BJ$10</formula1>
    </dataValidation>
  </dataValidations>
  <pageMargins left="0" right="0" top="0.51181102362204722" bottom="0.51181102362204722" header="0" footer="0.23622047244094491"/>
  <pageSetup paperSize="9" scale="63" fitToHeight="25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99"/>
    <pageSetUpPr fitToPage="1"/>
  </sheetPr>
  <dimension ref="B1:CN405"/>
  <sheetViews>
    <sheetView rightToLeft="1" workbookViewId="0">
      <selection activeCell="G19" sqref="G19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31.28515625" style="2" bestFit="1" customWidth="1"/>
    <col min="4" max="4" width="7" style="2" customWidth="1"/>
    <col min="5" max="5" width="11.28515625" style="2" bestFit="1" customWidth="1"/>
    <col min="6" max="6" width="8.5703125" style="1" customWidth="1"/>
    <col min="7" max="7" width="8" style="1" bestFit="1" customWidth="1"/>
    <col min="8" max="8" width="9" style="1" bestFit="1" customWidth="1"/>
    <col min="9" max="9" width="8.42578125" style="1" bestFit="1" customWidth="1"/>
    <col min="10" max="10" width="7.28515625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8.7109375" style="1" customWidth="1"/>
    <col min="17" max="17" width="10" style="1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92">
      <c r="B1" s="57" t="s">
        <v>197</v>
      </c>
      <c r="C1" s="81" t="s" vm="1">
        <v>261</v>
      </c>
    </row>
    <row r="2" spans="2:92">
      <c r="B2" s="57" t="s">
        <v>196</v>
      </c>
      <c r="C2" s="81" t="s">
        <v>262</v>
      </c>
    </row>
    <row r="3" spans="2:92">
      <c r="B3" s="57" t="s">
        <v>198</v>
      </c>
      <c r="C3" s="81" t="s">
        <v>263</v>
      </c>
    </row>
    <row r="4" spans="2:92">
      <c r="B4" s="57" t="s">
        <v>199</v>
      </c>
      <c r="C4" s="81">
        <v>414</v>
      </c>
    </row>
    <row r="6" spans="2:92" ht="26.25" customHeight="1">
      <c r="B6" s="227" t="s">
        <v>229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9"/>
    </row>
    <row r="7" spans="2:92" ht="26.25" customHeight="1">
      <c r="B7" s="227" t="s">
        <v>106</v>
      </c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9"/>
    </row>
    <row r="8" spans="2:92" s="3" customFormat="1" ht="63">
      <c r="B8" s="22" t="s">
        <v>133</v>
      </c>
      <c r="C8" s="30" t="s">
        <v>53</v>
      </c>
      <c r="D8" s="73" t="s">
        <v>135</v>
      </c>
      <c r="E8" s="73" t="s">
        <v>134</v>
      </c>
      <c r="F8" s="73" t="s">
        <v>75</v>
      </c>
      <c r="G8" s="30" t="s">
        <v>118</v>
      </c>
      <c r="H8" s="30" t="s">
        <v>0</v>
      </c>
      <c r="I8" s="30" t="s">
        <v>122</v>
      </c>
      <c r="J8" s="30" t="s">
        <v>126</v>
      </c>
      <c r="K8" s="30" t="s">
        <v>68</v>
      </c>
      <c r="L8" s="73" t="s">
        <v>200</v>
      </c>
      <c r="M8" s="31" t="s">
        <v>202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CN8" s="1"/>
    </row>
    <row r="9" spans="2:92" s="3" customFormat="1" ht="14.25" customHeight="1">
      <c r="B9" s="15"/>
      <c r="C9" s="32"/>
      <c r="D9" s="16"/>
      <c r="E9" s="16"/>
      <c r="F9" s="32"/>
      <c r="G9" s="32"/>
      <c r="H9" s="32" t="s">
        <v>22</v>
      </c>
      <c r="I9" s="32" t="s">
        <v>72</v>
      </c>
      <c r="J9" s="32" t="s">
        <v>23</v>
      </c>
      <c r="K9" s="32" t="s">
        <v>20</v>
      </c>
      <c r="L9" s="32" t="s">
        <v>20</v>
      </c>
      <c r="M9" s="33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CN9" s="1"/>
    </row>
    <row r="10" spans="2:9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CN10" s="1"/>
    </row>
    <row r="11" spans="2:92" s="4" customFormat="1" ht="18" customHeight="1">
      <c r="B11" s="134" t="s">
        <v>36</v>
      </c>
      <c r="C11" s="129"/>
      <c r="D11" s="129"/>
      <c r="E11" s="129"/>
      <c r="F11" s="129"/>
      <c r="G11" s="129"/>
      <c r="H11" s="130"/>
      <c r="I11" s="132"/>
      <c r="J11" s="130">
        <v>496.06344000000001</v>
      </c>
      <c r="K11" s="129"/>
      <c r="L11" s="131">
        <v>1</v>
      </c>
      <c r="M11" s="131">
        <f>+J11/'סכום נכסי הקרן'!$C$43</f>
        <v>2.9206733835687872E-4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CN11" s="1"/>
    </row>
    <row r="12" spans="2:92" ht="17.25" customHeight="1">
      <c r="B12" s="135" t="s">
        <v>252</v>
      </c>
      <c r="C12" s="129"/>
      <c r="D12" s="129"/>
      <c r="E12" s="129"/>
      <c r="F12" s="129"/>
      <c r="G12" s="129"/>
      <c r="H12" s="130"/>
      <c r="I12" s="132"/>
      <c r="J12" s="130">
        <v>496.06344000000001</v>
      </c>
      <c r="K12" s="129"/>
      <c r="L12" s="131">
        <v>1</v>
      </c>
      <c r="M12" s="131">
        <f>+J12/'סכום נכסי הקרן'!$C$43</f>
        <v>2.9206733835687872E-4</v>
      </c>
    </row>
    <row r="13" spans="2:92" s="153" customFormat="1">
      <c r="B13" s="86" t="s">
        <v>1625</v>
      </c>
      <c r="C13" s="87" t="s">
        <v>1626</v>
      </c>
      <c r="D13" s="87" t="s">
        <v>32</v>
      </c>
      <c r="E13" s="87" t="s">
        <v>1620</v>
      </c>
      <c r="F13" s="100" t="s">
        <v>578</v>
      </c>
      <c r="G13" s="100" t="s">
        <v>1211</v>
      </c>
      <c r="H13" s="97">
        <v>2252</v>
      </c>
      <c r="I13" s="99">
        <v>5645.23</v>
      </c>
      <c r="J13" s="97">
        <v>496.06344000000001</v>
      </c>
      <c r="K13" s="98">
        <v>2.2967581760124014E-4</v>
      </c>
      <c r="L13" s="98">
        <v>1</v>
      </c>
      <c r="M13" s="98">
        <f>+J13/'סכום נכסי הקרן'!$C$43</f>
        <v>2.9206733835687872E-4</v>
      </c>
    </row>
    <row r="14" spans="2:92">
      <c r="B14" s="103"/>
      <c r="C14" s="87"/>
      <c r="D14" s="87"/>
      <c r="E14" s="87"/>
      <c r="F14" s="87"/>
      <c r="G14" s="87"/>
      <c r="H14" s="97"/>
      <c r="I14" s="99"/>
      <c r="J14" s="87"/>
      <c r="K14" s="87"/>
      <c r="L14" s="98"/>
      <c r="M14" s="87"/>
    </row>
    <row r="15" spans="2:92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</row>
    <row r="16" spans="2:92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</row>
    <row r="17" spans="2:13">
      <c r="B17" s="102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</row>
    <row r="18" spans="2:13">
      <c r="B18" s="163" t="s">
        <v>1807</v>
      </c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</row>
    <row r="19" spans="2:13">
      <c r="B19" s="163" t="s">
        <v>129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</row>
    <row r="20" spans="2:13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</row>
    <row r="21" spans="2:13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</row>
    <row r="22" spans="2:1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</row>
    <row r="23" spans="2:1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</row>
    <row r="24" spans="2:1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</row>
    <row r="25" spans="2:1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</row>
    <row r="26" spans="2:1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</row>
    <row r="27" spans="2:1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</row>
    <row r="28" spans="2:1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</row>
    <row r="29" spans="2:1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</row>
    <row r="30" spans="2:1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</row>
    <row r="31" spans="2:1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</row>
    <row r="32" spans="2:1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</row>
    <row r="33" spans="2:1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</row>
    <row r="34" spans="2:1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</row>
    <row r="35" spans="2:1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</row>
    <row r="36" spans="2:1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</row>
    <row r="37" spans="2:1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</row>
    <row r="38" spans="2:1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</row>
    <row r="39" spans="2:1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</row>
    <row r="40" spans="2:1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</row>
    <row r="41" spans="2:1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</row>
    <row r="42" spans="2:1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</row>
    <row r="43" spans="2:1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</row>
    <row r="44" spans="2:1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</row>
    <row r="45" spans="2:1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</row>
    <row r="46" spans="2:1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</row>
    <row r="47" spans="2:1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</row>
    <row r="48" spans="2:1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</row>
    <row r="49" spans="2:13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</row>
    <row r="50" spans="2:13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</row>
    <row r="51" spans="2:13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</row>
    <row r="52" spans="2:13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</row>
    <row r="53" spans="2:13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</row>
    <row r="54" spans="2:13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</row>
    <row r="55" spans="2:13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</row>
    <row r="56" spans="2:13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</row>
    <row r="57" spans="2:13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</row>
    <row r="58" spans="2:13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</row>
    <row r="59" spans="2:13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</row>
    <row r="60" spans="2:13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</row>
    <row r="61" spans="2:13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</row>
    <row r="62" spans="2:13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</row>
    <row r="63" spans="2:13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</row>
    <row r="64" spans="2:13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</row>
    <row r="65" spans="2:13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</row>
    <row r="66" spans="2:13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2:13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2:13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</row>
    <row r="69" spans="2:13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</row>
    <row r="70" spans="2:13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</row>
    <row r="71" spans="2:13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</row>
    <row r="72" spans="2:13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</row>
    <row r="73" spans="2:13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</row>
    <row r="74" spans="2:13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</row>
    <row r="75" spans="2:13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</row>
    <row r="76" spans="2:13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</row>
    <row r="77" spans="2:13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</row>
    <row r="78" spans="2:13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</row>
    <row r="79" spans="2:13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</row>
    <row r="80" spans="2:13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</row>
    <row r="81" spans="2:13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</row>
    <row r="82" spans="2:13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</row>
    <row r="83" spans="2:13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</row>
    <row r="84" spans="2:13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</row>
    <row r="85" spans="2:13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</row>
    <row r="86" spans="2:13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</row>
    <row r="87" spans="2:13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</row>
    <row r="88" spans="2:13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</row>
    <row r="89" spans="2:13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</row>
    <row r="90" spans="2:13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</row>
    <row r="91" spans="2:13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</row>
    <row r="92" spans="2:13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</row>
    <row r="93" spans="2:13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</row>
    <row r="94" spans="2:13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</row>
    <row r="95" spans="2:13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</row>
    <row r="96" spans="2:13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</row>
    <row r="97" spans="2:13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</row>
    <row r="98" spans="2:13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</row>
    <row r="99" spans="2:13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</row>
    <row r="100" spans="2:13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</row>
    <row r="101" spans="2:13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</row>
    <row r="102" spans="2:13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</row>
    <row r="103" spans="2:13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</row>
    <row r="104" spans="2:13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</row>
    <row r="105" spans="2:13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</row>
    <row r="106" spans="2:13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</row>
    <row r="107" spans="2:13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</row>
    <row r="108" spans="2:13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</row>
    <row r="109" spans="2:13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</row>
    <row r="110" spans="2:13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</row>
    <row r="111" spans="2:13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</row>
    <row r="112" spans="2:13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</row>
    <row r="113" spans="2:13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</row>
    <row r="114" spans="2:13">
      <c r="C114" s="1"/>
      <c r="D114" s="1"/>
      <c r="E114" s="1"/>
    </row>
    <row r="115" spans="2:13">
      <c r="C115" s="1"/>
      <c r="D115" s="1"/>
      <c r="E115" s="1"/>
    </row>
    <row r="116" spans="2:13">
      <c r="C116" s="1"/>
      <c r="D116" s="1"/>
      <c r="E116" s="1"/>
    </row>
    <row r="117" spans="2:13">
      <c r="C117" s="1"/>
      <c r="D117" s="1"/>
      <c r="E117" s="1"/>
    </row>
    <row r="118" spans="2:13">
      <c r="C118" s="1"/>
      <c r="D118" s="1"/>
      <c r="E118" s="1"/>
    </row>
    <row r="119" spans="2:13">
      <c r="C119" s="1"/>
      <c r="D119" s="1"/>
      <c r="E119" s="1"/>
    </row>
    <row r="120" spans="2:13">
      <c r="C120" s="1"/>
      <c r="D120" s="1"/>
      <c r="E120" s="1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sheetProtection password="CC3D" sheet="1" objects="1" scenarios="1"/>
  <mergeCells count="2">
    <mergeCell ref="B6:M6"/>
    <mergeCell ref="B7:M7"/>
  </mergeCells>
  <phoneticPr fontId="4" type="noConversion"/>
  <dataValidations count="1">
    <dataValidation allowBlank="1" showInputMessage="1" showErrorMessage="1" sqref="C5:C1048576 AB1:XFD2 A1:A1048576 B1:B17 B20:B1048576 D1:Z2 D3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BC636"/>
  <sheetViews>
    <sheetView rightToLeft="1" workbookViewId="0">
      <selection activeCell="E14" sqref="E14"/>
    </sheetView>
  </sheetViews>
  <sheetFormatPr defaultColWidth="9.140625" defaultRowHeight="18"/>
  <cols>
    <col min="1" max="1" width="6.28515625" style="1" customWidth="1"/>
    <col min="2" max="2" width="32.5703125" style="2" bestFit="1" customWidth="1"/>
    <col min="3" max="3" width="31.28515625" style="2" bestFit="1" customWidth="1"/>
    <col min="4" max="4" width="8" style="1" bestFit="1" customWidth="1"/>
    <col min="5" max="5" width="11.140625" style="1" customWidth="1"/>
    <col min="6" max="6" width="9" style="1" bestFit="1" customWidth="1"/>
    <col min="7" max="7" width="5.7109375" style="1" bestFit="1" customWidth="1"/>
    <col min="8" max="8" width="6.85546875" style="1" bestFit="1" customWidth="1"/>
    <col min="9" max="9" width="11.42578125" style="1" bestFit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197</v>
      </c>
      <c r="C1" s="81" t="s" vm="1">
        <v>261</v>
      </c>
    </row>
    <row r="2" spans="2:55">
      <c r="B2" s="57" t="s">
        <v>196</v>
      </c>
      <c r="C2" s="81" t="s">
        <v>262</v>
      </c>
    </row>
    <row r="3" spans="2:55">
      <c r="B3" s="57" t="s">
        <v>198</v>
      </c>
      <c r="C3" s="81" t="s">
        <v>263</v>
      </c>
    </row>
    <row r="4" spans="2:55">
      <c r="B4" s="57" t="s">
        <v>199</v>
      </c>
      <c r="C4" s="81">
        <v>414</v>
      </c>
    </row>
    <row r="6" spans="2:55" ht="26.25" customHeight="1">
      <c r="B6" s="227" t="s">
        <v>229</v>
      </c>
      <c r="C6" s="228"/>
      <c r="D6" s="228"/>
      <c r="E6" s="228"/>
      <c r="F6" s="228"/>
      <c r="G6" s="228"/>
      <c r="H6" s="228"/>
      <c r="I6" s="228"/>
      <c r="J6" s="228"/>
      <c r="K6" s="229"/>
    </row>
    <row r="7" spans="2:55" ht="26.25" customHeight="1">
      <c r="B7" s="227" t="s">
        <v>113</v>
      </c>
      <c r="C7" s="228"/>
      <c r="D7" s="228"/>
      <c r="E7" s="228"/>
      <c r="F7" s="228"/>
      <c r="G7" s="228"/>
      <c r="H7" s="228"/>
      <c r="I7" s="228"/>
      <c r="J7" s="228"/>
      <c r="K7" s="229"/>
    </row>
    <row r="8" spans="2:55" s="3" customFormat="1" ht="78.75">
      <c r="B8" s="22" t="s">
        <v>133</v>
      </c>
      <c r="C8" s="30" t="s">
        <v>53</v>
      </c>
      <c r="D8" s="30" t="s">
        <v>118</v>
      </c>
      <c r="E8" s="30" t="s">
        <v>119</v>
      </c>
      <c r="F8" s="30" t="s">
        <v>0</v>
      </c>
      <c r="G8" s="30" t="s">
        <v>122</v>
      </c>
      <c r="H8" s="30" t="s">
        <v>126</v>
      </c>
      <c r="I8" s="30" t="s">
        <v>68</v>
      </c>
      <c r="J8" s="73" t="s">
        <v>200</v>
      </c>
      <c r="K8" s="31" t="s">
        <v>202</v>
      </c>
      <c r="BC8" s="1"/>
    </row>
    <row r="9" spans="2:55" s="3" customFormat="1" ht="21" customHeight="1">
      <c r="B9" s="15"/>
      <c r="C9" s="16"/>
      <c r="D9" s="16"/>
      <c r="E9" s="32" t="s">
        <v>24</v>
      </c>
      <c r="F9" s="32" t="s">
        <v>22</v>
      </c>
      <c r="G9" s="32" t="s">
        <v>72</v>
      </c>
      <c r="H9" s="32" t="s">
        <v>23</v>
      </c>
      <c r="I9" s="32" t="s">
        <v>20</v>
      </c>
      <c r="J9" s="32" t="s">
        <v>20</v>
      </c>
      <c r="K9" s="33" t="s">
        <v>20</v>
      </c>
      <c r="BC9" s="1"/>
    </row>
    <row r="10" spans="2:55" s="4" customFormat="1" ht="18" customHeight="1">
      <c r="B10" s="18"/>
      <c r="C10" s="19" t="s">
        <v>1</v>
      </c>
      <c r="D10" s="19" t="s">
        <v>3</v>
      </c>
      <c r="E10" s="19" t="s">
        <v>4</v>
      </c>
      <c r="F10" s="19" t="s">
        <v>5</v>
      </c>
      <c r="G10" s="19" t="s">
        <v>6</v>
      </c>
      <c r="H10" s="19" t="s">
        <v>7</v>
      </c>
      <c r="I10" s="19" t="s">
        <v>8</v>
      </c>
      <c r="J10" s="19" t="s">
        <v>9</v>
      </c>
      <c r="K10" s="20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34" t="s">
        <v>1627</v>
      </c>
      <c r="C11" s="129"/>
      <c r="D11" s="129"/>
      <c r="E11" s="129"/>
      <c r="F11" s="130"/>
      <c r="G11" s="132"/>
      <c r="H11" s="132">
        <v>0</v>
      </c>
      <c r="I11" s="131"/>
      <c r="J11" s="131">
        <v>1</v>
      </c>
      <c r="K11" s="131">
        <v>0</v>
      </c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135" t="s">
        <v>41</v>
      </c>
      <c r="C12" s="129"/>
      <c r="D12" s="129"/>
      <c r="E12" s="129"/>
      <c r="F12" s="130"/>
      <c r="G12" s="132"/>
      <c r="H12" s="132">
        <v>0</v>
      </c>
      <c r="I12" s="131"/>
      <c r="J12" s="131">
        <v>1</v>
      </c>
      <c r="K12" s="131">
        <v>0</v>
      </c>
      <c r="V12" s="1"/>
    </row>
    <row r="13" spans="2:55">
      <c r="B13" s="128" t="s">
        <v>1628</v>
      </c>
      <c r="C13" s="129"/>
      <c r="D13" s="129"/>
      <c r="E13" s="129"/>
      <c r="F13" s="130"/>
      <c r="G13" s="132"/>
      <c r="H13" s="132">
        <v>0</v>
      </c>
      <c r="I13" s="131"/>
      <c r="J13" s="131">
        <v>1</v>
      </c>
      <c r="K13" s="131">
        <v>0</v>
      </c>
      <c r="V13" s="1"/>
    </row>
    <row r="14" spans="2:55">
      <c r="B14" s="90" t="s">
        <v>1629</v>
      </c>
      <c r="C14" s="87" t="s">
        <v>1630</v>
      </c>
      <c r="D14" s="100" t="s">
        <v>1211</v>
      </c>
      <c r="E14" s="175">
        <v>40904</v>
      </c>
      <c r="F14" s="97">
        <v>2110.06</v>
      </c>
      <c r="G14" s="99">
        <v>0</v>
      </c>
      <c r="H14" s="99">
        <v>0</v>
      </c>
      <c r="I14" s="98">
        <v>0</v>
      </c>
      <c r="J14" s="98">
        <v>1</v>
      </c>
      <c r="K14" s="98">
        <v>0</v>
      </c>
      <c r="V14" s="1"/>
    </row>
    <row r="15" spans="2:55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V15" s="1"/>
    </row>
    <row r="16" spans="2:5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V16" s="1"/>
    </row>
    <row r="17" spans="2:22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V17" s="1"/>
    </row>
    <row r="18" spans="2:22">
      <c r="B18" s="102"/>
      <c r="C18" s="103"/>
      <c r="D18" s="103"/>
      <c r="E18" s="103"/>
      <c r="F18" s="103"/>
      <c r="G18" s="103"/>
      <c r="H18" s="103"/>
      <c r="I18" s="103"/>
      <c r="J18" s="103"/>
      <c r="K18" s="103"/>
      <c r="V18" s="1"/>
    </row>
    <row r="19" spans="2:22">
      <c r="B19" s="163" t="s">
        <v>1807</v>
      </c>
      <c r="C19" s="103"/>
      <c r="D19" s="103"/>
      <c r="E19" s="103"/>
      <c r="F19" s="103"/>
      <c r="G19" s="103"/>
      <c r="H19" s="103"/>
      <c r="I19" s="103"/>
      <c r="J19" s="103"/>
      <c r="K19" s="103"/>
      <c r="V19" s="1"/>
    </row>
    <row r="20" spans="2:22">
      <c r="B20" s="163" t="s">
        <v>129</v>
      </c>
      <c r="C20" s="103"/>
      <c r="D20" s="103"/>
      <c r="E20" s="103"/>
      <c r="F20" s="103"/>
      <c r="G20" s="103"/>
      <c r="H20" s="103"/>
      <c r="I20" s="103"/>
      <c r="J20" s="103"/>
      <c r="K20" s="103"/>
      <c r="V20" s="1"/>
    </row>
    <row r="21" spans="2:22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V21" s="1"/>
    </row>
    <row r="22" spans="2:22" ht="16.5" customHeight="1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V22" s="1"/>
    </row>
    <row r="23" spans="2:22" ht="16.5" customHeight="1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V23" s="1"/>
    </row>
    <row r="24" spans="2:22" ht="16.5" customHeight="1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V24" s="1"/>
    </row>
    <row r="25" spans="2:2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V25" s="1"/>
    </row>
    <row r="26" spans="2:2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V26" s="1"/>
    </row>
    <row r="27" spans="2:2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V27" s="1"/>
    </row>
    <row r="28" spans="2:2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V28" s="1"/>
    </row>
    <row r="29" spans="2:2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V29" s="1"/>
    </row>
    <row r="30" spans="2:2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V30" s="1"/>
    </row>
    <row r="31" spans="2:2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V31" s="1"/>
    </row>
    <row r="32" spans="2:2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V32" s="1"/>
    </row>
    <row r="33" spans="2:2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V33" s="1"/>
    </row>
    <row r="34" spans="2:2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V34" s="1"/>
    </row>
    <row r="35" spans="2:2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V35" s="1"/>
    </row>
    <row r="36" spans="2:2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V36" s="1"/>
    </row>
    <row r="37" spans="2:22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22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22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22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22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22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22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22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22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22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22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22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</row>
    <row r="112" spans="2:11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</row>
    <row r="113" spans="2:11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</row>
    <row r="114" spans="2:11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</row>
    <row r="115" spans="2:11">
      <c r="C115" s="1"/>
    </row>
    <row r="116" spans="2:11">
      <c r="C116" s="1"/>
    </row>
    <row r="117" spans="2:11">
      <c r="C117" s="1"/>
    </row>
    <row r="118" spans="2:11">
      <c r="C118" s="1"/>
    </row>
    <row r="119" spans="2:11">
      <c r="C119" s="1"/>
    </row>
    <row r="120" spans="2:11">
      <c r="C120" s="1"/>
    </row>
    <row r="121" spans="2:11">
      <c r="C121" s="1"/>
    </row>
    <row r="122" spans="2:11">
      <c r="C122" s="1"/>
    </row>
    <row r="123" spans="2:11">
      <c r="C123" s="1"/>
    </row>
    <row r="124" spans="2:11">
      <c r="C124" s="1"/>
    </row>
    <row r="125" spans="2:11">
      <c r="C125" s="1"/>
    </row>
    <row r="126" spans="2:11">
      <c r="C126" s="1"/>
    </row>
    <row r="127" spans="2:11">
      <c r="C127" s="1"/>
    </row>
    <row r="128" spans="2:11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</sheetData>
  <sheetProtection password="CC3D"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E15:E1048576 AH1:XFD2 D1:AF2 D3:D1048576 F3:XFD1048576 E3:E13 A1:A1048576 B1:B18 B2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4"/>
  <sheetViews>
    <sheetView rightToLeft="1" workbookViewId="0">
      <selection activeCell="G26" sqref="G26"/>
    </sheetView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31.28515625" style="2" bestFit="1" customWidth="1"/>
    <col min="4" max="4" width="15.7109375" style="2" bestFit="1" customWidth="1"/>
    <col min="5" max="5" width="5.28515625" style="1" bestFit="1" customWidth="1"/>
    <col min="6" max="7" width="11.28515625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197</v>
      </c>
      <c r="C1" s="81" t="s" vm="1">
        <v>261</v>
      </c>
    </row>
    <row r="2" spans="2:59">
      <c r="B2" s="57" t="s">
        <v>196</v>
      </c>
      <c r="C2" s="81" t="s">
        <v>262</v>
      </c>
    </row>
    <row r="3" spans="2:59">
      <c r="B3" s="57" t="s">
        <v>198</v>
      </c>
      <c r="C3" s="81" t="s">
        <v>263</v>
      </c>
    </row>
    <row r="4" spans="2:59">
      <c r="B4" s="57" t="s">
        <v>199</v>
      </c>
      <c r="C4" s="81">
        <v>414</v>
      </c>
    </row>
    <row r="6" spans="2:59" ht="26.25" customHeight="1">
      <c r="B6" s="227" t="s">
        <v>229</v>
      </c>
      <c r="C6" s="228"/>
      <c r="D6" s="228"/>
      <c r="E6" s="228"/>
      <c r="F6" s="228"/>
      <c r="G6" s="228"/>
      <c r="H6" s="228"/>
      <c r="I6" s="228"/>
      <c r="J6" s="228"/>
      <c r="K6" s="228"/>
      <c r="L6" s="229"/>
    </row>
    <row r="7" spans="2:59" ht="26.25" customHeight="1">
      <c r="B7" s="227" t="s">
        <v>114</v>
      </c>
      <c r="C7" s="228"/>
      <c r="D7" s="228"/>
      <c r="E7" s="228"/>
      <c r="F7" s="228"/>
      <c r="G7" s="228"/>
      <c r="H7" s="228"/>
      <c r="I7" s="228"/>
      <c r="J7" s="228"/>
      <c r="K7" s="228"/>
      <c r="L7" s="229"/>
    </row>
    <row r="8" spans="2:59" s="3" customFormat="1" ht="78.75">
      <c r="B8" s="22" t="s">
        <v>133</v>
      </c>
      <c r="C8" s="30" t="s">
        <v>53</v>
      </c>
      <c r="D8" s="73" t="s">
        <v>75</v>
      </c>
      <c r="E8" s="30" t="s">
        <v>118</v>
      </c>
      <c r="F8" s="30" t="s">
        <v>119</v>
      </c>
      <c r="G8" s="30" t="s">
        <v>0</v>
      </c>
      <c r="H8" s="30" t="s">
        <v>122</v>
      </c>
      <c r="I8" s="30" t="s">
        <v>126</v>
      </c>
      <c r="J8" s="30" t="s">
        <v>68</v>
      </c>
      <c r="K8" s="73" t="s">
        <v>200</v>
      </c>
      <c r="L8" s="31" t="s">
        <v>202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72</v>
      </c>
      <c r="I9" s="16" t="s">
        <v>23</v>
      </c>
      <c r="J9" s="32" t="s">
        <v>20</v>
      </c>
      <c r="K9" s="32" t="s">
        <v>20</v>
      </c>
      <c r="L9" s="33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1"/>
      <c r="N10" s="1"/>
      <c r="O10" s="1"/>
      <c r="P10" s="1"/>
      <c r="BG10" s="1"/>
    </row>
    <row r="11" spans="2:59" s="4" customFormat="1" ht="18" customHeight="1">
      <c r="B11" s="134" t="s">
        <v>56</v>
      </c>
      <c r="C11" s="129"/>
      <c r="D11" s="129"/>
      <c r="E11" s="129"/>
      <c r="F11" s="129"/>
      <c r="G11" s="130"/>
      <c r="H11" s="132"/>
      <c r="I11" s="130">
        <v>6.72072</v>
      </c>
      <c r="J11" s="129"/>
      <c r="K11" s="131">
        <v>1</v>
      </c>
      <c r="L11" s="131">
        <f>+I11/'סכום נכסי הקרן'!$C$43</f>
        <v>3.9569592192519609E-6</v>
      </c>
      <c r="M11" s="1"/>
      <c r="N11" s="1"/>
      <c r="O11" s="1"/>
      <c r="P11" s="1"/>
      <c r="BG11" s="1"/>
    </row>
    <row r="12" spans="2:59" ht="21" customHeight="1">
      <c r="B12" s="135" t="s">
        <v>258</v>
      </c>
      <c r="C12" s="129"/>
      <c r="D12" s="129"/>
      <c r="E12" s="129"/>
      <c r="F12" s="129"/>
      <c r="G12" s="130"/>
      <c r="H12" s="132"/>
      <c r="I12" s="130">
        <v>6.72072</v>
      </c>
      <c r="J12" s="129"/>
      <c r="K12" s="131">
        <v>1</v>
      </c>
      <c r="L12" s="131">
        <f>+I12/'סכום נכסי הקרן'!$C$43</f>
        <v>3.9569592192519609E-6</v>
      </c>
    </row>
    <row r="13" spans="2:59">
      <c r="B13" s="86" t="s">
        <v>1631</v>
      </c>
      <c r="C13" s="87" t="s">
        <v>1632</v>
      </c>
      <c r="D13" s="100" t="s">
        <v>919</v>
      </c>
      <c r="E13" s="100" t="s">
        <v>267</v>
      </c>
      <c r="F13" s="120">
        <v>41546</v>
      </c>
      <c r="G13" s="97">
        <v>1125</v>
      </c>
      <c r="H13" s="99">
        <v>0</v>
      </c>
      <c r="I13" s="97">
        <v>2.8500000000000001E-3</v>
      </c>
      <c r="J13" s="87"/>
      <c r="K13" s="98">
        <v>0</v>
      </c>
      <c r="L13" s="138">
        <f>+I13/'סכום נכסי הקרן'!$C$43</f>
        <v>1.6779948837130677E-9</v>
      </c>
    </row>
    <row r="14" spans="2:59">
      <c r="B14" s="86" t="s">
        <v>1633</v>
      </c>
      <c r="C14" s="87" t="s">
        <v>1634</v>
      </c>
      <c r="D14" s="100" t="s">
        <v>908</v>
      </c>
      <c r="E14" s="100" t="s">
        <v>267</v>
      </c>
      <c r="F14" s="120">
        <v>41879</v>
      </c>
      <c r="G14" s="97">
        <v>101956</v>
      </c>
      <c r="H14" s="99">
        <v>0</v>
      </c>
      <c r="I14" s="97">
        <v>2.8500000000000001E-3</v>
      </c>
      <c r="J14" s="98">
        <v>3.0000000000000001E-3</v>
      </c>
      <c r="K14" s="98">
        <v>4.2406170767417777E-4</v>
      </c>
      <c r="L14" s="98">
        <f>+I14/'סכום נכסי הקרן'!$C$43</f>
        <v>1.6779948837130677E-9</v>
      </c>
    </row>
    <row r="15" spans="2:59">
      <c r="B15" s="86" t="s">
        <v>1635</v>
      </c>
      <c r="C15" s="87" t="s">
        <v>1636</v>
      </c>
      <c r="D15" s="100" t="s">
        <v>908</v>
      </c>
      <c r="E15" s="100" t="s">
        <v>267</v>
      </c>
      <c r="F15" s="120">
        <v>41660</v>
      </c>
      <c r="G15" s="97">
        <v>7630</v>
      </c>
      <c r="H15" s="99">
        <v>0.88049999999999995</v>
      </c>
      <c r="I15" s="97">
        <v>6.7178699999999996</v>
      </c>
      <c r="J15" s="98">
        <v>1.8E-3</v>
      </c>
      <c r="K15" s="98">
        <v>0.99957593829232572</v>
      </c>
      <c r="L15" s="98">
        <f>+I15/'סכום נכסי הקרן'!$C$43</f>
        <v>3.9552812243682473E-6</v>
      </c>
    </row>
    <row r="16" spans="2:59" s="133" customFormat="1">
      <c r="B16" s="135" t="s">
        <v>254</v>
      </c>
      <c r="C16" s="129"/>
      <c r="D16" s="129"/>
      <c r="E16" s="129"/>
      <c r="F16" s="129"/>
      <c r="G16" s="130"/>
      <c r="H16" s="132"/>
      <c r="I16" s="130">
        <v>2.8500000000000001E-3</v>
      </c>
      <c r="J16" s="129"/>
      <c r="K16" s="131">
        <v>0</v>
      </c>
      <c r="L16" s="139">
        <f>+I16/'סכום נכסי הקרן'!$C$43</f>
        <v>1.6779948837130677E-9</v>
      </c>
    </row>
    <row r="17" spans="2:12">
      <c r="B17" s="86" t="s">
        <v>1637</v>
      </c>
      <c r="C17" s="87" t="s">
        <v>1638</v>
      </c>
      <c r="D17" s="100" t="s">
        <v>908</v>
      </c>
      <c r="E17" s="100" t="s">
        <v>1211</v>
      </c>
      <c r="F17" s="176">
        <v>40575</v>
      </c>
      <c r="G17" s="97">
        <v>3278</v>
      </c>
      <c r="H17" s="99">
        <v>0</v>
      </c>
      <c r="I17" s="97">
        <v>2.8500000000000001E-3</v>
      </c>
      <c r="J17" s="98">
        <v>4.0000000000000002E-4</v>
      </c>
      <c r="K17" s="98">
        <v>0</v>
      </c>
      <c r="L17" s="138">
        <f>+I17/'סכום נכסי הקרן'!$C$43</f>
        <v>1.6779948837130677E-9</v>
      </c>
    </row>
    <row r="18" spans="2:12">
      <c r="B18" s="103"/>
      <c r="C18" s="87"/>
      <c r="D18" s="87"/>
      <c r="E18" s="87"/>
      <c r="F18" s="87"/>
      <c r="G18" s="97"/>
      <c r="H18" s="99"/>
      <c r="I18" s="87"/>
      <c r="J18" s="87"/>
      <c r="K18" s="98"/>
      <c r="L18" s="87"/>
    </row>
    <row r="19" spans="2:12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12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12">
      <c r="B21" s="113" t="s">
        <v>1807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12">
      <c r="B22" s="113" t="s">
        <v>129</v>
      </c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12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12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1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1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1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1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1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1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1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1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</row>
    <row r="116" spans="2:12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</row>
    <row r="117" spans="2:12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password="CC3D"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F18:F1048576 AH1:XFD2 D1:AF2 D3:E1048576 G3:XFD1048576 F3:F16 A1:A1048576 B1:B20 B23:B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99</v>
      </c>
      <c r="C6" s="13" t="s">
        <v>53</v>
      </c>
      <c r="E6" s="13" t="s">
        <v>134</v>
      </c>
      <c r="I6" s="13" t="s">
        <v>15</v>
      </c>
      <c r="J6" s="13" t="s">
        <v>76</v>
      </c>
      <c r="M6" s="13" t="s">
        <v>118</v>
      </c>
      <c r="Q6" s="13" t="s">
        <v>17</v>
      </c>
      <c r="R6" s="13" t="s">
        <v>19</v>
      </c>
      <c r="U6" s="13" t="s">
        <v>71</v>
      </c>
      <c r="W6" s="14" t="s">
        <v>67</v>
      </c>
    </row>
    <row r="7" spans="2:25" ht="18">
      <c r="B7" s="53" t="str">
        <f>'תעודות התחייבות ממשלתיות'!B6:Q6</f>
        <v>1.ב. ניירות ערך סחירים</v>
      </c>
      <c r="C7" s="13"/>
      <c r="E7" s="47"/>
      <c r="I7" s="13"/>
      <c r="J7" s="13"/>
      <c r="K7" s="13"/>
      <c r="L7" s="13"/>
      <c r="M7" s="13"/>
      <c r="Q7" s="13"/>
      <c r="R7" s="52"/>
    </row>
    <row r="8" spans="2:25" ht="37.5">
      <c r="B8" s="48" t="s">
        <v>103</v>
      </c>
      <c r="C8" s="30" t="s">
        <v>53</v>
      </c>
      <c r="D8" s="30" t="s">
        <v>137</v>
      </c>
      <c r="I8" s="30" t="s">
        <v>15</v>
      </c>
      <c r="J8" s="30" t="s">
        <v>76</v>
      </c>
      <c r="K8" s="30" t="s">
        <v>119</v>
      </c>
      <c r="L8" s="30" t="s">
        <v>18</v>
      </c>
      <c r="M8" s="30" t="s">
        <v>118</v>
      </c>
      <c r="Q8" s="30" t="s">
        <v>17</v>
      </c>
      <c r="R8" s="30" t="s">
        <v>19</v>
      </c>
      <c r="S8" s="30" t="s">
        <v>0</v>
      </c>
      <c r="T8" s="30" t="s">
        <v>122</v>
      </c>
      <c r="U8" s="30" t="s">
        <v>71</v>
      </c>
      <c r="V8" s="30" t="s">
        <v>68</v>
      </c>
      <c r="W8" s="31" t="s">
        <v>128</v>
      </c>
    </row>
    <row r="9" spans="2:25" ht="31.5">
      <c r="B9" s="49" t="str">
        <f>'תעודות חוב מסחריות '!B7:T7</f>
        <v>2. תעודות חוב מסחריות</v>
      </c>
      <c r="C9" s="13" t="s">
        <v>53</v>
      </c>
      <c r="D9" s="13" t="s">
        <v>137</v>
      </c>
      <c r="E9" s="42" t="s">
        <v>134</v>
      </c>
      <c r="G9" s="13" t="s">
        <v>75</v>
      </c>
      <c r="I9" s="13" t="s">
        <v>15</v>
      </c>
      <c r="J9" s="13" t="s">
        <v>76</v>
      </c>
      <c r="K9" s="13" t="s">
        <v>119</v>
      </c>
      <c r="L9" s="13" t="s">
        <v>18</v>
      </c>
      <c r="M9" s="13" t="s">
        <v>118</v>
      </c>
      <c r="Q9" s="13" t="s">
        <v>17</v>
      </c>
      <c r="R9" s="13" t="s">
        <v>19</v>
      </c>
      <c r="S9" s="13" t="s">
        <v>0</v>
      </c>
      <c r="T9" s="13" t="s">
        <v>122</v>
      </c>
      <c r="U9" s="13" t="s">
        <v>71</v>
      </c>
      <c r="V9" s="13" t="s">
        <v>68</v>
      </c>
      <c r="W9" s="39" t="s">
        <v>128</v>
      </c>
    </row>
    <row r="10" spans="2:25" ht="31.5">
      <c r="B10" s="49" t="str">
        <f>'אג"ח קונצרני'!B7:T7</f>
        <v>3. אג"ח קונצרני</v>
      </c>
      <c r="C10" s="30" t="s">
        <v>53</v>
      </c>
      <c r="D10" s="13" t="s">
        <v>137</v>
      </c>
      <c r="E10" s="42" t="s">
        <v>134</v>
      </c>
      <c r="G10" s="30" t="s">
        <v>75</v>
      </c>
      <c r="I10" s="30" t="s">
        <v>15</v>
      </c>
      <c r="J10" s="30" t="s">
        <v>76</v>
      </c>
      <c r="K10" s="30" t="s">
        <v>119</v>
      </c>
      <c r="L10" s="30" t="s">
        <v>18</v>
      </c>
      <c r="M10" s="30" t="s">
        <v>118</v>
      </c>
      <c r="Q10" s="30" t="s">
        <v>17</v>
      </c>
      <c r="R10" s="30" t="s">
        <v>19</v>
      </c>
      <c r="S10" s="30" t="s">
        <v>0</v>
      </c>
      <c r="T10" s="30" t="s">
        <v>122</v>
      </c>
      <c r="U10" s="30" t="s">
        <v>71</v>
      </c>
      <c r="V10" s="13" t="s">
        <v>68</v>
      </c>
      <c r="W10" s="31" t="s">
        <v>128</v>
      </c>
    </row>
    <row r="11" spans="2:25" ht="31.5">
      <c r="B11" s="49" t="str">
        <f>מניות!B7</f>
        <v>4. מניות</v>
      </c>
      <c r="C11" s="30" t="s">
        <v>53</v>
      </c>
      <c r="D11" s="13" t="s">
        <v>137</v>
      </c>
      <c r="E11" s="42" t="s">
        <v>134</v>
      </c>
      <c r="H11" s="30" t="s">
        <v>118</v>
      </c>
      <c r="S11" s="30" t="s">
        <v>0</v>
      </c>
      <c r="T11" s="13" t="s">
        <v>122</v>
      </c>
      <c r="U11" s="13" t="s">
        <v>71</v>
      </c>
      <c r="V11" s="13" t="s">
        <v>68</v>
      </c>
      <c r="W11" s="14" t="s">
        <v>128</v>
      </c>
    </row>
    <row r="12" spans="2:25" ht="31.5">
      <c r="B12" s="49" t="str">
        <f>'תעודות סל'!B7:M7</f>
        <v>5. תעודות סל</v>
      </c>
      <c r="C12" s="30" t="s">
        <v>53</v>
      </c>
      <c r="D12" s="13" t="s">
        <v>137</v>
      </c>
      <c r="E12" s="42" t="s">
        <v>134</v>
      </c>
      <c r="H12" s="30" t="s">
        <v>118</v>
      </c>
      <c r="S12" s="30" t="s">
        <v>0</v>
      </c>
      <c r="T12" s="30" t="s">
        <v>122</v>
      </c>
      <c r="U12" s="30" t="s">
        <v>71</v>
      </c>
      <c r="V12" s="30" t="s">
        <v>68</v>
      </c>
      <c r="W12" s="31" t="s">
        <v>128</v>
      </c>
    </row>
    <row r="13" spans="2:25" ht="31.5">
      <c r="B13" s="49" t="str">
        <f>'קרנות נאמנות'!B7:O7</f>
        <v>6. קרנות נאמנות</v>
      </c>
      <c r="C13" s="30" t="s">
        <v>53</v>
      </c>
      <c r="D13" s="30" t="s">
        <v>137</v>
      </c>
      <c r="G13" s="30" t="s">
        <v>75</v>
      </c>
      <c r="H13" s="30" t="s">
        <v>118</v>
      </c>
      <c r="S13" s="30" t="s">
        <v>0</v>
      </c>
      <c r="T13" s="30" t="s">
        <v>122</v>
      </c>
      <c r="U13" s="30" t="s">
        <v>71</v>
      </c>
      <c r="V13" s="30" t="s">
        <v>68</v>
      </c>
      <c r="W13" s="31" t="s">
        <v>128</v>
      </c>
    </row>
    <row r="14" spans="2:25" ht="31.5">
      <c r="B14" s="49" t="str">
        <f>'כתבי אופציה'!B7:L7</f>
        <v>7. כתבי אופציה</v>
      </c>
      <c r="C14" s="30" t="s">
        <v>53</v>
      </c>
      <c r="D14" s="30" t="s">
        <v>137</v>
      </c>
      <c r="G14" s="30" t="s">
        <v>75</v>
      </c>
      <c r="H14" s="30" t="s">
        <v>118</v>
      </c>
      <c r="S14" s="30" t="s">
        <v>0</v>
      </c>
      <c r="T14" s="30" t="s">
        <v>122</v>
      </c>
      <c r="U14" s="30" t="s">
        <v>71</v>
      </c>
      <c r="V14" s="30" t="s">
        <v>68</v>
      </c>
      <c r="W14" s="31" t="s">
        <v>128</v>
      </c>
    </row>
    <row r="15" spans="2:25" ht="31.5">
      <c r="B15" s="49" t="str">
        <f>אופציות!B7</f>
        <v>8. אופציות</v>
      </c>
      <c r="C15" s="30" t="s">
        <v>53</v>
      </c>
      <c r="D15" s="30" t="s">
        <v>137</v>
      </c>
      <c r="G15" s="30" t="s">
        <v>75</v>
      </c>
      <c r="H15" s="30" t="s">
        <v>118</v>
      </c>
      <c r="S15" s="30" t="s">
        <v>0</v>
      </c>
      <c r="T15" s="30" t="s">
        <v>122</v>
      </c>
      <c r="U15" s="30" t="s">
        <v>71</v>
      </c>
      <c r="V15" s="30" t="s">
        <v>68</v>
      </c>
      <c r="W15" s="31" t="s">
        <v>128</v>
      </c>
    </row>
    <row r="16" spans="2:25" ht="31.5">
      <c r="B16" s="49" t="str">
        <f>'חוזים עתידיים'!B7:I7</f>
        <v>9. חוזים עתידיים</v>
      </c>
      <c r="C16" s="30" t="s">
        <v>53</v>
      </c>
      <c r="D16" s="30" t="s">
        <v>137</v>
      </c>
      <c r="G16" s="30" t="s">
        <v>75</v>
      </c>
      <c r="H16" s="30" t="s">
        <v>118</v>
      </c>
      <c r="S16" s="30" t="s">
        <v>0</v>
      </c>
      <c r="T16" s="31" t="s">
        <v>122</v>
      </c>
    </row>
    <row r="17" spans="2:25" ht="31.5">
      <c r="B17" s="49" t="str">
        <f>'מוצרים מובנים'!B7:Q7</f>
        <v>10. מוצרים מובנים</v>
      </c>
      <c r="C17" s="30" t="s">
        <v>53</v>
      </c>
      <c r="F17" s="13" t="s">
        <v>59</v>
      </c>
      <c r="I17" s="30" t="s">
        <v>15</v>
      </c>
      <c r="J17" s="30" t="s">
        <v>76</v>
      </c>
      <c r="K17" s="30" t="s">
        <v>119</v>
      </c>
      <c r="L17" s="30" t="s">
        <v>18</v>
      </c>
      <c r="M17" s="30" t="s">
        <v>118</v>
      </c>
      <c r="Q17" s="30" t="s">
        <v>17</v>
      </c>
      <c r="R17" s="30" t="s">
        <v>19</v>
      </c>
      <c r="S17" s="30" t="s">
        <v>0</v>
      </c>
      <c r="T17" s="30" t="s">
        <v>122</v>
      </c>
      <c r="U17" s="30" t="s">
        <v>71</v>
      </c>
      <c r="V17" s="30" t="s">
        <v>68</v>
      </c>
      <c r="W17" s="31" t="s">
        <v>128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0" t="s">
        <v>53</v>
      </c>
      <c r="I19" s="30" t="s">
        <v>15</v>
      </c>
      <c r="J19" s="30" t="s">
        <v>76</v>
      </c>
      <c r="K19" s="30" t="s">
        <v>119</v>
      </c>
      <c r="L19" s="30" t="s">
        <v>18</v>
      </c>
      <c r="M19" s="30" t="s">
        <v>118</v>
      </c>
      <c r="Q19" s="30" t="s">
        <v>17</v>
      </c>
      <c r="R19" s="30" t="s">
        <v>19</v>
      </c>
      <c r="S19" s="30" t="s">
        <v>0</v>
      </c>
      <c r="T19" s="30" t="s">
        <v>122</v>
      </c>
      <c r="U19" s="30" t="s">
        <v>126</v>
      </c>
      <c r="V19" s="30" t="s">
        <v>68</v>
      </c>
      <c r="W19" s="31" t="s">
        <v>128</v>
      </c>
    </row>
    <row r="20" spans="2:25" ht="31.5">
      <c r="B20" s="49" t="str">
        <f>'לא סחיר - תעודות חוב מסחריות'!B7:S7</f>
        <v>2. תעודות חוב מסחריות</v>
      </c>
      <c r="C20" s="30" t="s">
        <v>53</v>
      </c>
      <c r="D20" s="42" t="s">
        <v>135</v>
      </c>
      <c r="E20" s="42" t="s">
        <v>134</v>
      </c>
      <c r="G20" s="30" t="s">
        <v>75</v>
      </c>
      <c r="I20" s="30" t="s">
        <v>15</v>
      </c>
      <c r="J20" s="30" t="s">
        <v>76</v>
      </c>
      <c r="K20" s="30" t="s">
        <v>119</v>
      </c>
      <c r="L20" s="30" t="s">
        <v>18</v>
      </c>
      <c r="M20" s="30" t="s">
        <v>118</v>
      </c>
      <c r="Q20" s="30" t="s">
        <v>17</v>
      </c>
      <c r="R20" s="30" t="s">
        <v>19</v>
      </c>
      <c r="S20" s="30" t="s">
        <v>0</v>
      </c>
      <c r="T20" s="30" t="s">
        <v>122</v>
      </c>
      <c r="U20" s="30" t="s">
        <v>126</v>
      </c>
      <c r="V20" s="30" t="s">
        <v>68</v>
      </c>
      <c r="W20" s="31" t="s">
        <v>128</v>
      </c>
    </row>
    <row r="21" spans="2:25" ht="31.5">
      <c r="B21" s="49" t="str">
        <f>'לא סחיר - אג"ח קונצרני'!B7:S7</f>
        <v>3. אג"ח קונצרני</v>
      </c>
      <c r="C21" s="30" t="s">
        <v>53</v>
      </c>
      <c r="D21" s="42" t="s">
        <v>135</v>
      </c>
      <c r="E21" s="42" t="s">
        <v>134</v>
      </c>
      <c r="G21" s="30" t="s">
        <v>75</v>
      </c>
      <c r="I21" s="30" t="s">
        <v>15</v>
      </c>
      <c r="J21" s="30" t="s">
        <v>76</v>
      </c>
      <c r="K21" s="30" t="s">
        <v>119</v>
      </c>
      <c r="L21" s="30" t="s">
        <v>18</v>
      </c>
      <c r="M21" s="30" t="s">
        <v>118</v>
      </c>
      <c r="Q21" s="30" t="s">
        <v>17</v>
      </c>
      <c r="R21" s="30" t="s">
        <v>19</v>
      </c>
      <c r="S21" s="30" t="s">
        <v>0</v>
      </c>
      <c r="T21" s="30" t="s">
        <v>122</v>
      </c>
      <c r="U21" s="30" t="s">
        <v>126</v>
      </c>
      <c r="V21" s="30" t="s">
        <v>68</v>
      </c>
      <c r="W21" s="31" t="s">
        <v>128</v>
      </c>
    </row>
    <row r="22" spans="2:25" ht="31.5">
      <c r="B22" s="49" t="str">
        <f>'לא סחיר - מניות'!B7:M7</f>
        <v>4. מניות</v>
      </c>
      <c r="C22" s="30" t="s">
        <v>53</v>
      </c>
      <c r="D22" s="42" t="s">
        <v>135</v>
      </c>
      <c r="E22" s="42" t="s">
        <v>134</v>
      </c>
      <c r="G22" s="30" t="s">
        <v>75</v>
      </c>
      <c r="H22" s="30" t="s">
        <v>118</v>
      </c>
      <c r="S22" s="30" t="s">
        <v>0</v>
      </c>
      <c r="T22" s="30" t="s">
        <v>122</v>
      </c>
      <c r="U22" s="30" t="s">
        <v>126</v>
      </c>
      <c r="V22" s="30" t="s">
        <v>68</v>
      </c>
      <c r="W22" s="31" t="s">
        <v>128</v>
      </c>
    </row>
    <row r="23" spans="2:25" ht="31.5">
      <c r="B23" s="49" t="str">
        <f>'לא סחיר - קרנות השקעה'!B7:K7</f>
        <v>5. קרנות השקעה</v>
      </c>
      <c r="C23" s="30" t="s">
        <v>53</v>
      </c>
      <c r="G23" s="30" t="s">
        <v>75</v>
      </c>
      <c r="H23" s="30" t="s">
        <v>118</v>
      </c>
      <c r="K23" s="30" t="s">
        <v>119</v>
      </c>
      <c r="S23" s="30" t="s">
        <v>0</v>
      </c>
      <c r="T23" s="30" t="s">
        <v>122</v>
      </c>
      <c r="U23" s="30" t="s">
        <v>126</v>
      </c>
      <c r="V23" s="30" t="s">
        <v>68</v>
      </c>
      <c r="W23" s="31" t="s">
        <v>128</v>
      </c>
    </row>
    <row r="24" spans="2:25" ht="31.5">
      <c r="B24" s="49" t="str">
        <f>'לא סחיר - כתבי אופציה'!B7:L7</f>
        <v>6. כתבי אופציה</v>
      </c>
      <c r="C24" s="30" t="s">
        <v>53</v>
      </c>
      <c r="G24" s="30" t="s">
        <v>75</v>
      </c>
      <c r="H24" s="30" t="s">
        <v>118</v>
      </c>
      <c r="K24" s="30" t="s">
        <v>119</v>
      </c>
      <c r="S24" s="30" t="s">
        <v>0</v>
      </c>
      <c r="T24" s="30" t="s">
        <v>122</v>
      </c>
      <c r="U24" s="30" t="s">
        <v>126</v>
      </c>
      <c r="V24" s="30" t="s">
        <v>68</v>
      </c>
      <c r="W24" s="31" t="s">
        <v>128</v>
      </c>
    </row>
    <row r="25" spans="2:25" ht="31.5">
      <c r="B25" s="49" t="str">
        <f>'לא סחיר - אופציות'!B7:L7</f>
        <v>7. אופציות</v>
      </c>
      <c r="C25" s="30" t="s">
        <v>53</v>
      </c>
      <c r="G25" s="30" t="s">
        <v>75</v>
      </c>
      <c r="H25" s="30" t="s">
        <v>118</v>
      </c>
      <c r="K25" s="30" t="s">
        <v>119</v>
      </c>
      <c r="S25" s="30" t="s">
        <v>0</v>
      </c>
      <c r="T25" s="30" t="s">
        <v>122</v>
      </c>
      <c r="U25" s="30" t="s">
        <v>126</v>
      </c>
      <c r="V25" s="30" t="s">
        <v>68</v>
      </c>
      <c r="W25" s="31" t="s">
        <v>128</v>
      </c>
    </row>
    <row r="26" spans="2:25" ht="31.5">
      <c r="B26" s="49" t="str">
        <f>'לא סחיר - חוזים עתידיים'!B7:K7</f>
        <v>8. חוזים עתידיים</v>
      </c>
      <c r="C26" s="30" t="s">
        <v>53</v>
      </c>
      <c r="G26" s="30" t="s">
        <v>75</v>
      </c>
      <c r="H26" s="30" t="s">
        <v>118</v>
      </c>
      <c r="K26" s="30" t="s">
        <v>119</v>
      </c>
      <c r="S26" s="30" t="s">
        <v>0</v>
      </c>
      <c r="T26" s="30" t="s">
        <v>122</v>
      </c>
      <c r="U26" s="30" t="s">
        <v>126</v>
      </c>
      <c r="V26" s="31" t="s">
        <v>128</v>
      </c>
    </row>
    <row r="27" spans="2:25" ht="31.5">
      <c r="B27" s="49" t="str">
        <f>'לא סחיר - מוצרים מובנים'!B7:Q7</f>
        <v>9. מוצרים מובנים</v>
      </c>
      <c r="C27" s="30" t="s">
        <v>53</v>
      </c>
      <c r="F27" s="30" t="s">
        <v>59</v>
      </c>
      <c r="I27" s="30" t="s">
        <v>15</v>
      </c>
      <c r="J27" s="30" t="s">
        <v>76</v>
      </c>
      <c r="K27" s="30" t="s">
        <v>119</v>
      </c>
      <c r="L27" s="30" t="s">
        <v>18</v>
      </c>
      <c r="M27" s="30" t="s">
        <v>118</v>
      </c>
      <c r="Q27" s="30" t="s">
        <v>17</v>
      </c>
      <c r="R27" s="30" t="s">
        <v>19</v>
      </c>
      <c r="S27" s="30" t="s">
        <v>0</v>
      </c>
      <c r="T27" s="30" t="s">
        <v>122</v>
      </c>
      <c r="U27" s="30" t="s">
        <v>126</v>
      </c>
      <c r="V27" s="30" t="s">
        <v>68</v>
      </c>
      <c r="W27" s="31" t="s">
        <v>128</v>
      </c>
    </row>
    <row r="28" spans="2:25" ht="31.5">
      <c r="B28" s="53" t="str">
        <f>הלוואות!B6</f>
        <v>1.ד. הלוואות:</v>
      </c>
      <c r="C28" s="30" t="s">
        <v>53</v>
      </c>
      <c r="I28" s="30" t="s">
        <v>15</v>
      </c>
      <c r="J28" s="30" t="s">
        <v>76</v>
      </c>
      <c r="L28" s="30" t="s">
        <v>18</v>
      </c>
      <c r="M28" s="30" t="s">
        <v>118</v>
      </c>
      <c r="Q28" s="13" t="s">
        <v>44</v>
      </c>
      <c r="R28" s="30" t="s">
        <v>19</v>
      </c>
      <c r="S28" s="30" t="s">
        <v>0</v>
      </c>
      <c r="T28" s="30" t="s">
        <v>122</v>
      </c>
      <c r="U28" s="30" t="s">
        <v>126</v>
      </c>
      <c r="V28" s="31" t="s">
        <v>128</v>
      </c>
    </row>
    <row r="29" spans="2:25" ht="47.25">
      <c r="B29" s="53" t="str">
        <f>'פקדונות מעל 3 חודשים'!B6:O6</f>
        <v>1.ה. פקדונות מעל 3 חודשים:</v>
      </c>
      <c r="C29" s="30" t="s">
        <v>53</v>
      </c>
      <c r="E29" s="30" t="s">
        <v>134</v>
      </c>
      <c r="I29" s="30" t="s">
        <v>15</v>
      </c>
      <c r="J29" s="30" t="s">
        <v>76</v>
      </c>
      <c r="L29" s="30" t="s">
        <v>18</v>
      </c>
      <c r="M29" s="30" t="s">
        <v>118</v>
      </c>
      <c r="O29" s="50" t="s">
        <v>62</v>
      </c>
      <c r="P29" s="51"/>
      <c r="R29" s="30" t="s">
        <v>19</v>
      </c>
      <c r="S29" s="30" t="s">
        <v>0</v>
      </c>
      <c r="T29" s="30" t="s">
        <v>122</v>
      </c>
      <c r="U29" s="30" t="s">
        <v>126</v>
      </c>
      <c r="V29" s="31" t="s">
        <v>128</v>
      </c>
    </row>
    <row r="30" spans="2:25" ht="63">
      <c r="B30" s="53" t="str">
        <f>'זכויות מקרקעין'!B6</f>
        <v>1. ו. זכויות במקרקעין:</v>
      </c>
      <c r="C30" s="13" t="s">
        <v>64</v>
      </c>
      <c r="N30" s="50" t="s">
        <v>101</v>
      </c>
      <c r="P30" s="51" t="s">
        <v>65</v>
      </c>
      <c r="U30" s="30" t="s">
        <v>126</v>
      </c>
      <c r="V30" s="14" t="s">
        <v>67</v>
      </c>
    </row>
    <row r="31" spans="2:25" ht="31.5">
      <c r="B31" s="53" t="str">
        <f>'השקעות אחרות '!B6:K6</f>
        <v xml:space="preserve">1. ח. השקעות אחרות </v>
      </c>
      <c r="C31" s="13" t="s">
        <v>15</v>
      </c>
      <c r="J31" s="13" t="s">
        <v>16</v>
      </c>
      <c r="Q31" s="13" t="s">
        <v>66</v>
      </c>
      <c r="R31" s="13" t="s">
        <v>63</v>
      </c>
      <c r="U31" s="30" t="s">
        <v>126</v>
      </c>
      <c r="V31" s="14" t="s">
        <v>67</v>
      </c>
    </row>
    <row r="32" spans="2:25" ht="47.25">
      <c r="B32" s="53" t="str">
        <f>'יתרת התחייבות להשקעה'!B6:D6</f>
        <v>1. ט. יתרות התחייבות להשקעה:</v>
      </c>
      <c r="X32" s="13" t="s">
        <v>124</v>
      </c>
      <c r="Y32" s="14" t="s">
        <v>123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>
      <selection activeCell="B12" sqref="B12:B1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31.28515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197</v>
      </c>
      <c r="C1" s="81" t="s" vm="1">
        <v>261</v>
      </c>
    </row>
    <row r="2" spans="2:54">
      <c r="B2" s="57" t="s">
        <v>196</v>
      </c>
      <c r="C2" s="81" t="s">
        <v>262</v>
      </c>
    </row>
    <row r="3" spans="2:54">
      <c r="B3" s="57" t="s">
        <v>198</v>
      </c>
      <c r="C3" s="81" t="s">
        <v>263</v>
      </c>
    </row>
    <row r="4" spans="2:54">
      <c r="B4" s="57" t="s">
        <v>199</v>
      </c>
      <c r="C4" s="81">
        <v>414</v>
      </c>
    </row>
    <row r="6" spans="2:54" ht="26.25" customHeight="1">
      <c r="B6" s="227" t="s">
        <v>229</v>
      </c>
      <c r="C6" s="228"/>
      <c r="D6" s="228"/>
      <c r="E6" s="228"/>
      <c r="F6" s="228"/>
      <c r="G6" s="228"/>
      <c r="H6" s="228"/>
      <c r="I6" s="228"/>
      <c r="J6" s="228"/>
      <c r="K6" s="228"/>
      <c r="L6" s="229"/>
    </row>
    <row r="7" spans="2:54" ht="26.25" customHeight="1">
      <c r="B7" s="227" t="s">
        <v>115</v>
      </c>
      <c r="C7" s="228"/>
      <c r="D7" s="228"/>
      <c r="E7" s="228"/>
      <c r="F7" s="228"/>
      <c r="G7" s="228"/>
      <c r="H7" s="228"/>
      <c r="I7" s="228"/>
      <c r="J7" s="228"/>
      <c r="K7" s="228"/>
      <c r="L7" s="229"/>
    </row>
    <row r="8" spans="2:54" s="3" customFormat="1" ht="78.75">
      <c r="B8" s="22" t="s">
        <v>133</v>
      </c>
      <c r="C8" s="30" t="s">
        <v>53</v>
      </c>
      <c r="D8" s="73" t="s">
        <v>75</v>
      </c>
      <c r="E8" s="30" t="s">
        <v>118</v>
      </c>
      <c r="F8" s="30" t="s">
        <v>119</v>
      </c>
      <c r="G8" s="30" t="s">
        <v>0</v>
      </c>
      <c r="H8" s="30" t="s">
        <v>122</v>
      </c>
      <c r="I8" s="30" t="s">
        <v>126</v>
      </c>
      <c r="J8" s="30" t="s">
        <v>68</v>
      </c>
      <c r="K8" s="73" t="s">
        <v>200</v>
      </c>
      <c r="L8" s="31" t="s">
        <v>202</v>
      </c>
      <c r="M8" s="1"/>
      <c r="AZ8" s="1"/>
    </row>
    <row r="9" spans="2:54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72</v>
      </c>
      <c r="I9" s="16" t="s">
        <v>23</v>
      </c>
      <c r="J9" s="32" t="s">
        <v>20</v>
      </c>
      <c r="K9" s="32" t="s">
        <v>20</v>
      </c>
      <c r="L9" s="33" t="s">
        <v>20</v>
      </c>
      <c r="AZ9" s="1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AZ10" s="1"/>
    </row>
    <row r="11" spans="2:54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AZ11" s="1"/>
    </row>
    <row r="12" spans="2:54" ht="19.5" customHeight="1">
      <c r="B12" s="113"/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2:54">
      <c r="B13" s="113"/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2:54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54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4" s="7" customFormat="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AZ16" s="1"/>
      <c r="BB16" s="1"/>
    </row>
    <row r="17" spans="2:54" s="7" customFormat="1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AZ17" s="1"/>
      <c r="BB17" s="1"/>
    </row>
    <row r="18" spans="2:54" s="7" customFormat="1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AZ18" s="1"/>
      <c r="BB18" s="1"/>
    </row>
    <row r="19" spans="2:54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4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4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4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4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4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4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4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4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4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4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4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4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4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password="CC3D"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H1:XFD2 D3:XFD1048576 D1:AF2 A1:A1048576 B1:B11 B14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4"/>
  <sheetViews>
    <sheetView rightToLeft="1" zoomScaleNormal="100" workbookViewId="0"/>
  </sheetViews>
  <sheetFormatPr defaultColWidth="9.140625" defaultRowHeight="18"/>
  <cols>
    <col min="1" max="1" width="6.28515625" style="1" customWidth="1"/>
    <col min="2" max="2" width="46.42578125" style="2" bestFit="1" customWidth="1"/>
    <col min="3" max="3" width="18.7109375" style="2" customWidth="1"/>
    <col min="4" max="4" width="8" style="2" customWidth="1"/>
    <col min="5" max="5" width="8" style="1" bestFit="1" customWidth="1"/>
    <col min="6" max="6" width="12.5703125" style="1" bestFit="1" customWidth="1"/>
    <col min="7" max="7" width="15.85546875" style="1" bestFit="1" customWidth="1"/>
    <col min="8" max="8" width="9.42578125" style="1" bestFit="1" customWidth="1"/>
    <col min="9" max="9" width="10.85546875" style="1" bestFit="1" customWidth="1"/>
    <col min="10" max="10" width="11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197</v>
      </c>
      <c r="C1" s="81" t="s" vm="1">
        <v>261</v>
      </c>
    </row>
    <row r="2" spans="2:51">
      <c r="B2" s="57" t="s">
        <v>196</v>
      </c>
      <c r="C2" s="81" t="s">
        <v>262</v>
      </c>
    </row>
    <row r="3" spans="2:51">
      <c r="B3" s="57" t="s">
        <v>198</v>
      </c>
      <c r="C3" s="81" t="s">
        <v>263</v>
      </c>
    </row>
    <row r="4" spans="2:51">
      <c r="B4" s="57" t="s">
        <v>199</v>
      </c>
      <c r="C4" s="81">
        <v>414</v>
      </c>
    </row>
    <row r="6" spans="2:51" ht="26.25" customHeight="1">
      <c r="B6" s="227" t="s">
        <v>229</v>
      </c>
      <c r="C6" s="228"/>
      <c r="D6" s="228"/>
      <c r="E6" s="228"/>
      <c r="F6" s="228"/>
      <c r="G6" s="228"/>
      <c r="H6" s="228"/>
      <c r="I6" s="228"/>
      <c r="J6" s="228"/>
      <c r="K6" s="229"/>
    </row>
    <row r="7" spans="2:51" ht="26.25" customHeight="1">
      <c r="B7" s="227" t="s">
        <v>116</v>
      </c>
      <c r="C7" s="228"/>
      <c r="D7" s="228"/>
      <c r="E7" s="228"/>
      <c r="F7" s="228"/>
      <c r="G7" s="228"/>
      <c r="H7" s="228"/>
      <c r="I7" s="228"/>
      <c r="J7" s="228"/>
      <c r="K7" s="229"/>
    </row>
    <row r="8" spans="2:51" s="3" customFormat="1" ht="63">
      <c r="B8" s="22" t="s">
        <v>133</v>
      </c>
      <c r="C8" s="30" t="s">
        <v>53</v>
      </c>
      <c r="D8" s="73" t="s">
        <v>75</v>
      </c>
      <c r="E8" s="30" t="s">
        <v>118</v>
      </c>
      <c r="F8" s="30" t="s">
        <v>119</v>
      </c>
      <c r="G8" s="30" t="s">
        <v>0</v>
      </c>
      <c r="H8" s="30" t="s">
        <v>122</v>
      </c>
      <c r="I8" s="30" t="s">
        <v>126</v>
      </c>
      <c r="J8" s="73" t="s">
        <v>200</v>
      </c>
      <c r="K8" s="31" t="s">
        <v>202</v>
      </c>
      <c r="L8" s="1"/>
      <c r="AW8" s="1"/>
    </row>
    <row r="9" spans="2:51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72</v>
      </c>
      <c r="I9" s="16" t="s">
        <v>23</v>
      </c>
      <c r="J9" s="32" t="s">
        <v>20</v>
      </c>
      <c r="K9" s="17" t="s">
        <v>20</v>
      </c>
      <c r="AW9" s="1"/>
    </row>
    <row r="10" spans="2:5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20" t="s">
        <v>8</v>
      </c>
      <c r="K10" s="20" t="s">
        <v>9</v>
      </c>
      <c r="AW10" s="1"/>
    </row>
    <row r="11" spans="2:51" s="4" customFormat="1" ht="18" customHeight="1">
      <c r="B11" s="82" t="s">
        <v>57</v>
      </c>
      <c r="C11" s="83"/>
      <c r="D11" s="83"/>
      <c r="E11" s="83"/>
      <c r="F11" s="83"/>
      <c r="G11" s="91"/>
      <c r="H11" s="93"/>
      <c r="I11" s="91">
        <f>+I12</f>
        <v>-1404.7090200000002</v>
      </c>
      <c r="J11" s="92">
        <v>1</v>
      </c>
      <c r="K11" s="92">
        <f>+I11/'סכום נכסי הקרן'!$C$43</f>
        <v>-8.2705071883003431E-4</v>
      </c>
      <c r="AW11" s="1"/>
    </row>
    <row r="12" spans="2:51" ht="19.5" customHeight="1">
      <c r="B12" s="84" t="s">
        <v>43</v>
      </c>
      <c r="C12" s="85"/>
      <c r="D12" s="85"/>
      <c r="E12" s="85"/>
      <c r="F12" s="85"/>
      <c r="G12" s="94"/>
      <c r="H12" s="96"/>
      <c r="I12" s="94">
        <f>+I13+I27+I51</f>
        <v>-1404.7090200000002</v>
      </c>
      <c r="J12" s="95">
        <v>1</v>
      </c>
      <c r="K12" s="95">
        <f>+I12/'סכום נכסי הקרן'!$C$43</f>
        <v>-8.2705071883003431E-4</v>
      </c>
    </row>
    <row r="13" spans="2:51">
      <c r="B13" s="104" t="s">
        <v>42</v>
      </c>
      <c r="C13" s="85"/>
      <c r="D13" s="85"/>
      <c r="E13" s="85"/>
      <c r="F13" s="85"/>
      <c r="G13" s="94"/>
      <c r="H13" s="96"/>
      <c r="I13" s="94">
        <f>SUM(I14:I25)</f>
        <v>-568.25112000000001</v>
      </c>
      <c r="J13" s="95">
        <f>SUM(J14:J25)</f>
        <v>0.40453297580448366</v>
      </c>
      <c r="K13" s="140">
        <f>+I13/'סכום נכסי הקרן'!$C$43</f>
        <v>-3.3456928842955102E-4</v>
      </c>
    </row>
    <row r="14" spans="2:51">
      <c r="B14" s="90" t="s">
        <v>1639</v>
      </c>
      <c r="C14" s="87" t="s">
        <v>1640</v>
      </c>
      <c r="D14" s="100"/>
      <c r="E14" s="100" t="s">
        <v>1263</v>
      </c>
      <c r="F14" s="120">
        <v>42366</v>
      </c>
      <c r="G14" s="97">
        <v>89182.8</v>
      </c>
      <c r="H14" s="99">
        <v>-0.35449999999999998</v>
      </c>
      <c r="I14" s="97">
        <v>-0.31617000000000001</v>
      </c>
      <c r="J14" s="98">
        <f>+I14/$I$11</f>
        <v>2.2507864297760397E-4</v>
      </c>
      <c r="K14" s="98">
        <f>+I14/'סכום נכסי הקרן'!$C$43</f>
        <v>-1.8615145346791599E-7</v>
      </c>
    </row>
    <row r="15" spans="2:51">
      <c r="B15" s="90" t="s">
        <v>1641</v>
      </c>
      <c r="C15" s="87" t="s">
        <v>1642</v>
      </c>
      <c r="D15" s="100"/>
      <c r="E15" s="100" t="s">
        <v>1263</v>
      </c>
      <c r="F15" s="120">
        <v>42366</v>
      </c>
      <c r="G15" s="97">
        <v>2558880</v>
      </c>
      <c r="H15" s="99">
        <v>0.35299999999999998</v>
      </c>
      <c r="I15" s="97">
        <v>9.0334400000000006</v>
      </c>
      <c r="J15" s="98">
        <f t="shared" ref="J15:J25" si="0">+I15/$I$11</f>
        <v>-6.4308265066881955E-3</v>
      </c>
      <c r="K15" s="98">
        <f>+I15/'סכום נכסי הקרן'!$C$43</f>
        <v>5.3186196850277102E-6</v>
      </c>
    </row>
    <row r="16" spans="2:51" s="7" customFormat="1">
      <c r="B16" s="90" t="s">
        <v>1643</v>
      </c>
      <c r="C16" s="87" t="s">
        <v>1644</v>
      </c>
      <c r="D16" s="100"/>
      <c r="E16" s="100" t="s">
        <v>1263</v>
      </c>
      <c r="F16" s="120">
        <v>42366</v>
      </c>
      <c r="G16" s="97">
        <v>6014778</v>
      </c>
      <c r="H16" s="99">
        <v>0.37640000000000001</v>
      </c>
      <c r="I16" s="97">
        <v>22.638069999999999</v>
      </c>
      <c r="J16" s="98">
        <f t="shared" si="0"/>
        <v>-1.6115842980776188E-2</v>
      </c>
      <c r="K16" s="98">
        <f>+I16/'סכום נכסי הקרן'!$C$43</f>
        <v>1.3328619521802907E-5</v>
      </c>
      <c r="AW16" s="1"/>
      <c r="AY16" s="1"/>
    </row>
    <row r="17" spans="2:51" s="7" customFormat="1">
      <c r="B17" s="90" t="s">
        <v>1645</v>
      </c>
      <c r="C17" s="87" t="s">
        <v>1646</v>
      </c>
      <c r="D17" s="100"/>
      <c r="E17" s="100" t="s">
        <v>1211</v>
      </c>
      <c r="F17" s="120">
        <v>42345</v>
      </c>
      <c r="G17" s="97">
        <v>7691400</v>
      </c>
      <c r="H17" s="99">
        <v>-1.3643000000000001</v>
      </c>
      <c r="I17" s="97">
        <v>-104.93533000000001</v>
      </c>
      <c r="J17" s="98">
        <f t="shared" si="0"/>
        <v>7.4702538750694422E-2</v>
      </c>
      <c r="K17" s="98">
        <f>+I17/'סכום נכסי הקרן'!$C$43</f>
        <v>-6.178278837219031E-5</v>
      </c>
      <c r="AW17" s="1"/>
      <c r="AY17" s="1"/>
    </row>
    <row r="18" spans="2:51" s="7" customFormat="1">
      <c r="B18" s="90" t="s">
        <v>1647</v>
      </c>
      <c r="C18" s="87" t="s">
        <v>1648</v>
      </c>
      <c r="D18" s="100"/>
      <c r="E18" s="100" t="s">
        <v>1211</v>
      </c>
      <c r="F18" s="120">
        <v>42353</v>
      </c>
      <c r="G18" s="97">
        <v>7692500</v>
      </c>
      <c r="H18" s="99">
        <v>-1.3459000000000001</v>
      </c>
      <c r="I18" s="97">
        <v>-103.53412</v>
      </c>
      <c r="J18" s="98">
        <f t="shared" si="0"/>
        <v>7.3705029672266206E-2</v>
      </c>
      <c r="K18" s="98">
        <f>+I18/'סכום נכסי הקרן'!$C$43</f>
        <v>-6.095779777183677E-5</v>
      </c>
      <c r="AW18" s="1"/>
      <c r="AY18" s="1"/>
    </row>
    <row r="19" spans="2:51">
      <c r="B19" s="90" t="s">
        <v>1649</v>
      </c>
      <c r="C19" s="87" t="s">
        <v>1650</v>
      </c>
      <c r="D19" s="100"/>
      <c r="E19" s="100" t="s">
        <v>1211</v>
      </c>
      <c r="F19" s="120">
        <v>42346</v>
      </c>
      <c r="G19" s="97">
        <v>7708800</v>
      </c>
      <c r="H19" s="99">
        <v>-1.1336999999999999</v>
      </c>
      <c r="I19" s="97">
        <v>-87.390990000000002</v>
      </c>
      <c r="J19" s="98">
        <f t="shared" si="0"/>
        <v>6.2212877368723656E-2</v>
      </c>
      <c r="K19" s="98">
        <f>+I19/'סכום נכסי הקרן'!$C$43</f>
        <v>-5.1453204948287674E-5</v>
      </c>
    </row>
    <row r="20" spans="2:51">
      <c r="B20" s="90" t="s">
        <v>1651</v>
      </c>
      <c r="C20" s="87" t="s">
        <v>1652</v>
      </c>
      <c r="D20" s="100"/>
      <c r="E20" s="100" t="s">
        <v>1211</v>
      </c>
      <c r="F20" s="120">
        <v>42347</v>
      </c>
      <c r="G20" s="97">
        <v>3474720</v>
      </c>
      <c r="H20" s="99">
        <v>-0.96609999999999996</v>
      </c>
      <c r="I20" s="97">
        <v>-33.56785</v>
      </c>
      <c r="J20" s="98">
        <f t="shared" si="0"/>
        <v>2.3896657259309118E-2</v>
      </c>
      <c r="K20" s="98">
        <f>+I20/'סכום נכסי הקרן'!$C$43</f>
        <v>-1.9763747563946561E-5</v>
      </c>
    </row>
    <row r="21" spans="2:51">
      <c r="B21" s="90" t="s">
        <v>1653</v>
      </c>
      <c r="C21" s="87" t="s">
        <v>1654</v>
      </c>
      <c r="D21" s="100"/>
      <c r="E21" s="100" t="s">
        <v>1211</v>
      </c>
      <c r="F21" s="120">
        <v>42291</v>
      </c>
      <c r="G21" s="97">
        <v>10265570</v>
      </c>
      <c r="H21" s="99">
        <v>-0.71309999999999996</v>
      </c>
      <c r="I21" s="97">
        <v>-73.199029999999993</v>
      </c>
      <c r="J21" s="98">
        <f t="shared" si="0"/>
        <v>5.2109745831916125E-2</v>
      </c>
      <c r="K21" s="98">
        <f>+I21/'סכום נכסי הקרן'!$C$43</f>
        <v>-4.3097402748336611E-5</v>
      </c>
    </row>
    <row r="22" spans="2:51">
      <c r="B22" s="90" t="s">
        <v>1653</v>
      </c>
      <c r="C22" s="87" t="s">
        <v>1655</v>
      </c>
      <c r="D22" s="100"/>
      <c r="E22" s="100" t="s">
        <v>1211</v>
      </c>
      <c r="F22" s="120">
        <v>42291</v>
      </c>
      <c r="G22" s="97">
        <v>631429.4</v>
      </c>
      <c r="H22" s="99">
        <v>-0.71309999999999996</v>
      </c>
      <c r="I22" s="97">
        <v>-4.5024300000000004</v>
      </c>
      <c r="J22" s="98">
        <f t="shared" si="0"/>
        <v>3.2052403279933376E-3</v>
      </c>
      <c r="K22" s="98">
        <f>+I22/'סכום נכסי הקרן'!$C$43</f>
        <v>-2.6508963172899046E-6</v>
      </c>
    </row>
    <row r="23" spans="2:51">
      <c r="B23" s="90" t="s">
        <v>1656</v>
      </c>
      <c r="C23" s="87" t="s">
        <v>1657</v>
      </c>
      <c r="D23" s="100"/>
      <c r="E23" s="100" t="s">
        <v>1211</v>
      </c>
      <c r="F23" s="120">
        <v>42360</v>
      </c>
      <c r="G23" s="97">
        <v>39020</v>
      </c>
      <c r="H23" s="99">
        <v>1.47E-2</v>
      </c>
      <c r="I23" s="97">
        <v>5.7499999999999999E-3</v>
      </c>
      <c r="J23" s="98">
        <f t="shared" si="0"/>
        <v>-4.0933744413487137E-6</v>
      </c>
      <c r="K23" s="98">
        <f>+I23/'סכום נכסי הקרן'!$C$43</f>
        <v>3.3854282741579436E-9</v>
      </c>
    </row>
    <row r="24" spans="2:51">
      <c r="B24" s="90" t="s">
        <v>1658</v>
      </c>
      <c r="C24" s="87" t="s">
        <v>1659</v>
      </c>
      <c r="D24" s="100"/>
      <c r="E24" s="100" t="s">
        <v>1211</v>
      </c>
      <c r="F24" s="120">
        <v>42296</v>
      </c>
      <c r="G24" s="97">
        <v>7692400</v>
      </c>
      <c r="H24" s="99">
        <v>-1.4357</v>
      </c>
      <c r="I24" s="97">
        <v>-110.44007999999999</v>
      </c>
      <c r="J24" s="98">
        <f t="shared" si="0"/>
        <v>7.8621321873479519E-2</v>
      </c>
      <c r="K24" s="98">
        <f>+I24/'סכום נכסי הקרן'!$C$43</f>
        <v>-6.5023820770828734E-5</v>
      </c>
    </row>
    <row r="25" spans="2:51">
      <c r="B25" s="90" t="s">
        <v>1660</v>
      </c>
      <c r="C25" s="87" t="s">
        <v>1661</v>
      </c>
      <c r="D25" s="100"/>
      <c r="E25" s="100" t="s">
        <v>1211</v>
      </c>
      <c r="F25" s="120">
        <v>42303</v>
      </c>
      <c r="G25" s="97">
        <v>7720800</v>
      </c>
      <c r="H25" s="99">
        <v>-1.0626</v>
      </c>
      <c r="I25" s="97">
        <v>-82.042380000000009</v>
      </c>
      <c r="J25" s="98">
        <f t="shared" si="0"/>
        <v>5.8405248939029375E-2</v>
      </c>
      <c r="K25" s="98">
        <f>+I25/'סכום נכסי הקרן'!$C$43</f>
        <v>-4.8304103118471339E-5</v>
      </c>
    </row>
    <row r="26" spans="2:51">
      <c r="B26" s="86"/>
      <c r="C26" s="87"/>
      <c r="D26" s="87"/>
      <c r="E26" s="87"/>
      <c r="F26" s="87"/>
      <c r="G26" s="97"/>
      <c r="H26" s="99"/>
      <c r="I26" s="87"/>
      <c r="J26" s="98"/>
      <c r="K26" s="87"/>
    </row>
    <row r="27" spans="2:51">
      <c r="B27" s="104" t="s">
        <v>249</v>
      </c>
      <c r="C27" s="85"/>
      <c r="D27" s="85"/>
      <c r="E27" s="85"/>
      <c r="F27" s="85"/>
      <c r="G27" s="94"/>
      <c r="H27" s="96"/>
      <c r="I27" s="94">
        <f>SUM(I28:I49)</f>
        <v>-871.75580000000014</v>
      </c>
      <c r="J27" s="95">
        <f>SUM(J28:J49)</f>
        <v>0.62059528883782633</v>
      </c>
      <c r="K27" s="140">
        <f>+I27/'סכום נכסי הקרן'!$C$43</f>
        <v>-5.1326377973585707E-4</v>
      </c>
    </row>
    <row r="28" spans="2:51">
      <c r="B28" s="90" t="s">
        <v>1662</v>
      </c>
      <c r="C28" s="87" t="s">
        <v>1663</v>
      </c>
      <c r="D28" s="100"/>
      <c r="E28" s="100" t="s">
        <v>1403</v>
      </c>
      <c r="F28" s="120">
        <v>42199</v>
      </c>
      <c r="G28" s="97">
        <v>9832800</v>
      </c>
      <c r="H28" s="99">
        <v>-4.2342000000000004</v>
      </c>
      <c r="I28" s="97">
        <v>-416.33690999999999</v>
      </c>
      <c r="J28" s="98">
        <f t="shared" ref="J28:J49" si="1">+I28/$I$11</f>
        <v>0.29638658545810426</v>
      </c>
      <c r="K28" s="98">
        <f>+I28/'סכום נכסי הקרן'!$C$43</f>
        <v>-2.4512673855470451E-4</v>
      </c>
    </row>
    <row r="29" spans="2:51">
      <c r="B29" s="90" t="s">
        <v>1664</v>
      </c>
      <c r="C29" s="87" t="s">
        <v>1665</v>
      </c>
      <c r="D29" s="100"/>
      <c r="E29" s="100" t="s">
        <v>1211</v>
      </c>
      <c r="F29" s="120">
        <v>42208</v>
      </c>
      <c r="G29" s="97">
        <v>994987</v>
      </c>
      <c r="H29" s="99">
        <v>2.3835999999999999</v>
      </c>
      <c r="I29" s="97">
        <v>23.71668</v>
      </c>
      <c r="J29" s="98">
        <f t="shared" si="1"/>
        <v>-1.6883695955764558E-2</v>
      </c>
      <c r="K29" s="98">
        <f>+I29/'סכום נכסי הקרן'!$C$43</f>
        <v>1.3963672876722821E-5</v>
      </c>
    </row>
    <row r="30" spans="2:51">
      <c r="B30" s="90" t="s">
        <v>1666</v>
      </c>
      <c r="C30" s="87" t="s">
        <v>1667</v>
      </c>
      <c r="D30" s="100"/>
      <c r="E30" s="100" t="s">
        <v>1403</v>
      </c>
      <c r="F30" s="120">
        <v>42250</v>
      </c>
      <c r="G30" s="97">
        <v>3988241.03</v>
      </c>
      <c r="H30" s="99">
        <v>2.8351999999999999</v>
      </c>
      <c r="I30" s="97">
        <v>113.07486</v>
      </c>
      <c r="J30" s="98">
        <f t="shared" si="1"/>
        <v>-8.0496998588362442E-2</v>
      </c>
      <c r="K30" s="98">
        <f>+I30/'סכום נכסי הקרן'!$C$43</f>
        <v>6.6575100546165407E-5</v>
      </c>
    </row>
    <row r="31" spans="2:51">
      <c r="B31" s="90" t="s">
        <v>1668</v>
      </c>
      <c r="C31" s="87" t="s">
        <v>1669</v>
      </c>
      <c r="D31" s="100"/>
      <c r="E31" s="100" t="s">
        <v>1263</v>
      </c>
      <c r="F31" s="120">
        <v>42341</v>
      </c>
      <c r="G31" s="97">
        <v>2123400</v>
      </c>
      <c r="H31" s="99">
        <v>2.8445</v>
      </c>
      <c r="I31" s="97">
        <v>60.400649999999999</v>
      </c>
      <c r="J31" s="98">
        <f t="shared" si="1"/>
        <v>-4.2998691643625943E-2</v>
      </c>
      <c r="K31" s="98">
        <f>+I31/'סכום נכסי הקרן'!$C$43</f>
        <v>3.5562098832611822E-5</v>
      </c>
    </row>
    <row r="32" spans="2:51">
      <c r="B32" s="90" t="s">
        <v>1670</v>
      </c>
      <c r="C32" s="87" t="s">
        <v>1671</v>
      </c>
      <c r="D32" s="100"/>
      <c r="E32" s="100" t="s">
        <v>1403</v>
      </c>
      <c r="F32" s="120">
        <v>42338</v>
      </c>
      <c r="G32" s="97">
        <v>109896</v>
      </c>
      <c r="H32" s="99">
        <v>-1.4390000000000001</v>
      </c>
      <c r="I32" s="97">
        <v>-1.58138</v>
      </c>
      <c r="J32" s="98">
        <f t="shared" si="1"/>
        <v>1.1257705172278312E-3</v>
      </c>
      <c r="K32" s="98">
        <f>+I32/'סכום נכסי הקרן'!$C$43</f>
        <v>-9.310693155109372E-7</v>
      </c>
    </row>
    <row r="33" spans="2:11">
      <c r="B33" s="90" t="s">
        <v>1672</v>
      </c>
      <c r="C33" s="87" t="s">
        <v>1673</v>
      </c>
      <c r="D33" s="100"/>
      <c r="E33" s="100" t="s">
        <v>1403</v>
      </c>
      <c r="F33" s="120">
        <v>42332</v>
      </c>
      <c r="G33" s="97">
        <v>109896</v>
      </c>
      <c r="H33" s="99">
        <v>-1.7290000000000001</v>
      </c>
      <c r="I33" s="97">
        <v>-1.9001199999999998</v>
      </c>
      <c r="J33" s="98">
        <f t="shared" si="1"/>
        <v>1.352678720607916E-3</v>
      </c>
      <c r="K33" s="98">
        <f>+I33/'סכום נכסי הקרן'!$C$43</f>
        <v>-1.1187339082248679E-6</v>
      </c>
    </row>
    <row r="34" spans="2:11">
      <c r="B34" s="90" t="s">
        <v>1674</v>
      </c>
      <c r="C34" s="87" t="s">
        <v>1675</v>
      </c>
      <c r="D34" s="100"/>
      <c r="E34" s="100" t="s">
        <v>1403</v>
      </c>
      <c r="F34" s="120">
        <v>42333</v>
      </c>
      <c r="G34" s="97">
        <v>219792</v>
      </c>
      <c r="H34" s="99">
        <v>-1.8615999999999999</v>
      </c>
      <c r="I34" s="97">
        <v>-4.0915600000000003</v>
      </c>
      <c r="J34" s="98">
        <f t="shared" si="1"/>
        <v>2.9127455876947379E-3</v>
      </c>
      <c r="K34" s="98">
        <f>+I34/'סכום נכסי הקרן'!$C$43</f>
        <v>-2.4089883320719438E-6</v>
      </c>
    </row>
    <row r="35" spans="2:11">
      <c r="B35" s="90" t="s">
        <v>1676</v>
      </c>
      <c r="C35" s="87" t="s">
        <v>1677</v>
      </c>
      <c r="D35" s="100"/>
      <c r="E35" s="100" t="s">
        <v>1403</v>
      </c>
      <c r="F35" s="120">
        <v>42333</v>
      </c>
      <c r="G35" s="97">
        <v>109896</v>
      </c>
      <c r="H35" s="99">
        <v>-1.87</v>
      </c>
      <c r="I35" s="97">
        <v>-2.05505</v>
      </c>
      <c r="J35" s="98">
        <f t="shared" si="1"/>
        <v>1.4629720253380304E-3</v>
      </c>
      <c r="K35" s="98">
        <f>+I35/'סכום נכסי הקרן'!$C$43</f>
        <v>-1.209952065184049E-6</v>
      </c>
    </row>
    <row r="36" spans="2:11">
      <c r="B36" s="90" t="s">
        <v>1678</v>
      </c>
      <c r="C36" s="87" t="s">
        <v>1679</v>
      </c>
      <c r="D36" s="100"/>
      <c r="E36" s="100" t="s">
        <v>1211</v>
      </c>
      <c r="F36" s="120">
        <v>42284</v>
      </c>
      <c r="G36" s="97">
        <v>3873805.25</v>
      </c>
      <c r="H36" s="99">
        <v>-0.51700000000000002</v>
      </c>
      <c r="I36" s="97">
        <v>-20.026419999999998</v>
      </c>
      <c r="J36" s="98">
        <f t="shared" si="1"/>
        <v>1.4256632309515599E-2</v>
      </c>
      <c r="K36" s="98">
        <f>+I36/'סכום נכסי הקרן'!$C$43</f>
        <v>-1.1790957999680368E-5</v>
      </c>
    </row>
    <row r="37" spans="2:11">
      <c r="B37" s="90" t="s">
        <v>1680</v>
      </c>
      <c r="C37" s="87" t="s">
        <v>1681</v>
      </c>
      <c r="D37" s="100"/>
      <c r="E37" s="100" t="s">
        <v>1211</v>
      </c>
      <c r="F37" s="120">
        <v>42320</v>
      </c>
      <c r="G37" s="97">
        <v>4594679.1399999997</v>
      </c>
      <c r="H37" s="99">
        <v>-1.9855</v>
      </c>
      <c r="I37" s="97">
        <v>-91.227500000000006</v>
      </c>
      <c r="J37" s="98">
        <f t="shared" si="1"/>
        <v>6.4944055104024317E-2</v>
      </c>
      <c r="K37" s="98">
        <f>+I37/'סכום נכסי הקרן'!$C$43</f>
        <v>-5.3712027457520663E-5</v>
      </c>
    </row>
    <row r="38" spans="2:11">
      <c r="B38" s="90" t="s">
        <v>1682</v>
      </c>
      <c r="C38" s="87" t="s">
        <v>1683</v>
      </c>
      <c r="D38" s="100"/>
      <c r="E38" s="100" t="s">
        <v>1211</v>
      </c>
      <c r="F38" s="120">
        <v>42320</v>
      </c>
      <c r="G38" s="97">
        <v>1255374.81</v>
      </c>
      <c r="H38" s="99">
        <v>-2.0352999999999999</v>
      </c>
      <c r="I38" s="97">
        <v>-25.550990000000002</v>
      </c>
      <c r="J38" s="98">
        <f t="shared" si="1"/>
        <v>1.8189525116027231E-2</v>
      </c>
      <c r="K38" s="98">
        <f>+I38/'סכום נכסי הקרן'!$C$43</f>
        <v>-1.5043659822387284E-5</v>
      </c>
    </row>
    <row r="39" spans="2:11">
      <c r="B39" s="90" t="s">
        <v>1684</v>
      </c>
      <c r="C39" s="87" t="s">
        <v>1685</v>
      </c>
      <c r="D39" s="100"/>
      <c r="E39" s="100" t="s">
        <v>1263</v>
      </c>
      <c r="F39" s="120">
        <v>42340</v>
      </c>
      <c r="G39" s="97">
        <v>8499043.75</v>
      </c>
      <c r="H39" s="99">
        <v>-2.5689000000000002</v>
      </c>
      <c r="I39" s="97">
        <v>-218.32901000000001</v>
      </c>
      <c r="J39" s="98">
        <f t="shared" si="1"/>
        <v>0.15542650249373352</v>
      </c>
      <c r="K39" s="98">
        <f>+I39/'סכום נכסי הקרן'!$C$43</f>
        <v>-1.2854560061268042E-4</v>
      </c>
    </row>
    <row r="40" spans="2:11">
      <c r="B40" s="90" t="s">
        <v>1686</v>
      </c>
      <c r="C40" s="87" t="s">
        <v>1687</v>
      </c>
      <c r="D40" s="100"/>
      <c r="E40" s="100" t="s">
        <v>1263</v>
      </c>
      <c r="F40" s="120">
        <v>42333</v>
      </c>
      <c r="G40" s="97">
        <v>416042.95</v>
      </c>
      <c r="H40" s="99">
        <v>-2.2103999999999999</v>
      </c>
      <c r="I40" s="97">
        <v>-9.1962600000000005</v>
      </c>
      <c r="J40" s="98">
        <f t="shared" si="1"/>
        <v>6.5467366330430477E-3</v>
      </c>
      <c r="K40" s="98">
        <f>+I40/'סכום נכסי הקרן'!$C$43</f>
        <v>-5.4144832383491707E-6</v>
      </c>
    </row>
    <row r="41" spans="2:11">
      <c r="B41" s="90" t="s">
        <v>1688</v>
      </c>
      <c r="C41" s="87" t="s">
        <v>1689</v>
      </c>
      <c r="D41" s="100"/>
      <c r="E41" s="100" t="s">
        <v>1263</v>
      </c>
      <c r="F41" s="120">
        <v>42317</v>
      </c>
      <c r="G41" s="97">
        <v>1685289.41</v>
      </c>
      <c r="H41" s="99">
        <v>-0.89970000000000006</v>
      </c>
      <c r="I41" s="97">
        <v>-15.16323</v>
      </c>
      <c r="J41" s="98">
        <f t="shared" si="1"/>
        <v>1.0794570109616011E-2</v>
      </c>
      <c r="K41" s="98">
        <f>+I41/'סכום נכסי הקרן'!$C$43</f>
        <v>-8.9276569686191233E-6</v>
      </c>
    </row>
    <row r="42" spans="2:11">
      <c r="B42" s="90" t="s">
        <v>1690</v>
      </c>
      <c r="C42" s="87" t="s">
        <v>1691</v>
      </c>
      <c r="D42" s="100"/>
      <c r="E42" s="100" t="s">
        <v>1263</v>
      </c>
      <c r="F42" s="120">
        <v>42347</v>
      </c>
      <c r="G42" s="97">
        <v>213367.21</v>
      </c>
      <c r="H42" s="99">
        <v>0.39350000000000002</v>
      </c>
      <c r="I42" s="97">
        <v>0.83957000000000004</v>
      </c>
      <c r="J42" s="98">
        <f t="shared" si="1"/>
        <v>-5.9768250082141558E-4</v>
      </c>
      <c r="K42" s="98">
        <f>+I42/'סכום נכסי הקרן'!$C$43</f>
        <v>4.9431374193648434E-7</v>
      </c>
    </row>
    <row r="43" spans="2:11">
      <c r="B43" s="90" t="s">
        <v>1692</v>
      </c>
      <c r="C43" s="87" t="s">
        <v>1693</v>
      </c>
      <c r="D43" s="100"/>
      <c r="E43" s="100" t="s">
        <v>1263</v>
      </c>
      <c r="F43" s="120">
        <v>42360</v>
      </c>
      <c r="G43" s="97">
        <v>213515.49</v>
      </c>
      <c r="H43" s="99">
        <v>0.3654</v>
      </c>
      <c r="I43" s="97">
        <v>0.78021000000000007</v>
      </c>
      <c r="J43" s="98">
        <f t="shared" si="1"/>
        <v>-5.5542463876255305E-4</v>
      </c>
      <c r="K43" s="98">
        <f>+I43/'סכום נכסי הקרן'!$C$43</f>
        <v>4.593643467444816E-7</v>
      </c>
    </row>
    <row r="44" spans="2:11">
      <c r="B44" s="90" t="s">
        <v>1694</v>
      </c>
      <c r="C44" s="87" t="s">
        <v>1695</v>
      </c>
      <c r="D44" s="100"/>
      <c r="E44" s="100" t="s">
        <v>1263</v>
      </c>
      <c r="F44" s="120">
        <v>42348</v>
      </c>
      <c r="G44" s="97">
        <v>2571433.61</v>
      </c>
      <c r="H44" s="99">
        <v>0.80579999999999996</v>
      </c>
      <c r="I44" s="97">
        <v>20.72146</v>
      </c>
      <c r="J44" s="98">
        <f t="shared" si="1"/>
        <v>-1.4751425174161691E-2</v>
      </c>
      <c r="K44" s="98">
        <f>+I44/'סכום נכסי הקרן'!$C$43</f>
        <v>1.2200176794057889E-5</v>
      </c>
    </row>
    <row r="45" spans="2:11">
      <c r="B45" s="90" t="s">
        <v>1696</v>
      </c>
      <c r="C45" s="87" t="s">
        <v>1697</v>
      </c>
      <c r="D45" s="100"/>
      <c r="E45" s="100" t="s">
        <v>1263</v>
      </c>
      <c r="F45" s="120">
        <v>42304</v>
      </c>
      <c r="G45" s="97">
        <v>34186740</v>
      </c>
      <c r="H45" s="99">
        <v>-1.6760999999999999</v>
      </c>
      <c r="I45" s="97">
        <v>-573.00675000000001</v>
      </c>
      <c r="J45" s="98">
        <f t="shared" si="1"/>
        <v>0.40791846698613776</v>
      </c>
      <c r="K45" s="98">
        <f>+I45/'סכום נכסי הקרן'!$C$43</f>
        <v>-3.3736926134493085E-4</v>
      </c>
    </row>
    <row r="46" spans="2:11">
      <c r="B46" s="90" t="s">
        <v>1698</v>
      </c>
      <c r="C46" s="87" t="s">
        <v>1699</v>
      </c>
      <c r="D46" s="100"/>
      <c r="E46" s="100" t="s">
        <v>1263</v>
      </c>
      <c r="F46" s="120">
        <v>42304</v>
      </c>
      <c r="G46" s="97">
        <v>34708883.880000003</v>
      </c>
      <c r="H46" s="99">
        <v>1.6775</v>
      </c>
      <c r="I46" s="97">
        <v>582.23099000000002</v>
      </c>
      <c r="J46" s="98">
        <f t="shared" si="1"/>
        <v>-0.414485122335158</v>
      </c>
      <c r="K46" s="98">
        <f>+I46/'סכום נכסי הקרן'!$C$43</f>
        <v>3.4280021837164714E-4</v>
      </c>
    </row>
    <row r="47" spans="2:11">
      <c r="B47" s="90" t="s">
        <v>1700</v>
      </c>
      <c r="C47" s="87" t="s">
        <v>1701</v>
      </c>
      <c r="D47" s="100"/>
      <c r="E47" s="100" t="s">
        <v>1211</v>
      </c>
      <c r="F47" s="120">
        <v>42347</v>
      </c>
      <c r="G47" s="97">
        <v>11845916.199999999</v>
      </c>
      <c r="H47" s="99">
        <v>-1.8007</v>
      </c>
      <c r="I47" s="97">
        <v>-213.30665999999999</v>
      </c>
      <c r="J47" s="98">
        <f t="shared" si="1"/>
        <v>0.1518511356892974</v>
      </c>
      <c r="K47" s="98">
        <f>+I47/'סכום נכסי הקרן'!$C$43</f>
        <v>-1.2558859092699046E-4</v>
      </c>
    </row>
    <row r="48" spans="2:11">
      <c r="B48" s="90" t="s">
        <v>1702</v>
      </c>
      <c r="C48" s="87" t="s">
        <v>1703</v>
      </c>
      <c r="D48" s="100"/>
      <c r="E48" s="100" t="s">
        <v>1211</v>
      </c>
      <c r="F48" s="120">
        <v>42318</v>
      </c>
      <c r="G48" s="97">
        <v>2536300</v>
      </c>
      <c r="H48" s="99">
        <v>-2.3243</v>
      </c>
      <c r="I48" s="97">
        <v>-58.951339999999995</v>
      </c>
      <c r="J48" s="98">
        <f t="shared" si="1"/>
        <v>4.1966940598131837E-2</v>
      </c>
      <c r="K48" s="98">
        <f>+I48/'סכום נכסי הקרן'!$C$43</f>
        <v>-3.4708788388782284E-5</v>
      </c>
    </row>
    <row r="49" spans="2:11">
      <c r="B49" s="90" t="s">
        <v>1704</v>
      </c>
      <c r="C49" s="87" t="s">
        <v>1705</v>
      </c>
      <c r="D49" s="100"/>
      <c r="E49" s="100" t="s">
        <v>1211</v>
      </c>
      <c r="F49" s="120">
        <v>42318</v>
      </c>
      <c r="G49" s="97">
        <v>971418.51</v>
      </c>
      <c r="H49" s="99">
        <v>-2.3468</v>
      </c>
      <c r="I49" s="97">
        <v>-22.797040000000003</v>
      </c>
      <c r="J49" s="98">
        <f t="shared" si="1"/>
        <v>1.6229012325983356E-2</v>
      </c>
      <c r="K49" s="98">
        <f>+I49/'סכום נכסי הקרן'!$C$43</f>
        <v>-1.342221631010602E-5</v>
      </c>
    </row>
    <row r="50" spans="2:11">
      <c r="B50" s="86"/>
      <c r="C50" s="87"/>
      <c r="D50" s="87"/>
      <c r="E50" s="87"/>
      <c r="F50" s="87"/>
      <c r="G50" s="97"/>
      <c r="H50" s="99"/>
      <c r="I50" s="87"/>
      <c r="J50" s="98"/>
      <c r="K50" s="87"/>
    </row>
    <row r="51" spans="2:11">
      <c r="B51" s="104" t="s">
        <v>248</v>
      </c>
      <c r="C51" s="85"/>
      <c r="D51" s="85"/>
      <c r="E51" s="85"/>
      <c r="F51" s="85"/>
      <c r="G51" s="94"/>
      <c r="H51" s="96"/>
      <c r="I51" s="94">
        <f>SUM(I52:I53)</f>
        <v>35.297899999999998</v>
      </c>
      <c r="J51" s="95">
        <f>SUM(J52:J53)</f>
        <v>-2.5128264642310043E-2</v>
      </c>
      <c r="K51" s="95">
        <f>+I51/'סכום נכסי הקרן'!$C$43</f>
        <v>2.0782349335373856E-5</v>
      </c>
    </row>
    <row r="52" spans="2:11" s="153" customFormat="1">
      <c r="B52" s="177" t="s">
        <v>1774</v>
      </c>
      <c r="C52" s="87" t="s">
        <v>1706</v>
      </c>
      <c r="D52" s="100" t="s">
        <v>390</v>
      </c>
      <c r="E52" s="100" t="s">
        <v>267</v>
      </c>
      <c r="F52" s="120">
        <v>42185</v>
      </c>
      <c r="G52" s="97">
        <v>793.73</v>
      </c>
      <c r="H52" s="99">
        <v>5058.4291000000003</v>
      </c>
      <c r="I52" s="97">
        <f>46376.95/1000</f>
        <v>46.376949999999994</v>
      </c>
      <c r="J52" s="98">
        <f t="shared" ref="J52:J53" si="2">+I52/$I$11</f>
        <v>-3.3015342921340382E-2</v>
      </c>
      <c r="K52" s="98">
        <f>+I52/'סכום נכסי הקרן'!$C$43</f>
        <v>2.7305363095514647E-5</v>
      </c>
    </row>
    <row r="53" spans="2:11" s="153" customFormat="1">
      <c r="B53" s="177" t="s">
        <v>1774</v>
      </c>
      <c r="C53" s="87" t="s">
        <v>1707</v>
      </c>
      <c r="D53" s="100" t="s">
        <v>390</v>
      </c>
      <c r="E53" s="100" t="s">
        <v>267</v>
      </c>
      <c r="F53" s="120">
        <v>42369</v>
      </c>
      <c r="G53" s="97">
        <v>776.17</v>
      </c>
      <c r="H53" s="99">
        <v>1985.7260000000001</v>
      </c>
      <c r="I53" s="97">
        <v>-11.079049999999999</v>
      </c>
      <c r="J53" s="98">
        <f t="shared" si="2"/>
        <v>7.887078279030341E-3</v>
      </c>
      <c r="K53" s="98">
        <f>+I53/'סכום נכסי הקרן'!$C$43</f>
        <v>-6.523013760140793E-6</v>
      </c>
    </row>
    <row r="54" spans="2:11">
      <c r="C54" s="1"/>
      <c r="D54" s="1"/>
    </row>
    <row r="55" spans="2:11">
      <c r="C55" s="1"/>
      <c r="D55" s="1"/>
    </row>
    <row r="56" spans="2:11">
      <c r="C56" s="1"/>
      <c r="D56" s="1"/>
    </row>
    <row r="57" spans="2:11">
      <c r="B57" s="113" t="s">
        <v>1807</v>
      </c>
      <c r="C57" s="1"/>
      <c r="D57" s="1"/>
    </row>
    <row r="58" spans="2:11">
      <c r="B58" s="113" t="s">
        <v>129</v>
      </c>
      <c r="C58" s="1"/>
      <c r="D58" s="1"/>
    </row>
    <row r="59" spans="2:11">
      <c r="C59" s="1"/>
      <c r="D59" s="1"/>
    </row>
    <row r="60" spans="2:11">
      <c r="C60" s="1"/>
      <c r="D60" s="1"/>
    </row>
    <row r="61" spans="2:11">
      <c r="C61" s="1"/>
      <c r="D61" s="1"/>
    </row>
    <row r="62" spans="2:11">
      <c r="C62" s="1"/>
      <c r="D62" s="1"/>
    </row>
    <row r="63" spans="2:11">
      <c r="C63" s="1"/>
      <c r="D63" s="1"/>
    </row>
    <row r="64" spans="2:11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password="CC3D"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H1:XFD2 D3:XFD1048576 D1:AF2 A1:A1048576 B1:B51 B54:B56 B59:B1048576"/>
  </dataValidations>
  <pageMargins left="0" right="0" top="0.51181102362204722" bottom="0.51181102362204722" header="0" footer="0.23622047244094491"/>
  <pageSetup paperSize="9" scale="92" fitToHeight="25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>
      <selection activeCell="B14" sqref="B14:B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31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197</v>
      </c>
      <c r="C1" s="81" t="s" vm="1">
        <v>261</v>
      </c>
    </row>
    <row r="2" spans="2:78">
      <c r="B2" s="57" t="s">
        <v>196</v>
      </c>
      <c r="C2" s="81" t="s">
        <v>262</v>
      </c>
    </row>
    <row r="3" spans="2:78">
      <c r="B3" s="57" t="s">
        <v>198</v>
      </c>
      <c r="C3" s="81" t="s">
        <v>263</v>
      </c>
    </row>
    <row r="4" spans="2:78">
      <c r="B4" s="57" t="s">
        <v>199</v>
      </c>
      <c r="C4" s="81">
        <v>414</v>
      </c>
    </row>
    <row r="6" spans="2:78" ht="26.25" customHeight="1">
      <c r="B6" s="227" t="s">
        <v>229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9"/>
    </row>
    <row r="7" spans="2:78" ht="26.25" customHeight="1">
      <c r="B7" s="227" t="s">
        <v>117</v>
      </c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9"/>
    </row>
    <row r="8" spans="2:78" s="3" customFormat="1" ht="47.25">
      <c r="B8" s="22" t="s">
        <v>133</v>
      </c>
      <c r="C8" s="30" t="s">
        <v>53</v>
      </c>
      <c r="D8" s="30" t="s">
        <v>59</v>
      </c>
      <c r="E8" s="30" t="s">
        <v>15</v>
      </c>
      <c r="F8" s="30" t="s">
        <v>76</v>
      </c>
      <c r="G8" s="30" t="s">
        <v>119</v>
      </c>
      <c r="H8" s="30" t="s">
        <v>18</v>
      </c>
      <c r="I8" s="30" t="s">
        <v>118</v>
      </c>
      <c r="J8" s="30" t="s">
        <v>17</v>
      </c>
      <c r="K8" s="30" t="s">
        <v>19</v>
      </c>
      <c r="L8" s="30" t="s">
        <v>0</v>
      </c>
      <c r="M8" s="30" t="s">
        <v>122</v>
      </c>
      <c r="N8" s="30" t="s">
        <v>126</v>
      </c>
      <c r="O8" s="30" t="s">
        <v>68</v>
      </c>
      <c r="P8" s="73" t="s">
        <v>200</v>
      </c>
      <c r="Q8" s="31" t="s">
        <v>202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72</v>
      </c>
      <c r="N9" s="16" t="s">
        <v>23</v>
      </c>
      <c r="O9" s="16" t="s">
        <v>20</v>
      </c>
      <c r="P9" s="32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20" t="s">
        <v>14</v>
      </c>
      <c r="Q10" s="20" t="s">
        <v>130</v>
      </c>
      <c r="R10" s="1"/>
      <c r="S10" s="1"/>
      <c r="T10" s="1"/>
      <c r="U10" s="1"/>
      <c r="V10" s="1"/>
    </row>
    <row r="11" spans="2:78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BZ11" s="1"/>
    </row>
    <row r="12" spans="2:78" ht="18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78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78">
      <c r="B14" s="11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78">
      <c r="B15" s="11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7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password="CC3D" sheet="1" objects="1" scenarios="1"/>
  <mergeCells count="2">
    <mergeCell ref="B6:Q6"/>
    <mergeCell ref="B7:Q7"/>
  </mergeCells>
  <phoneticPr fontId="4" type="noConversion"/>
  <conditionalFormatting sqref="B16:B110">
    <cfRule type="cellIs" dxfId="24" priority="1" operator="equal">
      <formula>"NR3"</formula>
    </cfRule>
  </conditionalFormatting>
  <dataValidations count="1">
    <dataValidation allowBlank="1" showInputMessage="1" showErrorMessage="1" sqref="C5:C1048576 AH1:XFD2 D3:XFD1048576 D1:AF2 A1:A1048576 B1:B13 B16:B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A1:AS122"/>
  <sheetViews>
    <sheetView rightToLeft="1" zoomScale="90" zoomScaleNormal="90" workbookViewId="0"/>
  </sheetViews>
  <sheetFormatPr defaultColWidth="9.140625" defaultRowHeight="18"/>
  <cols>
    <col min="1" max="1" width="3.42578125" style="1" customWidth="1"/>
    <col min="2" max="2" width="40" style="2" customWidth="1"/>
    <col min="3" max="3" width="15.140625" style="2" customWidth="1"/>
    <col min="4" max="4" width="11.28515625" style="2" bestFit="1" customWidth="1"/>
    <col min="5" max="5" width="6" style="1" bestFit="1" customWidth="1"/>
    <col min="6" max="6" width="9.5703125" style="1" bestFit="1" customWidth="1"/>
    <col min="7" max="7" width="6.140625" style="1" bestFit="1" customWidth="1"/>
    <col min="8" max="8" width="11" style="1" customWidth="1"/>
    <col min="9" max="9" width="11.28515625" style="1" bestFit="1" customWidth="1"/>
    <col min="10" max="10" width="8" style="1" bestFit="1" customWidth="1"/>
    <col min="11" max="11" width="14.7109375" style="1" bestFit="1" customWidth="1"/>
    <col min="12" max="12" width="8.28515625" style="1" bestFit="1" customWidth="1"/>
    <col min="13" max="13" width="12.140625" style="1" bestFit="1" customWidth="1"/>
    <col min="14" max="14" width="12.28515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1:45">
      <c r="A1" s="1">
        <v>1215</v>
      </c>
      <c r="B1" s="57" t="s">
        <v>197</v>
      </c>
      <c r="C1" s="81" t="s" vm="1">
        <v>261</v>
      </c>
    </row>
    <row r="2" spans="1:45">
      <c r="B2" s="57" t="s">
        <v>196</v>
      </c>
      <c r="C2" s="81" t="s">
        <v>262</v>
      </c>
    </row>
    <row r="3" spans="1:45">
      <c r="B3" s="57" t="s">
        <v>198</v>
      </c>
      <c r="C3" s="81" t="s">
        <v>263</v>
      </c>
    </row>
    <row r="4" spans="1:45">
      <c r="B4" s="57" t="s">
        <v>199</v>
      </c>
      <c r="C4" s="81">
        <v>414</v>
      </c>
    </row>
    <row r="6" spans="1:45" ht="26.25" customHeight="1">
      <c r="B6" s="227" t="s">
        <v>230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9"/>
    </row>
    <row r="7" spans="1:45" s="3" customFormat="1" ht="47.25">
      <c r="B7" s="22" t="s">
        <v>133</v>
      </c>
      <c r="C7" s="30" t="s">
        <v>243</v>
      </c>
      <c r="D7" s="30" t="s">
        <v>53</v>
      </c>
      <c r="E7" s="30" t="s">
        <v>15</v>
      </c>
      <c r="F7" s="30" t="s">
        <v>76</v>
      </c>
      <c r="G7" s="30" t="s">
        <v>18</v>
      </c>
      <c r="H7" s="30" t="s">
        <v>118</v>
      </c>
      <c r="I7" s="13" t="s">
        <v>44</v>
      </c>
      <c r="J7" s="73" t="s">
        <v>19</v>
      </c>
      <c r="K7" s="30" t="s">
        <v>0</v>
      </c>
      <c r="L7" s="30" t="s">
        <v>122</v>
      </c>
      <c r="M7" s="30" t="s">
        <v>126</v>
      </c>
      <c r="N7" s="73" t="s">
        <v>200</v>
      </c>
      <c r="O7" s="31" t="s">
        <v>202</v>
      </c>
      <c r="P7" s="1"/>
      <c r="Q7" s="1"/>
      <c r="AR7" s="3" t="s">
        <v>180</v>
      </c>
      <c r="AS7" s="3" t="s">
        <v>182</v>
      </c>
    </row>
    <row r="8" spans="1:45" s="3" customFormat="1" ht="24" customHeight="1">
      <c r="B8" s="15"/>
      <c r="C8" s="72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72</v>
      </c>
      <c r="M8" s="16" t="s">
        <v>23</v>
      </c>
      <c r="N8" s="32" t="s">
        <v>20</v>
      </c>
      <c r="O8" s="17" t="s">
        <v>20</v>
      </c>
      <c r="P8" s="1"/>
      <c r="Q8" s="1"/>
      <c r="AR8" s="3" t="s">
        <v>178</v>
      </c>
      <c r="AS8" s="3" t="s">
        <v>181</v>
      </c>
    </row>
    <row r="9" spans="1:45" s="4" customFormat="1" ht="18" customHeight="1">
      <c r="B9" s="18"/>
      <c r="C9" s="13" t="s">
        <v>1</v>
      </c>
      <c r="D9" s="13" t="s">
        <v>2</v>
      </c>
      <c r="E9" s="13" t="s">
        <v>3</v>
      </c>
      <c r="F9" s="13" t="s">
        <v>4</v>
      </c>
      <c r="G9" s="13" t="s">
        <v>5</v>
      </c>
      <c r="H9" s="13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20" t="s">
        <v>11</v>
      </c>
      <c r="N9" s="20" t="s">
        <v>12</v>
      </c>
      <c r="O9" s="20" t="s">
        <v>13</v>
      </c>
      <c r="P9" s="1"/>
      <c r="Q9" s="1"/>
      <c r="AR9" s="4" t="s">
        <v>179</v>
      </c>
      <c r="AS9" s="4" t="s">
        <v>183</v>
      </c>
    </row>
    <row r="10" spans="1:45" s="4" customFormat="1" ht="18" customHeight="1">
      <c r="B10" s="82" t="s">
        <v>48</v>
      </c>
      <c r="C10" s="83"/>
      <c r="D10" s="83"/>
      <c r="E10" s="83"/>
      <c r="F10" s="83"/>
      <c r="G10" s="91">
        <v>5.388684690375606</v>
      </c>
      <c r="H10" s="83"/>
      <c r="I10" s="83"/>
      <c r="J10" s="105">
        <v>2.9263583894181693E-2</v>
      </c>
      <c r="K10" s="91"/>
      <c r="L10" s="93"/>
      <c r="M10" s="91">
        <f>M11+M111</f>
        <v>42919.313309999983</v>
      </c>
      <c r="N10" s="92">
        <v>1</v>
      </c>
      <c r="O10" s="92">
        <f>+M10/'סכום נכסי הקרן'!$C$43</f>
        <v>2.52696098760204E-2</v>
      </c>
      <c r="P10" s="1"/>
      <c r="Q10" s="1"/>
      <c r="AR10" s="1" t="s">
        <v>32</v>
      </c>
      <c r="AS10" s="4" t="s">
        <v>184</v>
      </c>
    </row>
    <row r="11" spans="1:45" s="153" customFormat="1" ht="21.75" customHeight="1">
      <c r="B11" s="84" t="s">
        <v>47</v>
      </c>
      <c r="C11" s="85"/>
      <c r="D11" s="85"/>
      <c r="E11" s="85"/>
      <c r="F11" s="85"/>
      <c r="G11" s="94">
        <v>5.42</v>
      </c>
      <c r="H11" s="85"/>
      <c r="I11" s="85"/>
      <c r="J11" s="106">
        <v>2.8500000000000001E-2</v>
      </c>
      <c r="K11" s="94"/>
      <c r="L11" s="96"/>
      <c r="M11" s="94">
        <f>+M15+M105+M12</f>
        <v>40510.935779999985</v>
      </c>
      <c r="N11" s="140">
        <f>+N15+N105+N12</f>
        <v>0.94416321253706448</v>
      </c>
      <c r="O11" s="95">
        <f>+M11/'סכום נכסי הקרן'!$C$43</f>
        <v>2.3851629113427589E-2</v>
      </c>
      <c r="AS11" s="153" t="s">
        <v>190</v>
      </c>
    </row>
    <row r="12" spans="1:45" s="153" customFormat="1">
      <c r="B12" s="104" t="s">
        <v>100</v>
      </c>
      <c r="C12" s="85"/>
      <c r="D12" s="85"/>
      <c r="E12" s="85"/>
      <c r="F12" s="85"/>
      <c r="G12" s="94">
        <v>1.82</v>
      </c>
      <c r="H12" s="85"/>
      <c r="I12" s="85"/>
      <c r="J12" s="106">
        <v>5.0900000000000008E-2</v>
      </c>
      <c r="K12" s="94"/>
      <c r="L12" s="96"/>
      <c r="M12" s="94">
        <v>2140.0336699999998</v>
      </c>
      <c r="N12" s="95">
        <v>4.9810338233568355E-2</v>
      </c>
      <c r="O12" s="95">
        <f>+M12/'סכום נכסי הקרן'!$C$43</f>
        <v>1.2599879120118243E-3</v>
      </c>
      <c r="AS12" s="153" t="s">
        <v>185</v>
      </c>
    </row>
    <row r="13" spans="1:45" s="153" customFormat="1">
      <c r="B13" s="90" t="s">
        <v>1811</v>
      </c>
      <c r="C13" s="100" t="s">
        <v>1741</v>
      </c>
      <c r="D13" s="87" t="s">
        <v>1742</v>
      </c>
      <c r="E13" s="87" t="s">
        <v>386</v>
      </c>
      <c r="F13" s="87" t="s">
        <v>1718</v>
      </c>
      <c r="G13" s="97">
        <v>1.82</v>
      </c>
      <c r="H13" s="100" t="s">
        <v>267</v>
      </c>
      <c r="I13" s="87"/>
      <c r="J13" s="101">
        <v>5.0900000000000008E-2</v>
      </c>
      <c r="K13" s="97">
        <v>1913094.7799999998</v>
      </c>
      <c r="L13" s="99">
        <f>+M13*1000/K13*100</f>
        <v>111.86239659281283</v>
      </c>
      <c r="M13" s="97">
        <v>2140.0336699999998</v>
      </c>
      <c r="N13" s="98">
        <v>4.9810338233568355E-2</v>
      </c>
      <c r="O13" s="98">
        <f>+M13/'סכום נכסי הקרן'!$C$43</f>
        <v>1.2599879120118243E-3</v>
      </c>
      <c r="AS13" s="153" t="s">
        <v>186</v>
      </c>
    </row>
    <row r="14" spans="1:45" s="153" customFormat="1">
      <c r="B14" s="86"/>
      <c r="C14" s="87"/>
      <c r="D14" s="87"/>
      <c r="E14" s="87"/>
      <c r="F14" s="87"/>
      <c r="G14" s="87"/>
      <c r="H14" s="87"/>
      <c r="I14" s="87"/>
      <c r="J14" s="87"/>
      <c r="K14" s="97"/>
      <c r="L14" s="99"/>
      <c r="M14" s="87"/>
      <c r="N14" s="98"/>
      <c r="O14" s="87"/>
      <c r="AS14" s="153" t="s">
        <v>187</v>
      </c>
    </row>
    <row r="15" spans="1:45" s="153" customFormat="1">
      <c r="B15" s="104" t="s">
        <v>46</v>
      </c>
      <c r="C15" s="85"/>
      <c r="D15" s="85"/>
      <c r="E15" s="85"/>
      <c r="F15" s="85"/>
      <c r="G15" s="94">
        <v>5.8</v>
      </c>
      <c r="H15" s="85"/>
      <c r="I15" s="85"/>
      <c r="J15" s="106">
        <v>2.6800000000000001E-2</v>
      </c>
      <c r="K15" s="94"/>
      <c r="L15" s="96"/>
      <c r="M15" s="94">
        <f>SUM(M16:M103)</f>
        <v>36615.602999999988</v>
      </c>
      <c r="N15" s="140">
        <f>SUM(N16:N103)</f>
        <v>0.8535087169201373</v>
      </c>
      <c r="O15" s="95">
        <f>+M15/'סכום נכסי הקרן'!$C$43</f>
        <v>2.1558173508094327E-2</v>
      </c>
      <c r="AS15" s="153" t="s">
        <v>189</v>
      </c>
    </row>
    <row r="16" spans="1:45" s="153" customFormat="1">
      <c r="A16" s="178"/>
      <c r="B16" s="90" t="s">
        <v>1779</v>
      </c>
      <c r="C16" s="100" t="s">
        <v>1741</v>
      </c>
      <c r="D16" s="87">
        <v>5513</v>
      </c>
      <c r="E16" s="87" t="s">
        <v>350</v>
      </c>
      <c r="F16" s="87" t="s">
        <v>179</v>
      </c>
      <c r="G16" s="97">
        <v>0.49</v>
      </c>
      <c r="H16" s="100" t="s">
        <v>267</v>
      </c>
      <c r="I16" s="101">
        <v>6.0599999999999994E-2</v>
      </c>
      <c r="J16" s="101">
        <v>1.52E-2</v>
      </c>
      <c r="K16" s="97">
        <v>299435.3</v>
      </c>
      <c r="L16" s="99">
        <v>122.27</v>
      </c>
      <c r="M16" s="97">
        <v>366.11955</v>
      </c>
      <c r="N16" s="98">
        <v>8.5192571659906298E-3</v>
      </c>
      <c r="O16" s="98">
        <f>+M16/'סכום נכסי הקרן'!$C$43</f>
        <v>2.1556025674643182E-4</v>
      </c>
      <c r="AS16" s="153" t="s">
        <v>192</v>
      </c>
    </row>
    <row r="17" spans="1:45" s="153" customFormat="1">
      <c r="A17" s="178"/>
      <c r="B17" s="90" t="s">
        <v>1801</v>
      </c>
      <c r="C17" s="100" t="s">
        <v>1743</v>
      </c>
      <c r="D17" s="87">
        <v>4653</v>
      </c>
      <c r="E17" s="87" t="s">
        <v>386</v>
      </c>
      <c r="F17" s="87" t="s">
        <v>180</v>
      </c>
      <c r="G17" s="99">
        <v>11.21</v>
      </c>
      <c r="H17" s="100" t="s">
        <v>267</v>
      </c>
      <c r="I17" s="101">
        <v>3.1699999999999999E-2</v>
      </c>
      <c r="J17" s="98">
        <v>3.0552800000000001E-2</v>
      </c>
      <c r="K17" s="97">
        <v>144388.85999999999</v>
      </c>
      <c r="L17" s="99">
        <v>100</v>
      </c>
      <c r="M17" s="97">
        <v>144.40140000000002</v>
      </c>
      <c r="N17" s="98">
        <v>3.3600846000413783E-3</v>
      </c>
      <c r="O17" s="98">
        <f>+M17/'סכום נכסי הקרן'!$C$43</f>
        <v>8.5019231719650595E-5</v>
      </c>
    </row>
    <row r="18" spans="1:45" s="153" customFormat="1">
      <c r="A18" s="178"/>
      <c r="B18" s="90" t="s">
        <v>1777</v>
      </c>
      <c r="C18" s="100" t="s">
        <v>1741</v>
      </c>
      <c r="D18" s="87">
        <v>14811160</v>
      </c>
      <c r="E18" s="87" t="s">
        <v>386</v>
      </c>
      <c r="F18" s="87" t="s">
        <v>179</v>
      </c>
      <c r="G18" s="97">
        <v>8.32</v>
      </c>
      <c r="H18" s="100" t="s">
        <v>267</v>
      </c>
      <c r="I18" s="101">
        <v>4.2030000000000005E-2</v>
      </c>
      <c r="J18" s="101">
        <v>3.6799999999999999E-2</v>
      </c>
      <c r="K18" s="97">
        <v>147978.76</v>
      </c>
      <c r="L18" s="99">
        <v>105.69</v>
      </c>
      <c r="M18" s="97">
        <v>156.39874</v>
      </c>
      <c r="N18" s="98">
        <v>3.6392514043484029E-3</v>
      </c>
      <c r="O18" s="98">
        <f>+M18/'סכום נכסי הקרן'!$C$43</f>
        <v>9.2082907206726425E-5</v>
      </c>
      <c r="AS18" s="153" t="s">
        <v>188</v>
      </c>
    </row>
    <row r="19" spans="1:45" s="153" customFormat="1">
      <c r="A19" s="178"/>
      <c r="B19" s="90" t="s">
        <v>1778</v>
      </c>
      <c r="C19" s="100" t="s">
        <v>1741</v>
      </c>
      <c r="D19" s="87">
        <v>14760843</v>
      </c>
      <c r="E19" s="87" t="s">
        <v>386</v>
      </c>
      <c r="F19" s="87" t="s">
        <v>179</v>
      </c>
      <c r="G19" s="97">
        <v>6.660000000000001</v>
      </c>
      <c r="H19" s="100" t="s">
        <v>267</v>
      </c>
      <c r="I19" s="101">
        <v>4.4999999999999998E-2</v>
      </c>
      <c r="J19" s="101">
        <v>1.6399999999999998E-2</v>
      </c>
      <c r="K19" s="97">
        <v>2021068.86</v>
      </c>
      <c r="L19" s="99">
        <v>124</v>
      </c>
      <c r="M19" s="97">
        <v>2506.1253299999998</v>
      </c>
      <c r="N19" s="98">
        <v>5.8315176494872042E-2</v>
      </c>
      <c r="O19" s="98">
        <f>+M19/'סכום נכסי הקרן'!$C$43</f>
        <v>1.4755317479592011E-3</v>
      </c>
      <c r="AS19" s="153" t="s">
        <v>191</v>
      </c>
    </row>
    <row r="20" spans="1:45" s="153" customFormat="1">
      <c r="A20" s="178"/>
      <c r="B20" s="90" t="s">
        <v>1781</v>
      </c>
      <c r="C20" s="100" t="s">
        <v>1743</v>
      </c>
      <c r="D20" s="87">
        <v>92322010</v>
      </c>
      <c r="E20" s="87" t="s">
        <v>428</v>
      </c>
      <c r="F20" s="87" t="s">
        <v>179</v>
      </c>
      <c r="G20" s="97">
        <v>3.7400000000000007</v>
      </c>
      <c r="H20" s="100" t="s">
        <v>267</v>
      </c>
      <c r="I20" s="101">
        <v>0.06</v>
      </c>
      <c r="J20" s="101">
        <v>1.7599999999999998E-2</v>
      </c>
      <c r="K20" s="97">
        <v>3150840.12</v>
      </c>
      <c r="L20" s="99">
        <v>119.13</v>
      </c>
      <c r="M20" s="97">
        <v>3753.5957999999996</v>
      </c>
      <c r="N20" s="98">
        <v>8.7342639630640664E-2</v>
      </c>
      <c r="O20" s="98">
        <f>+M20/'סכום נכסי הקרן'!$C$43</f>
        <v>2.21000510453574E-3</v>
      </c>
      <c r="AS20" s="153" t="s">
        <v>193</v>
      </c>
    </row>
    <row r="21" spans="1:45" s="153" customFormat="1">
      <c r="A21" s="178"/>
      <c r="B21" s="90" t="s">
        <v>1782</v>
      </c>
      <c r="C21" s="100" t="s">
        <v>1743</v>
      </c>
      <c r="D21" s="87">
        <v>92321020</v>
      </c>
      <c r="E21" s="87" t="s">
        <v>428</v>
      </c>
      <c r="F21" s="87" t="s">
        <v>179</v>
      </c>
      <c r="G21" s="97">
        <v>2.0300000000000002</v>
      </c>
      <c r="H21" s="100" t="s">
        <v>1211</v>
      </c>
      <c r="I21" s="101">
        <v>3.5755000000000002E-2</v>
      </c>
      <c r="J21" s="101">
        <v>2.6300000000000004E-2</v>
      </c>
      <c r="K21" s="97">
        <v>236250</v>
      </c>
      <c r="L21" s="99">
        <v>103.59</v>
      </c>
      <c r="M21" s="97">
        <v>954.94177000000002</v>
      </c>
      <c r="N21" s="98">
        <v>2.2220595751241023E-2</v>
      </c>
      <c r="O21" s="98">
        <f>+M21/'סכום נכסי הקרן'!$C$43</f>
        <v>5.6224119449259683E-4</v>
      </c>
      <c r="AS21" s="153" t="s">
        <v>194</v>
      </c>
    </row>
    <row r="22" spans="1:45" s="153" customFormat="1">
      <c r="A22" s="178"/>
      <c r="B22" s="90" t="s">
        <v>1783</v>
      </c>
      <c r="C22" s="100" t="s">
        <v>1743</v>
      </c>
      <c r="D22" s="87">
        <v>90145980</v>
      </c>
      <c r="E22" s="87" t="s">
        <v>428</v>
      </c>
      <c r="F22" s="87" t="s">
        <v>179</v>
      </c>
      <c r="G22" s="97">
        <v>6.6599999999999993</v>
      </c>
      <c r="H22" s="100" t="s">
        <v>267</v>
      </c>
      <c r="I22" s="101">
        <v>2.3599999999999999E-2</v>
      </c>
      <c r="J22" s="101">
        <v>2.23E-2</v>
      </c>
      <c r="K22" s="97">
        <v>1678256.98</v>
      </c>
      <c r="L22" s="99">
        <v>100.98</v>
      </c>
      <c r="M22" s="97">
        <v>1694.7040400000001</v>
      </c>
      <c r="N22" s="98">
        <v>3.9434167164805238E-2</v>
      </c>
      <c r="O22" s="98">
        <f>+M22/'סכום נכסי הקרן'!$C$43</f>
        <v>9.9779112579925127E-4</v>
      </c>
      <c r="AS22" s="153" t="s">
        <v>195</v>
      </c>
    </row>
    <row r="23" spans="1:45" s="153" customFormat="1">
      <c r="A23" s="178"/>
      <c r="B23" s="90" t="s">
        <v>1784</v>
      </c>
      <c r="C23" s="100" t="s">
        <v>1741</v>
      </c>
      <c r="D23" s="87">
        <v>4176</v>
      </c>
      <c r="E23" s="87" t="s">
        <v>428</v>
      </c>
      <c r="F23" s="87" t="s">
        <v>179</v>
      </c>
      <c r="G23" s="97">
        <v>2.4500000000000002</v>
      </c>
      <c r="H23" s="100" t="s">
        <v>267</v>
      </c>
      <c r="I23" s="101">
        <v>1E-3</v>
      </c>
      <c r="J23" s="101">
        <v>-6.8999999999999999E-3</v>
      </c>
      <c r="K23" s="97">
        <v>96290.76</v>
      </c>
      <c r="L23" s="99">
        <v>102.04</v>
      </c>
      <c r="M23" s="97">
        <v>98.255080000000007</v>
      </c>
      <c r="N23" s="98">
        <v>2.2863031880842816E-3</v>
      </c>
      <c r="O23" s="98">
        <f>+M23/'סכום נכסי הקרן'!$C$43</f>
        <v>5.784965668028708E-5</v>
      </c>
      <c r="AS23" s="153" t="s">
        <v>32</v>
      </c>
    </row>
    <row r="24" spans="1:45" s="153" customFormat="1">
      <c r="A24" s="178"/>
      <c r="B24" s="90" t="s">
        <v>1785</v>
      </c>
      <c r="C24" s="100" t="s">
        <v>1741</v>
      </c>
      <c r="D24" s="87">
        <v>4260</v>
      </c>
      <c r="E24" s="87" t="s">
        <v>428</v>
      </c>
      <c r="F24" s="87" t="s">
        <v>179</v>
      </c>
      <c r="G24" s="97">
        <v>2.4500000000000002</v>
      </c>
      <c r="H24" s="100" t="s">
        <v>267</v>
      </c>
      <c r="I24" s="101">
        <v>1E-3</v>
      </c>
      <c r="J24" s="101">
        <v>-4.3E-3</v>
      </c>
      <c r="K24" s="97">
        <v>180828.7</v>
      </c>
      <c r="L24" s="99">
        <v>101.37</v>
      </c>
      <c r="M24" s="97">
        <v>183.30605</v>
      </c>
      <c r="N24" s="98">
        <v>4.2653591703364011E-3</v>
      </c>
      <c r="O24" s="98">
        <f>+M24/'סכום נכסי הקרן'!$C$43</f>
        <v>1.0792512773812343E-4</v>
      </c>
    </row>
    <row r="25" spans="1:45" s="153" customFormat="1">
      <c r="A25" s="178"/>
      <c r="B25" s="90" t="s">
        <v>1785</v>
      </c>
      <c r="C25" s="100" t="s">
        <v>1741</v>
      </c>
      <c r="D25" s="87">
        <v>4280</v>
      </c>
      <c r="E25" s="87" t="s">
        <v>428</v>
      </c>
      <c r="F25" s="87" t="s">
        <v>179</v>
      </c>
      <c r="G25" s="97">
        <v>2.4500000000000002</v>
      </c>
      <c r="H25" s="100" t="s">
        <v>267</v>
      </c>
      <c r="I25" s="101">
        <v>1E-3</v>
      </c>
      <c r="J25" s="101">
        <v>-5.7000000000000002E-3</v>
      </c>
      <c r="K25" s="97">
        <v>188050.6</v>
      </c>
      <c r="L25" s="99">
        <v>101.73</v>
      </c>
      <c r="M25" s="97">
        <v>191.30386999999999</v>
      </c>
      <c r="N25" s="98">
        <v>4.4514609104573622E-3</v>
      </c>
      <c r="O25" s="98">
        <f>+M25/'סכום נכסי הקרן'!$C$43</f>
        <v>1.1263400529631923E-4</v>
      </c>
    </row>
    <row r="26" spans="1:45" s="153" customFormat="1">
      <c r="A26" s="178"/>
      <c r="B26" s="90" t="s">
        <v>1785</v>
      </c>
      <c r="C26" s="100" t="s">
        <v>1741</v>
      </c>
      <c r="D26" s="87">
        <v>4344</v>
      </c>
      <c r="E26" s="87" t="s">
        <v>428</v>
      </c>
      <c r="F26" s="87" t="s">
        <v>179</v>
      </c>
      <c r="G26" s="97">
        <v>2.4499999999999997</v>
      </c>
      <c r="H26" s="100" t="s">
        <v>267</v>
      </c>
      <c r="I26" s="101">
        <v>1E-3</v>
      </c>
      <c r="J26" s="101">
        <v>-6.2999999999999992E-3</v>
      </c>
      <c r="K26" s="97">
        <v>147773.6</v>
      </c>
      <c r="L26" s="99">
        <v>101.87</v>
      </c>
      <c r="M26" s="97">
        <v>150.53695999999999</v>
      </c>
      <c r="N26" s="98">
        <v>3.5028533035901649E-3</v>
      </c>
      <c r="O26" s="98">
        <f>+M26/'סכום נכסי הקרן'!$C$43</f>
        <v>8.863166620691884E-5</v>
      </c>
    </row>
    <row r="27" spans="1:45" s="153" customFormat="1">
      <c r="A27" s="178"/>
      <c r="B27" s="90" t="s">
        <v>1785</v>
      </c>
      <c r="C27" s="100" t="s">
        <v>1741</v>
      </c>
      <c r="D27" s="87">
        <v>4452</v>
      </c>
      <c r="E27" s="87" t="s">
        <v>428</v>
      </c>
      <c r="F27" s="87" t="s">
        <v>179</v>
      </c>
      <c r="G27" s="97">
        <v>2.4499999999999993</v>
      </c>
      <c r="H27" s="100" t="s">
        <v>267</v>
      </c>
      <c r="I27" s="101">
        <v>1E-3</v>
      </c>
      <c r="J27" s="101">
        <v>-2.0000000000000001E-4</v>
      </c>
      <c r="K27" s="97">
        <v>58477.17</v>
      </c>
      <c r="L27" s="99">
        <v>100.32</v>
      </c>
      <c r="M27" s="97">
        <v>58.664300000000004</v>
      </c>
      <c r="N27" s="98">
        <v>1.3650630187948829E-3</v>
      </c>
      <c r="O27" s="98">
        <f>+M27/'סכום נכסי הקרן'!$C$43</f>
        <v>3.4539787809336324E-5</v>
      </c>
    </row>
    <row r="28" spans="1:45" s="153" customFormat="1">
      <c r="A28" s="178"/>
      <c r="B28" s="90" t="s">
        <v>1785</v>
      </c>
      <c r="C28" s="100" t="s">
        <v>1741</v>
      </c>
      <c r="D28" s="87">
        <v>4464</v>
      </c>
      <c r="E28" s="87" t="s">
        <v>428</v>
      </c>
      <c r="F28" s="87" t="s">
        <v>179</v>
      </c>
      <c r="G28" s="97">
        <v>2.4500000000000002</v>
      </c>
      <c r="H28" s="100" t="s">
        <v>267</v>
      </c>
      <c r="I28" s="101">
        <v>1E-3</v>
      </c>
      <c r="J28" s="101">
        <v>-3.3E-3</v>
      </c>
      <c r="K28" s="97">
        <v>91479.81</v>
      </c>
      <c r="L28" s="99">
        <v>101.1</v>
      </c>
      <c r="M28" s="97">
        <v>92.486080000000001</v>
      </c>
      <c r="N28" s="98">
        <v>2.152063990558228E-3</v>
      </c>
      <c r="O28" s="98">
        <f>+M28/'סכום נכסי הקרן'!$C$43</f>
        <v>5.4453041773571041E-5</v>
      </c>
    </row>
    <row r="29" spans="1:45" s="153" customFormat="1">
      <c r="A29" s="178"/>
      <c r="B29" s="90" t="s">
        <v>1785</v>
      </c>
      <c r="C29" s="100" t="s">
        <v>1741</v>
      </c>
      <c r="D29" s="87">
        <v>4495</v>
      </c>
      <c r="E29" s="87" t="s">
        <v>428</v>
      </c>
      <c r="F29" s="87" t="s">
        <v>179</v>
      </c>
      <c r="G29" s="97">
        <v>2.4499999999999997</v>
      </c>
      <c r="H29" s="100" t="s">
        <v>267</v>
      </c>
      <c r="I29" s="101">
        <v>1E-3</v>
      </c>
      <c r="J29" s="101">
        <v>-1.1000000000000001E-3</v>
      </c>
      <c r="K29" s="97">
        <v>41377.53</v>
      </c>
      <c r="L29" s="99">
        <v>100.53</v>
      </c>
      <c r="M29" s="97">
        <v>41.596830000000004</v>
      </c>
      <c r="N29" s="98">
        <v>9.6791906375934863E-4</v>
      </c>
      <c r="O29" s="98">
        <f>+M29/'סכום נכסי הקרן'!$C$43</f>
        <v>2.4490971199537632E-5</v>
      </c>
    </row>
    <row r="30" spans="1:45" s="153" customFormat="1">
      <c r="A30" s="178"/>
      <c r="B30" s="90" t="s">
        <v>1786</v>
      </c>
      <c r="C30" s="100" t="s">
        <v>1743</v>
      </c>
      <c r="D30" s="87">
        <v>95350502</v>
      </c>
      <c r="E30" s="87" t="s">
        <v>428</v>
      </c>
      <c r="F30" s="87" t="s">
        <v>179</v>
      </c>
      <c r="G30" s="97">
        <v>7.31</v>
      </c>
      <c r="H30" s="100" t="s">
        <v>267</v>
      </c>
      <c r="I30" s="101">
        <v>5.3499999999999999E-2</v>
      </c>
      <c r="J30" s="101">
        <v>4.1000000000000009E-2</v>
      </c>
      <c r="K30" s="97">
        <v>39679.9</v>
      </c>
      <c r="L30" s="99">
        <v>111.05</v>
      </c>
      <c r="M30" s="97">
        <v>44.064529999999998</v>
      </c>
      <c r="N30" s="98">
        <v>1.0253401190089659E-3</v>
      </c>
      <c r="O30" s="98">
        <f>+M30/'סכום נכסי הקרן'!$C$43</f>
        <v>2.5943879260779289E-5</v>
      </c>
    </row>
    <row r="31" spans="1:45" s="153" customFormat="1">
      <c r="A31" s="178"/>
      <c r="B31" s="90" t="s">
        <v>1786</v>
      </c>
      <c r="C31" s="100" t="s">
        <v>1743</v>
      </c>
      <c r="D31" s="87">
        <v>95350101</v>
      </c>
      <c r="E31" s="87" t="s">
        <v>428</v>
      </c>
      <c r="F31" s="87" t="s">
        <v>179</v>
      </c>
      <c r="G31" s="97">
        <v>7.73</v>
      </c>
      <c r="H31" s="100" t="s">
        <v>267</v>
      </c>
      <c r="I31" s="101">
        <v>5.3499999999999999E-2</v>
      </c>
      <c r="J31" s="101">
        <v>2.2199999999999998E-2</v>
      </c>
      <c r="K31" s="97">
        <v>197072.6</v>
      </c>
      <c r="L31" s="99">
        <v>128.43</v>
      </c>
      <c r="M31" s="97">
        <v>253.10035999999999</v>
      </c>
      <c r="N31" s="98">
        <v>5.8894070410739005E-3</v>
      </c>
      <c r="O31" s="98">
        <f>+M31/'סכום נכסי הקרן'!$C$43</f>
        <v>1.490179330336616E-4</v>
      </c>
    </row>
    <row r="32" spans="1:45" s="153" customFormat="1">
      <c r="A32" s="178"/>
      <c r="B32" s="90" t="s">
        <v>1786</v>
      </c>
      <c r="C32" s="100" t="s">
        <v>1743</v>
      </c>
      <c r="D32" s="87">
        <v>95350102</v>
      </c>
      <c r="E32" s="87" t="s">
        <v>428</v>
      </c>
      <c r="F32" s="87" t="s">
        <v>179</v>
      </c>
      <c r="G32" s="97">
        <v>7.31</v>
      </c>
      <c r="H32" s="100" t="s">
        <v>267</v>
      </c>
      <c r="I32" s="101">
        <v>5.3499999999999999E-2</v>
      </c>
      <c r="J32" s="101">
        <v>4.0999999999999995E-2</v>
      </c>
      <c r="K32" s="97">
        <v>31053.84</v>
      </c>
      <c r="L32" s="99">
        <v>111.05</v>
      </c>
      <c r="M32" s="97">
        <v>34.485289999999999</v>
      </c>
      <c r="N32" s="98">
        <v>8.0244022465821604E-4</v>
      </c>
      <c r="O32" s="98">
        <f>+M32/'סכום נכסי הקרן'!$C$43</f>
        <v>2.0303908836267161E-5</v>
      </c>
    </row>
    <row r="33" spans="1:15" s="153" customFormat="1">
      <c r="A33" s="178"/>
      <c r="B33" s="90" t="s">
        <v>1786</v>
      </c>
      <c r="C33" s="100" t="s">
        <v>1743</v>
      </c>
      <c r="D33" s="87">
        <v>95350202</v>
      </c>
      <c r="E33" s="87" t="s">
        <v>428</v>
      </c>
      <c r="F33" s="87" t="s">
        <v>179</v>
      </c>
      <c r="G33" s="97">
        <v>7.31</v>
      </c>
      <c r="H33" s="100" t="s">
        <v>267</v>
      </c>
      <c r="I33" s="101">
        <v>5.3499999999999999E-2</v>
      </c>
      <c r="J33" s="101">
        <v>4.1000000000000009E-2</v>
      </c>
      <c r="K33" s="97">
        <v>39679.899999999994</v>
      </c>
      <c r="L33" s="99">
        <v>111.05</v>
      </c>
      <c r="M33" s="97">
        <v>44.064529999999998</v>
      </c>
      <c r="N33" s="98">
        <v>1.0253401190089659E-3</v>
      </c>
      <c r="O33" s="98">
        <f>+M33/'סכום נכסי הקרן'!$C$43</f>
        <v>2.5943879260779289E-5</v>
      </c>
    </row>
    <row r="34" spans="1:15" s="153" customFormat="1">
      <c r="A34" s="178"/>
      <c r="B34" s="90" t="s">
        <v>1786</v>
      </c>
      <c r="C34" s="100" t="s">
        <v>1743</v>
      </c>
      <c r="D34" s="87">
        <v>95350201</v>
      </c>
      <c r="E34" s="87" t="s">
        <v>428</v>
      </c>
      <c r="F34" s="87" t="s">
        <v>179</v>
      </c>
      <c r="G34" s="97">
        <v>7.73</v>
      </c>
      <c r="H34" s="100" t="s">
        <v>267</v>
      </c>
      <c r="I34" s="101">
        <v>5.3499999999999999E-2</v>
      </c>
      <c r="J34" s="101">
        <v>2.2200000000000001E-2</v>
      </c>
      <c r="K34" s="97">
        <v>209389.64</v>
      </c>
      <c r="L34" s="99">
        <v>128.43</v>
      </c>
      <c r="M34" s="97">
        <v>268.91913</v>
      </c>
      <c r="N34" s="98">
        <v>6.2574949229683733E-3</v>
      </c>
      <c r="O34" s="98">
        <f>+M34/'סכום נכסי הקרן'!$C$43</f>
        <v>1.5833155237634012E-4</v>
      </c>
    </row>
    <row r="35" spans="1:15" s="153" customFormat="1">
      <c r="A35" s="178"/>
      <c r="B35" s="90" t="s">
        <v>1786</v>
      </c>
      <c r="C35" s="100" t="s">
        <v>1743</v>
      </c>
      <c r="D35" s="87">
        <v>95350301</v>
      </c>
      <c r="E35" s="87" t="s">
        <v>428</v>
      </c>
      <c r="F35" s="87" t="s">
        <v>179</v>
      </c>
      <c r="G35" s="97">
        <v>7.7200000000000006</v>
      </c>
      <c r="H35" s="100" t="s">
        <v>267</v>
      </c>
      <c r="I35" s="101">
        <v>5.3499999999999999E-2</v>
      </c>
      <c r="J35" s="101">
        <v>2.2700000000000001E-2</v>
      </c>
      <c r="K35" s="97">
        <v>263800.75</v>
      </c>
      <c r="L35" s="99">
        <v>127.96</v>
      </c>
      <c r="M35" s="97">
        <v>337.55943000000002</v>
      </c>
      <c r="N35" s="98">
        <v>7.8546900676984121E-3</v>
      </c>
      <c r="O35" s="98">
        <f>+M35/'סכום נכסי הקרן'!$C$43</f>
        <v>1.9874491104880681E-4</v>
      </c>
    </row>
    <row r="36" spans="1:15" s="153" customFormat="1">
      <c r="A36" s="178"/>
      <c r="B36" s="90" t="s">
        <v>1786</v>
      </c>
      <c r="C36" s="100" t="s">
        <v>1743</v>
      </c>
      <c r="D36" s="87">
        <v>95350302</v>
      </c>
      <c r="E36" s="87" t="s">
        <v>428</v>
      </c>
      <c r="F36" s="87" t="s">
        <v>179</v>
      </c>
      <c r="G36" s="97">
        <v>7.31</v>
      </c>
      <c r="H36" s="100" t="s">
        <v>267</v>
      </c>
      <c r="I36" s="101">
        <v>5.3499999999999999E-2</v>
      </c>
      <c r="J36" s="101">
        <v>4.1000000000000009E-2</v>
      </c>
      <c r="K36" s="97">
        <v>46580.77</v>
      </c>
      <c r="L36" s="99">
        <v>111.05</v>
      </c>
      <c r="M36" s="97">
        <v>51.72795</v>
      </c>
      <c r="N36" s="98">
        <v>1.2036606860231992E-3</v>
      </c>
      <c r="O36" s="98">
        <f>+M36/'סכום נכסי הקרן'!$C$43</f>
        <v>3.0455872085952764E-5</v>
      </c>
    </row>
    <row r="37" spans="1:15" s="153" customFormat="1">
      <c r="A37" s="178"/>
      <c r="B37" s="90" t="s">
        <v>1786</v>
      </c>
      <c r="C37" s="100" t="s">
        <v>1743</v>
      </c>
      <c r="D37" s="87">
        <v>95350401</v>
      </c>
      <c r="E37" s="87" t="s">
        <v>428</v>
      </c>
      <c r="F37" s="87" t="s">
        <v>179</v>
      </c>
      <c r="G37" s="97">
        <v>7.72</v>
      </c>
      <c r="H37" s="100" t="s">
        <v>267</v>
      </c>
      <c r="I37" s="101">
        <v>5.3499999999999999E-2</v>
      </c>
      <c r="J37" s="101">
        <v>2.2700000000000001E-2</v>
      </c>
      <c r="K37" s="97">
        <v>190025.96000000005</v>
      </c>
      <c r="L37" s="99">
        <v>127.96</v>
      </c>
      <c r="M37" s="97">
        <v>243.15720000000002</v>
      </c>
      <c r="N37" s="98">
        <v>5.6580390710144176E-3</v>
      </c>
      <c r="O37" s="98">
        <f>+M37/'סכום נכסי הקרן'!$C$43</f>
        <v>1.4316369738175269E-4</v>
      </c>
    </row>
    <row r="38" spans="1:15" s="153" customFormat="1">
      <c r="A38" s="178"/>
      <c r="B38" s="90" t="s">
        <v>1786</v>
      </c>
      <c r="C38" s="100" t="s">
        <v>1743</v>
      </c>
      <c r="D38" s="87">
        <v>95350402</v>
      </c>
      <c r="E38" s="87" t="s">
        <v>428</v>
      </c>
      <c r="F38" s="87" t="s">
        <v>179</v>
      </c>
      <c r="G38" s="97">
        <v>7.31</v>
      </c>
      <c r="H38" s="100" t="s">
        <v>267</v>
      </c>
      <c r="I38" s="101">
        <v>5.3499999999999999E-2</v>
      </c>
      <c r="J38" s="101">
        <v>4.1000000000000009E-2</v>
      </c>
      <c r="K38" s="97">
        <v>37954.699999999997</v>
      </c>
      <c r="L38" s="99">
        <v>111.05</v>
      </c>
      <c r="M38" s="97">
        <v>42.148699999999998</v>
      </c>
      <c r="N38" s="98">
        <v>9.8076055898186601E-4</v>
      </c>
      <c r="O38" s="98">
        <f>+M38/'סכום נכסי הקרן'!$C$43</f>
        <v>2.4815895773739288E-5</v>
      </c>
    </row>
    <row r="39" spans="1:15" s="153" customFormat="1">
      <c r="A39" s="178"/>
      <c r="B39" s="90" t="s">
        <v>1786</v>
      </c>
      <c r="C39" s="100" t="s">
        <v>1743</v>
      </c>
      <c r="D39" s="87">
        <v>95350501</v>
      </c>
      <c r="E39" s="87" t="s">
        <v>428</v>
      </c>
      <c r="F39" s="87" t="s">
        <v>179</v>
      </c>
      <c r="G39" s="97">
        <v>7.72</v>
      </c>
      <c r="H39" s="100" t="s">
        <v>267</v>
      </c>
      <c r="I39" s="101">
        <v>5.3499999999999999E-2</v>
      </c>
      <c r="J39" s="101">
        <v>2.2700000000000001E-2</v>
      </c>
      <c r="K39" s="97">
        <v>228217.45</v>
      </c>
      <c r="L39" s="99">
        <v>127.96</v>
      </c>
      <c r="M39" s="97">
        <v>292.02704999999997</v>
      </c>
      <c r="N39" s="98">
        <v>6.7951944614145941E-3</v>
      </c>
      <c r="O39" s="98">
        <f>+M39/'סכום נכסי הקרן'!$C$43</f>
        <v>1.7193680554590179E-4</v>
      </c>
    </row>
    <row r="40" spans="1:15" s="153" customFormat="1">
      <c r="A40" s="178"/>
      <c r="B40" s="90" t="s">
        <v>1775</v>
      </c>
      <c r="C40" s="100" t="s">
        <v>1741</v>
      </c>
      <c r="D40" s="87">
        <v>4069</v>
      </c>
      <c r="E40" s="87" t="s">
        <v>513</v>
      </c>
      <c r="F40" s="87" t="s">
        <v>178</v>
      </c>
      <c r="G40" s="97">
        <v>6.8900000000000015</v>
      </c>
      <c r="H40" s="100" t="s">
        <v>267</v>
      </c>
      <c r="I40" s="101">
        <v>2.9779E-2</v>
      </c>
      <c r="J40" s="101">
        <v>2.5500000000000002E-2</v>
      </c>
      <c r="K40" s="97">
        <v>814147.7699999999</v>
      </c>
      <c r="L40" s="99">
        <v>103.82</v>
      </c>
      <c r="M40" s="97">
        <v>845.24821999999995</v>
      </c>
      <c r="N40" s="98">
        <v>1.9668130137480568E-2</v>
      </c>
      <c r="O40" s="98">
        <f>+M40/'סכום נכסי הקרן'!$C$43</f>
        <v>4.9765690829037799E-4</v>
      </c>
    </row>
    <row r="41" spans="1:15" s="153" customFormat="1">
      <c r="A41" s="178"/>
      <c r="B41" s="90" t="s">
        <v>1787</v>
      </c>
      <c r="C41" s="100" t="s">
        <v>1743</v>
      </c>
      <c r="D41" s="87">
        <v>90145563</v>
      </c>
      <c r="E41" s="87" t="s">
        <v>513</v>
      </c>
      <c r="F41" s="87" t="s">
        <v>178</v>
      </c>
      <c r="G41" s="97">
        <v>7.1</v>
      </c>
      <c r="H41" s="100" t="s">
        <v>267</v>
      </c>
      <c r="I41" s="101">
        <v>2.4799999999999999E-2</v>
      </c>
      <c r="J41" s="101">
        <v>2.9899999999999996E-2</v>
      </c>
      <c r="K41" s="97">
        <v>4837638.18</v>
      </c>
      <c r="L41" s="99">
        <v>97.06</v>
      </c>
      <c r="M41" s="97">
        <v>4695.4118399999998</v>
      </c>
      <c r="N41" s="98">
        <v>0.10925781200484171</v>
      </c>
      <c r="O41" s="98">
        <f>+M41/'סכום נכסי הקרן'!$C$43</f>
        <v>2.7645182612090389E-3</v>
      </c>
    </row>
    <row r="42" spans="1:15" s="153" customFormat="1">
      <c r="A42" s="178"/>
      <c r="B42" s="90" t="s">
        <v>1776</v>
      </c>
      <c r="C42" s="100" t="s">
        <v>1741</v>
      </c>
      <c r="D42" s="87">
        <v>4099</v>
      </c>
      <c r="E42" s="87" t="s">
        <v>513</v>
      </c>
      <c r="F42" s="87" t="s">
        <v>178</v>
      </c>
      <c r="G42" s="97">
        <v>6.86</v>
      </c>
      <c r="H42" s="100" t="s">
        <v>267</v>
      </c>
      <c r="I42" s="101">
        <v>2.9779E-2</v>
      </c>
      <c r="J42" s="101">
        <v>2.5499999999999998E-2</v>
      </c>
      <c r="K42" s="97">
        <v>597443.6399999999</v>
      </c>
      <c r="L42" s="99">
        <v>103.8</v>
      </c>
      <c r="M42" s="97">
        <v>620.14649999999995</v>
      </c>
      <c r="N42" s="98">
        <v>1.4430225083825781E-2</v>
      </c>
      <c r="O42" s="98">
        <f>+M42/'סכום נכסי הקרן'!$C$43</f>
        <v>3.6512373829914591E-4</v>
      </c>
    </row>
    <row r="43" spans="1:15" s="153" customFormat="1">
      <c r="A43" s="178"/>
      <c r="B43" s="90" t="s">
        <v>1776</v>
      </c>
      <c r="C43" s="100" t="s">
        <v>1741</v>
      </c>
      <c r="D43" s="87">
        <v>40999</v>
      </c>
      <c r="E43" s="87" t="s">
        <v>513</v>
      </c>
      <c r="F43" s="87" t="s">
        <v>178</v>
      </c>
      <c r="G43" s="97">
        <v>6.8599999999999994</v>
      </c>
      <c r="H43" s="100" t="s">
        <v>267</v>
      </c>
      <c r="I43" s="101">
        <v>2.9779E-2</v>
      </c>
      <c r="J43" s="101">
        <v>2.5699999999999997E-2</v>
      </c>
      <c r="K43" s="97">
        <v>16896.02</v>
      </c>
      <c r="L43" s="99">
        <v>103.68</v>
      </c>
      <c r="M43" s="97">
        <v>17.517790000000002</v>
      </c>
      <c r="N43" s="98">
        <v>4.0762247738428337E-4</v>
      </c>
      <c r="O43" s="98">
        <f>+M43/'סכום נכסי הקרן'!$C$43</f>
        <v>1.031395157682805E-5</v>
      </c>
    </row>
    <row r="44" spans="1:15" s="153" customFormat="1">
      <c r="A44" s="178"/>
      <c r="B44" s="90" t="s">
        <v>1778</v>
      </c>
      <c r="C44" s="100" t="s">
        <v>1741</v>
      </c>
      <c r="D44" s="87">
        <v>14760844</v>
      </c>
      <c r="E44" s="87" t="s">
        <v>513</v>
      </c>
      <c r="F44" s="87" t="s">
        <v>179</v>
      </c>
      <c r="G44" s="97">
        <v>9.6700000000000017</v>
      </c>
      <c r="H44" s="100" t="s">
        <v>267</v>
      </c>
      <c r="I44" s="101">
        <v>0.06</v>
      </c>
      <c r="J44" s="101">
        <v>2.1500000000000005E-2</v>
      </c>
      <c r="K44" s="97">
        <v>1703816.38</v>
      </c>
      <c r="L44" s="99">
        <v>147.26</v>
      </c>
      <c r="M44" s="97">
        <v>2509.0399600000001</v>
      </c>
      <c r="N44" s="98">
        <v>5.8382997190362662E-2</v>
      </c>
      <c r="O44" s="98">
        <f>+M44/'סכום נכסי הקרן'!$C$43</f>
        <v>1.4772477950567159E-3</v>
      </c>
    </row>
    <row r="45" spans="1:15" s="153" customFormat="1">
      <c r="A45" s="178"/>
      <c r="B45" s="90" t="s">
        <v>1780</v>
      </c>
      <c r="C45" s="100" t="s">
        <v>1741</v>
      </c>
      <c r="D45" s="87">
        <v>4100</v>
      </c>
      <c r="E45" s="87" t="s">
        <v>513</v>
      </c>
      <c r="F45" s="87" t="s">
        <v>178</v>
      </c>
      <c r="G45" s="97">
        <v>6.8500000000000005</v>
      </c>
      <c r="H45" s="100" t="s">
        <v>267</v>
      </c>
      <c r="I45" s="101">
        <v>2.9779E-2</v>
      </c>
      <c r="J45" s="101">
        <v>2.5499999999999998E-2</v>
      </c>
      <c r="K45" s="97">
        <v>680537.64</v>
      </c>
      <c r="L45" s="99">
        <v>103.8</v>
      </c>
      <c r="M45" s="97">
        <v>706.39806999999996</v>
      </c>
      <c r="N45" s="98">
        <v>1.643721789751312E-2</v>
      </c>
      <c r="O45" s="98">
        <f>+M45/'סכום נכסי הקרן'!$C$43</f>
        <v>4.1590608678062643E-4</v>
      </c>
    </row>
    <row r="46" spans="1:15" s="153" customFormat="1">
      <c r="A46" s="178"/>
      <c r="B46" s="90" t="s">
        <v>1788</v>
      </c>
      <c r="C46" s="100" t="s">
        <v>1743</v>
      </c>
      <c r="D46" s="87">
        <v>22333</v>
      </c>
      <c r="E46" s="87" t="s">
        <v>513</v>
      </c>
      <c r="F46" s="87" t="s">
        <v>179</v>
      </c>
      <c r="G46" s="97">
        <v>3.96</v>
      </c>
      <c r="H46" s="100" t="s">
        <v>267</v>
      </c>
      <c r="I46" s="101">
        <v>3.7000000000000005E-2</v>
      </c>
      <c r="J46" s="101">
        <v>2.23E-2</v>
      </c>
      <c r="K46" s="97">
        <v>2304000</v>
      </c>
      <c r="L46" s="99">
        <v>107.87</v>
      </c>
      <c r="M46" s="97">
        <v>2485.3247000000001</v>
      </c>
      <c r="N46" s="98">
        <v>5.7831165422028166E-2</v>
      </c>
      <c r="O46" s="98">
        <f>+M46/'סכום נכסי הקרן'!$C$43</f>
        <v>1.4632849582335841E-3</v>
      </c>
    </row>
    <row r="47" spans="1:15" s="153" customFormat="1">
      <c r="A47" s="178"/>
      <c r="B47" s="90" t="s">
        <v>1788</v>
      </c>
      <c r="C47" s="100" t="s">
        <v>1743</v>
      </c>
      <c r="D47" s="87">
        <v>22334</v>
      </c>
      <c r="E47" s="87" t="s">
        <v>513</v>
      </c>
      <c r="F47" s="87" t="s">
        <v>179</v>
      </c>
      <c r="G47" s="97">
        <v>4.6199999999999992</v>
      </c>
      <c r="H47" s="100" t="s">
        <v>267</v>
      </c>
      <c r="I47" s="101">
        <v>3.7000000000000005E-2</v>
      </c>
      <c r="J47" s="101">
        <v>2.4399999999999991E-2</v>
      </c>
      <c r="K47" s="97">
        <v>800000</v>
      </c>
      <c r="L47" s="99">
        <v>107.86</v>
      </c>
      <c r="M47" s="97">
        <v>862.87997000000018</v>
      </c>
      <c r="N47" s="98">
        <v>2.0078404356752542E-2</v>
      </c>
      <c r="O47" s="98">
        <f>+M47/'סכום נכסי הקרן'!$C$43</f>
        <v>5.0803795611174937E-4</v>
      </c>
    </row>
    <row r="48" spans="1:15" s="153" customFormat="1">
      <c r="A48" s="178"/>
      <c r="B48" s="90" t="s">
        <v>1789</v>
      </c>
      <c r="C48" s="100" t="s">
        <v>1743</v>
      </c>
      <c r="D48" s="87">
        <v>11898420</v>
      </c>
      <c r="E48" s="87" t="s">
        <v>562</v>
      </c>
      <c r="F48" s="87" t="s">
        <v>179</v>
      </c>
      <c r="G48" s="97">
        <v>6.96</v>
      </c>
      <c r="H48" s="100" t="s">
        <v>267</v>
      </c>
      <c r="I48" s="101">
        <v>5.5E-2</v>
      </c>
      <c r="J48" s="101">
        <v>3.5500000000000004E-2</v>
      </c>
      <c r="K48" s="97">
        <v>127877.31</v>
      </c>
      <c r="L48" s="99">
        <v>114.75</v>
      </c>
      <c r="M48" s="97">
        <v>146.73921999999999</v>
      </c>
      <c r="N48" s="98">
        <v>3.4144834699946381E-3</v>
      </c>
      <c r="O48" s="98">
        <f>+M48/'סכום נכסי הקרן'!$C$43</f>
        <v>8.6395670315805699E-5</v>
      </c>
    </row>
    <row r="49" spans="1:15" s="153" customFormat="1">
      <c r="A49" s="178"/>
      <c r="B49" s="90" t="s">
        <v>1789</v>
      </c>
      <c r="C49" s="100" t="s">
        <v>1743</v>
      </c>
      <c r="D49" s="87">
        <v>11898421</v>
      </c>
      <c r="E49" s="87" t="s">
        <v>562</v>
      </c>
      <c r="F49" s="87" t="s">
        <v>179</v>
      </c>
      <c r="G49" s="97">
        <v>6.89</v>
      </c>
      <c r="H49" s="100" t="s">
        <v>267</v>
      </c>
      <c r="I49" s="101">
        <v>5.5E-2</v>
      </c>
      <c r="J49" s="101">
        <v>3.8899999999999997E-2</v>
      </c>
      <c r="K49" s="97">
        <v>249796.89</v>
      </c>
      <c r="L49" s="99">
        <v>112.16</v>
      </c>
      <c r="M49" s="97">
        <v>280.17220000000003</v>
      </c>
      <c r="N49" s="98">
        <v>6.5193432652295132E-3</v>
      </c>
      <c r="O49" s="98">
        <f>+M49/'סכום נכסי הקרן'!$C$43</f>
        <v>1.6495702391531032E-4</v>
      </c>
    </row>
    <row r="50" spans="1:15" s="153" customFormat="1">
      <c r="A50" s="178"/>
      <c r="B50" s="90" t="s">
        <v>1789</v>
      </c>
      <c r="C50" s="100" t="s">
        <v>1743</v>
      </c>
      <c r="D50" s="87">
        <v>11896110</v>
      </c>
      <c r="E50" s="87" t="s">
        <v>562</v>
      </c>
      <c r="F50" s="87" t="s">
        <v>179</v>
      </c>
      <c r="G50" s="97">
        <v>7.2299999999999995</v>
      </c>
      <c r="H50" s="100" t="s">
        <v>267</v>
      </c>
      <c r="I50" s="101">
        <v>5.5E-2</v>
      </c>
      <c r="J50" s="101">
        <v>2.0900000000000002E-2</v>
      </c>
      <c r="K50" s="97">
        <v>1545974.12</v>
      </c>
      <c r="L50" s="99">
        <v>132.68</v>
      </c>
      <c r="M50" s="97">
        <v>2051.1984899999998</v>
      </c>
      <c r="N50" s="98">
        <v>4.7729457317429939E-2</v>
      </c>
      <c r="O50" s="98">
        <f>+M50/'סכום נכסי הקרן'!$C$43</f>
        <v>1.2076844111227963E-3</v>
      </c>
    </row>
    <row r="51" spans="1:15" s="153" customFormat="1">
      <c r="A51" s="178"/>
      <c r="B51" s="90" t="s">
        <v>1789</v>
      </c>
      <c r="C51" s="100" t="s">
        <v>1743</v>
      </c>
      <c r="D51" s="87">
        <v>11898200</v>
      </c>
      <c r="E51" s="87" t="s">
        <v>562</v>
      </c>
      <c r="F51" s="87" t="s">
        <v>179</v>
      </c>
      <c r="G51" s="97">
        <v>7.28</v>
      </c>
      <c r="H51" s="100" t="s">
        <v>267</v>
      </c>
      <c r="I51" s="101">
        <v>5.5E-2</v>
      </c>
      <c r="J51" s="101">
        <v>1.8600000000000002E-2</v>
      </c>
      <c r="K51" s="97">
        <v>21974.98</v>
      </c>
      <c r="L51" s="99">
        <v>129.28</v>
      </c>
      <c r="M51" s="97">
        <v>28.409269999999999</v>
      </c>
      <c r="N51" s="98">
        <v>6.6105696084260614E-4</v>
      </c>
      <c r="O51" s="98">
        <f>+M51/'סכום נכסי הקרן'!$C$43</f>
        <v>1.6726529722815138E-5</v>
      </c>
    </row>
    <row r="52" spans="1:15" s="153" customFormat="1">
      <c r="A52" s="178"/>
      <c r="B52" s="90" t="s">
        <v>1789</v>
      </c>
      <c r="C52" s="100" t="s">
        <v>1743</v>
      </c>
      <c r="D52" s="87">
        <v>11898230</v>
      </c>
      <c r="E52" s="87" t="s">
        <v>562</v>
      </c>
      <c r="F52" s="87" t="s">
        <v>179</v>
      </c>
      <c r="G52" s="97">
        <v>7.25</v>
      </c>
      <c r="H52" s="100" t="s">
        <v>267</v>
      </c>
      <c r="I52" s="101">
        <v>5.5E-2</v>
      </c>
      <c r="J52" s="101">
        <v>0.02</v>
      </c>
      <c r="K52" s="97">
        <v>193792.3</v>
      </c>
      <c r="L52" s="99">
        <v>128.19999999999999</v>
      </c>
      <c r="M52" s="97">
        <v>248.44173000000001</v>
      </c>
      <c r="N52" s="98">
        <v>5.7810051078496334E-3</v>
      </c>
      <c r="O52" s="98">
        <f>+M52/'סכום נכסי הקרן'!$C$43</f>
        <v>1.4627507082134154E-4</v>
      </c>
    </row>
    <row r="53" spans="1:15" s="153" customFormat="1">
      <c r="A53" s="178"/>
      <c r="B53" s="90" t="s">
        <v>1789</v>
      </c>
      <c r="C53" s="100" t="s">
        <v>1743</v>
      </c>
      <c r="D53" s="87">
        <v>11898120</v>
      </c>
      <c r="E53" s="87" t="s">
        <v>562</v>
      </c>
      <c r="F53" s="87" t="s">
        <v>179</v>
      </c>
      <c r="G53" s="97">
        <v>7.2099999999999982</v>
      </c>
      <c r="H53" s="100" t="s">
        <v>267</v>
      </c>
      <c r="I53" s="101">
        <v>5.5E-2</v>
      </c>
      <c r="J53" s="101">
        <v>2.1799999999999996E-2</v>
      </c>
      <c r="K53" s="97">
        <v>52760.97</v>
      </c>
      <c r="L53" s="99">
        <v>127.2</v>
      </c>
      <c r="M53" s="97">
        <v>67.11196000000001</v>
      </c>
      <c r="N53" s="98">
        <v>1.561632112116593E-3</v>
      </c>
      <c r="O53" s="98">
        <f>+M53/'סכום נכסי הקרן'!$C$43</f>
        <v>3.9513517724896868E-5</v>
      </c>
    </row>
    <row r="54" spans="1:15" s="153" customFormat="1">
      <c r="A54" s="178"/>
      <c r="B54" s="90" t="s">
        <v>1789</v>
      </c>
      <c r="C54" s="100" t="s">
        <v>1743</v>
      </c>
      <c r="D54" s="87">
        <v>11898130</v>
      </c>
      <c r="E54" s="87" t="s">
        <v>562</v>
      </c>
      <c r="F54" s="87" t="s">
        <v>179</v>
      </c>
      <c r="G54" s="97">
        <v>7.2099999999999991</v>
      </c>
      <c r="H54" s="100" t="s">
        <v>267</v>
      </c>
      <c r="I54" s="101">
        <v>5.5E-2</v>
      </c>
      <c r="J54" s="101">
        <v>2.23E-2</v>
      </c>
      <c r="K54" s="97">
        <v>106761.2</v>
      </c>
      <c r="L54" s="99">
        <v>126.5</v>
      </c>
      <c r="M54" s="97">
        <v>135.05292</v>
      </c>
      <c r="N54" s="98">
        <v>3.1425542735916702E-3</v>
      </c>
      <c r="O54" s="98">
        <f>+M54/'סכום נכסי הקרן'!$C$43</f>
        <v>7.9515125891407095E-5</v>
      </c>
    </row>
    <row r="55" spans="1:15" s="153" customFormat="1">
      <c r="A55" s="178"/>
      <c r="B55" s="90" t="s">
        <v>1789</v>
      </c>
      <c r="C55" s="100" t="s">
        <v>1743</v>
      </c>
      <c r="D55" s="87">
        <v>11898140</v>
      </c>
      <c r="E55" s="87" t="s">
        <v>562</v>
      </c>
      <c r="F55" s="87" t="s">
        <v>179</v>
      </c>
      <c r="G55" s="97">
        <v>7.1999999999999993</v>
      </c>
      <c r="H55" s="100" t="s">
        <v>267</v>
      </c>
      <c r="I55" s="101">
        <v>5.5E-2</v>
      </c>
      <c r="J55" s="101">
        <v>2.2600000000000002E-2</v>
      </c>
      <c r="K55" s="97">
        <v>165498.07</v>
      </c>
      <c r="L55" s="99">
        <v>126.45</v>
      </c>
      <c r="M55" s="97">
        <v>209.27232999999998</v>
      </c>
      <c r="N55" s="98">
        <v>4.8695700543608111E-3</v>
      </c>
      <c r="O55" s="98">
        <f>+M55/'סכום נכסי הקרן'!$C$43</f>
        <v>1.2321329790972375E-4</v>
      </c>
    </row>
    <row r="56" spans="1:15" s="153" customFormat="1">
      <c r="A56" s="178"/>
      <c r="B56" s="90" t="s">
        <v>1789</v>
      </c>
      <c r="C56" s="100" t="s">
        <v>1743</v>
      </c>
      <c r="D56" s="87">
        <v>11898150</v>
      </c>
      <c r="E56" s="87" t="s">
        <v>562</v>
      </c>
      <c r="F56" s="87" t="s">
        <v>179</v>
      </c>
      <c r="G56" s="97">
        <v>7.19</v>
      </c>
      <c r="H56" s="100" t="s">
        <v>267</v>
      </c>
      <c r="I56" s="101">
        <v>5.5E-2</v>
      </c>
      <c r="J56" s="101">
        <v>2.3099999999999999E-2</v>
      </c>
      <c r="K56" s="97">
        <v>72440.990000000005</v>
      </c>
      <c r="L56" s="99">
        <v>125.74</v>
      </c>
      <c r="M56" s="97">
        <v>91.087310000000002</v>
      </c>
      <c r="N56" s="98">
        <v>2.1195159298330558E-3</v>
      </c>
      <c r="O56" s="98">
        <f>+M56/'סכום נכסי הקרן'!$C$43</f>
        <v>5.3629487772346017E-5</v>
      </c>
    </row>
    <row r="57" spans="1:15" s="153" customFormat="1">
      <c r="A57" s="178"/>
      <c r="B57" s="90" t="s">
        <v>1789</v>
      </c>
      <c r="C57" s="100" t="s">
        <v>1743</v>
      </c>
      <c r="D57" s="87">
        <v>11898160</v>
      </c>
      <c r="E57" s="87" t="s">
        <v>562</v>
      </c>
      <c r="F57" s="87" t="s">
        <v>179</v>
      </c>
      <c r="G57" s="97">
        <v>7.1700000000000017</v>
      </c>
      <c r="H57" s="100" t="s">
        <v>267</v>
      </c>
      <c r="I57" s="101">
        <v>5.5E-2</v>
      </c>
      <c r="J57" s="101">
        <v>2.4199999999999999E-2</v>
      </c>
      <c r="K57" s="97">
        <v>26531.84</v>
      </c>
      <c r="L57" s="99">
        <v>124.34</v>
      </c>
      <c r="M57" s="97">
        <v>32.989699999999999</v>
      </c>
      <c r="N57" s="98">
        <v>7.676392537051929E-4</v>
      </c>
      <c r="O57" s="98">
        <f>+M57/'סכום נכסי הקרן'!$C$43</f>
        <v>1.9423350110606661E-5</v>
      </c>
    </row>
    <row r="58" spans="1:15" s="153" customFormat="1">
      <c r="A58" s="178"/>
      <c r="B58" s="90" t="s">
        <v>1789</v>
      </c>
      <c r="C58" s="100" t="s">
        <v>1743</v>
      </c>
      <c r="D58" s="87">
        <v>11898270</v>
      </c>
      <c r="E58" s="87" t="s">
        <v>562</v>
      </c>
      <c r="F58" s="87" t="s">
        <v>179</v>
      </c>
      <c r="G58" s="97">
        <v>7.17</v>
      </c>
      <c r="H58" s="100" t="s">
        <v>267</v>
      </c>
      <c r="I58" s="101">
        <v>5.5E-2</v>
      </c>
      <c r="J58" s="101">
        <v>2.4399999999999998E-2</v>
      </c>
      <c r="K58" s="97">
        <v>43709.17</v>
      </c>
      <c r="L58" s="99">
        <v>124.05</v>
      </c>
      <c r="M58" s="97">
        <v>54.221220000000002</v>
      </c>
      <c r="N58" s="98">
        <v>1.2616767310944046E-3</v>
      </c>
      <c r="O58" s="98">
        <f>+M58/'סכום נכסי הקרן'!$C$43</f>
        <v>3.1923834999537076E-5</v>
      </c>
    </row>
    <row r="59" spans="1:15" s="153" customFormat="1">
      <c r="A59" s="178"/>
      <c r="B59" s="90" t="s">
        <v>1789</v>
      </c>
      <c r="C59" s="100" t="s">
        <v>1743</v>
      </c>
      <c r="D59" s="87">
        <v>11898280</v>
      </c>
      <c r="E59" s="87" t="s">
        <v>562</v>
      </c>
      <c r="F59" s="87" t="s">
        <v>179</v>
      </c>
      <c r="G59" s="97">
        <v>7.1500000000000012</v>
      </c>
      <c r="H59" s="100" t="s">
        <v>267</v>
      </c>
      <c r="I59" s="101">
        <v>5.5E-2</v>
      </c>
      <c r="J59" s="101">
        <v>2.5300000000000003E-2</v>
      </c>
      <c r="K59" s="97">
        <v>38385.279999999999</v>
      </c>
      <c r="L59" s="99">
        <v>123.05</v>
      </c>
      <c r="M59" s="97">
        <v>47.233089999999997</v>
      </c>
      <c r="N59" s="98">
        <v>1.0990695264822114E-3</v>
      </c>
      <c r="O59" s="98">
        <f>+M59/'סכום נכסי הקרן'!$C$43</f>
        <v>2.7809432758582053E-5</v>
      </c>
    </row>
    <row r="60" spans="1:15" s="153" customFormat="1">
      <c r="A60" s="178"/>
      <c r="B60" s="90" t="s">
        <v>1790</v>
      </c>
      <c r="C60" s="100" t="s">
        <v>1743</v>
      </c>
      <c r="D60" s="87">
        <v>11898290</v>
      </c>
      <c r="E60" s="87" t="s">
        <v>562</v>
      </c>
      <c r="F60" s="87" t="s">
        <v>179</v>
      </c>
      <c r="G60" s="97">
        <v>7.129999999999999</v>
      </c>
      <c r="H60" s="100" t="s">
        <v>267</v>
      </c>
      <c r="I60" s="101">
        <v>5.5E-2</v>
      </c>
      <c r="J60" s="101">
        <v>2.5999999999999995E-2</v>
      </c>
      <c r="K60" s="97">
        <v>119673.01</v>
      </c>
      <c r="L60" s="99">
        <v>122.44</v>
      </c>
      <c r="M60" s="97">
        <v>146.52764000000002</v>
      </c>
      <c r="N60" s="98">
        <v>3.4095602026324332E-3</v>
      </c>
      <c r="O60" s="98">
        <f>+M60/'סכום נכסי הקרן'!$C$43</f>
        <v>8.6271098330719395E-5</v>
      </c>
    </row>
    <row r="61" spans="1:15" s="153" customFormat="1">
      <c r="A61" s="178"/>
      <c r="B61" s="90" t="s">
        <v>1789</v>
      </c>
      <c r="C61" s="100" t="s">
        <v>1743</v>
      </c>
      <c r="D61" s="87">
        <v>11896120</v>
      </c>
      <c r="E61" s="87" t="s">
        <v>562</v>
      </c>
      <c r="F61" s="87" t="s">
        <v>179</v>
      </c>
      <c r="G61" s="97">
        <v>7.3000000000000007</v>
      </c>
      <c r="H61" s="100" t="s">
        <v>267</v>
      </c>
      <c r="I61" s="101">
        <v>5.5888E-2</v>
      </c>
      <c r="J61" s="101">
        <v>1.6800000000000002E-2</v>
      </c>
      <c r="K61" s="97">
        <v>60226.79</v>
      </c>
      <c r="L61" s="99">
        <v>134.28</v>
      </c>
      <c r="M61" s="97">
        <v>80.872539999999987</v>
      </c>
      <c r="N61" s="98">
        <v>1.881827850839606E-3</v>
      </c>
      <c r="O61" s="98">
        <f>+M61/'סכום נכסי הקרן'!$C$43</f>
        <v>4.7615336264168559E-5</v>
      </c>
    </row>
    <row r="62" spans="1:15" s="153" customFormat="1">
      <c r="A62" s="178"/>
      <c r="B62" s="90" t="s">
        <v>1789</v>
      </c>
      <c r="C62" s="100" t="s">
        <v>1743</v>
      </c>
      <c r="D62" s="87">
        <v>11898300</v>
      </c>
      <c r="E62" s="87" t="s">
        <v>562</v>
      </c>
      <c r="F62" s="87" t="s">
        <v>179</v>
      </c>
      <c r="G62" s="97">
        <v>7.1199999999999992</v>
      </c>
      <c r="H62" s="100" t="s">
        <v>267</v>
      </c>
      <c r="I62" s="101">
        <v>5.5E-2</v>
      </c>
      <c r="J62" s="101">
        <v>2.6900000000000004E-2</v>
      </c>
      <c r="K62" s="97">
        <v>87565.8</v>
      </c>
      <c r="L62" s="99">
        <v>121.64</v>
      </c>
      <c r="M62" s="97">
        <v>106.51504</v>
      </c>
      <c r="N62" s="98">
        <v>2.4785046791567906E-3</v>
      </c>
      <c r="O62" s="98">
        <f>+M62/'סכום נכסי הקרן'!$C$43</f>
        <v>6.2712874441576405E-5</v>
      </c>
    </row>
    <row r="63" spans="1:15" s="153" customFormat="1">
      <c r="A63" s="178"/>
      <c r="B63" s="90" t="s">
        <v>1789</v>
      </c>
      <c r="C63" s="100" t="s">
        <v>1743</v>
      </c>
      <c r="D63" s="87">
        <v>11898310</v>
      </c>
      <c r="E63" s="87" t="s">
        <v>562</v>
      </c>
      <c r="F63" s="87" t="s">
        <v>179</v>
      </c>
      <c r="G63" s="97">
        <v>7.089999999999999</v>
      </c>
      <c r="H63" s="100" t="s">
        <v>267</v>
      </c>
      <c r="I63" s="101">
        <v>5.5E-2</v>
      </c>
      <c r="J63" s="101">
        <v>2.8300000000000002E-2</v>
      </c>
      <c r="K63" s="97">
        <v>42696.66</v>
      </c>
      <c r="L63" s="99">
        <v>120.5</v>
      </c>
      <c r="M63" s="97">
        <v>51.449480000000001</v>
      </c>
      <c r="N63" s="98">
        <v>1.197180951349065E-3</v>
      </c>
      <c r="O63" s="98">
        <f>+M63/'סכום נכסי הקרן'!$C$43</f>
        <v>3.0291917266560632E-5</v>
      </c>
    </row>
    <row r="64" spans="1:15" s="153" customFormat="1">
      <c r="A64" s="178"/>
      <c r="B64" s="90" t="s">
        <v>1789</v>
      </c>
      <c r="C64" s="100" t="s">
        <v>1743</v>
      </c>
      <c r="D64" s="87">
        <v>11898320</v>
      </c>
      <c r="E64" s="87" t="s">
        <v>562</v>
      </c>
      <c r="F64" s="87" t="s">
        <v>179</v>
      </c>
      <c r="G64" s="97">
        <v>7.08</v>
      </c>
      <c r="H64" s="100" t="s">
        <v>267</v>
      </c>
      <c r="I64" s="101">
        <v>5.5E-2</v>
      </c>
      <c r="J64" s="101">
        <v>2.9000000000000005E-2</v>
      </c>
      <c r="K64" s="97">
        <v>11026.83</v>
      </c>
      <c r="L64" s="99">
        <v>119.89</v>
      </c>
      <c r="M64" s="97">
        <v>13.22007</v>
      </c>
      <c r="N64" s="98">
        <v>3.0761858000316492E-4</v>
      </c>
      <c r="O64" s="98">
        <f>+M64/'סכום נכסי הקרן'!$C$43</f>
        <v>7.7835823937995138E-6</v>
      </c>
    </row>
    <row r="65" spans="1:15" s="153" customFormat="1">
      <c r="A65" s="178"/>
      <c r="B65" s="90" t="s">
        <v>1789</v>
      </c>
      <c r="C65" s="100" t="s">
        <v>1743</v>
      </c>
      <c r="D65" s="87">
        <v>11898330</v>
      </c>
      <c r="E65" s="87" t="s">
        <v>562</v>
      </c>
      <c r="F65" s="87" t="s">
        <v>179</v>
      </c>
      <c r="G65" s="97">
        <v>7.03</v>
      </c>
      <c r="H65" s="100" t="s">
        <v>267</v>
      </c>
      <c r="I65" s="101">
        <v>5.5E-2</v>
      </c>
      <c r="J65" s="101">
        <v>3.1300000000000001E-2</v>
      </c>
      <c r="K65" s="97">
        <v>125449.62</v>
      </c>
      <c r="L65" s="99">
        <v>117.99</v>
      </c>
      <c r="M65" s="97">
        <v>148.01801</v>
      </c>
      <c r="N65" s="98">
        <v>3.444239709100955E-3</v>
      </c>
      <c r="O65" s="98">
        <f>+M65/'סכום נכסי הקרן'!$C$43</f>
        <v>8.7148583676277083E-5</v>
      </c>
    </row>
    <row r="66" spans="1:15" s="153" customFormat="1">
      <c r="A66" s="178"/>
      <c r="B66" s="90" t="s">
        <v>1789</v>
      </c>
      <c r="C66" s="100" t="s">
        <v>1743</v>
      </c>
      <c r="D66" s="87">
        <v>11898340</v>
      </c>
      <c r="E66" s="87" t="s">
        <v>562</v>
      </c>
      <c r="F66" s="87" t="s">
        <v>179</v>
      </c>
      <c r="G66" s="97">
        <v>6.9799999999999986</v>
      </c>
      <c r="H66" s="100" t="s">
        <v>267</v>
      </c>
      <c r="I66" s="101">
        <v>5.5E-2</v>
      </c>
      <c r="J66" s="101">
        <v>3.44E-2</v>
      </c>
      <c r="K66" s="97">
        <v>24264.44</v>
      </c>
      <c r="L66" s="99">
        <v>115.59</v>
      </c>
      <c r="M66" s="97">
        <v>28.047270000000001</v>
      </c>
      <c r="N66" s="98">
        <v>6.526335617258734E-4</v>
      </c>
      <c r="O66" s="98">
        <f>+M66/'סכום נכסי הקרן'!$C$43</f>
        <v>1.6513394934076845E-5</v>
      </c>
    </row>
    <row r="67" spans="1:15" s="153" customFormat="1">
      <c r="A67" s="178"/>
      <c r="B67" s="90" t="s">
        <v>1789</v>
      </c>
      <c r="C67" s="100" t="s">
        <v>1743</v>
      </c>
      <c r="D67" s="87">
        <v>11898350</v>
      </c>
      <c r="E67" s="87" t="s">
        <v>562</v>
      </c>
      <c r="F67" s="87" t="s">
        <v>179</v>
      </c>
      <c r="G67" s="97">
        <v>6.9700000000000006</v>
      </c>
      <c r="H67" s="100" t="s">
        <v>267</v>
      </c>
      <c r="I67" s="101">
        <v>5.5E-2</v>
      </c>
      <c r="J67" s="101">
        <v>3.5200000000000002E-2</v>
      </c>
      <c r="K67" s="97">
        <v>23354.51</v>
      </c>
      <c r="L67" s="99">
        <v>114.98</v>
      </c>
      <c r="M67" s="97">
        <v>26.853009999999998</v>
      </c>
      <c r="N67" s="98">
        <v>6.2484425612048847E-4</v>
      </c>
      <c r="O67" s="98">
        <f>+M67/'סכום נכסי הקרן'!$C$43</f>
        <v>1.5810250313086261E-5</v>
      </c>
    </row>
    <row r="68" spans="1:15" s="153" customFormat="1">
      <c r="A68" s="178"/>
      <c r="B68" s="90" t="s">
        <v>1789</v>
      </c>
      <c r="C68" s="100" t="s">
        <v>1743</v>
      </c>
      <c r="D68" s="87">
        <v>11898360</v>
      </c>
      <c r="E68" s="87" t="s">
        <v>562</v>
      </c>
      <c r="F68" s="87" t="s">
        <v>179</v>
      </c>
      <c r="G68" s="97">
        <v>6.8900000000000006</v>
      </c>
      <c r="H68" s="100" t="s">
        <v>267</v>
      </c>
      <c r="I68" s="101">
        <v>5.5E-2</v>
      </c>
      <c r="J68" s="101">
        <v>3.8800000000000001E-2</v>
      </c>
      <c r="K68" s="97">
        <v>46511.23</v>
      </c>
      <c r="L68" s="99">
        <v>112.19</v>
      </c>
      <c r="M68" s="97">
        <v>52.180949999999996</v>
      </c>
      <c r="N68" s="98">
        <v>1.2142015694482818E-3</v>
      </c>
      <c r="O68" s="98">
        <f>+M68/'סכום נכסי הקרן'!$C$43</f>
        <v>3.0722584956942946E-5</v>
      </c>
    </row>
    <row r="69" spans="1:15" s="153" customFormat="1">
      <c r="A69" s="178"/>
      <c r="B69" s="90" t="s">
        <v>1789</v>
      </c>
      <c r="C69" s="100" t="s">
        <v>1743</v>
      </c>
      <c r="D69" s="87">
        <v>11898380</v>
      </c>
      <c r="E69" s="87" t="s">
        <v>562</v>
      </c>
      <c r="F69" s="87" t="s">
        <v>179</v>
      </c>
      <c r="G69" s="97">
        <v>6.7399999999999993</v>
      </c>
      <c r="H69" s="100" t="s">
        <v>267</v>
      </c>
      <c r="I69" s="101">
        <v>5.5E-2</v>
      </c>
      <c r="J69" s="101">
        <v>4.7199999999999999E-2</v>
      </c>
      <c r="K69" s="97">
        <v>29281.93</v>
      </c>
      <c r="L69" s="99">
        <v>106.22</v>
      </c>
      <c r="M69" s="97">
        <v>31.103259999999999</v>
      </c>
      <c r="N69" s="98">
        <v>7.2374357130251495E-4</v>
      </c>
      <c r="O69" s="98">
        <f>+M69/'סכום נכסי הקרן'!$C$43</f>
        <v>1.8312670577823616E-5</v>
      </c>
    </row>
    <row r="70" spans="1:15" s="153" customFormat="1">
      <c r="A70" s="178"/>
      <c r="B70" s="90" t="s">
        <v>1789</v>
      </c>
      <c r="C70" s="100" t="s">
        <v>1743</v>
      </c>
      <c r="D70" s="87">
        <v>11898390</v>
      </c>
      <c r="E70" s="87" t="s">
        <v>562</v>
      </c>
      <c r="F70" s="87" t="s">
        <v>179</v>
      </c>
      <c r="G70" s="97">
        <v>6.6999999999999993</v>
      </c>
      <c r="H70" s="100" t="s">
        <v>267</v>
      </c>
      <c r="I70" s="101">
        <v>5.5E-2</v>
      </c>
      <c r="J70" s="101">
        <v>4.99E-2</v>
      </c>
      <c r="K70" s="97">
        <v>16463.87</v>
      </c>
      <c r="L70" s="99">
        <v>104.39</v>
      </c>
      <c r="M70" s="97">
        <v>17.186640000000001</v>
      </c>
      <c r="N70" s="98">
        <v>3.9991692871713949E-4</v>
      </c>
      <c r="O70" s="98">
        <f>+M70/'סכום נכסי הקרן'!$C$43</f>
        <v>1.0118980346743284E-5</v>
      </c>
    </row>
    <row r="71" spans="1:15" s="153" customFormat="1">
      <c r="A71" s="178"/>
      <c r="B71" s="90" t="s">
        <v>1789</v>
      </c>
      <c r="C71" s="100" t="s">
        <v>1743</v>
      </c>
      <c r="D71" s="87">
        <v>11898400</v>
      </c>
      <c r="E71" s="87" t="s">
        <v>562</v>
      </c>
      <c r="F71" s="87" t="s">
        <v>179</v>
      </c>
      <c r="G71" s="97">
        <v>6.8100000000000005</v>
      </c>
      <c r="H71" s="100" t="s">
        <v>267</v>
      </c>
      <c r="I71" s="101">
        <v>5.5E-2</v>
      </c>
      <c r="J71" s="101">
        <v>4.3400000000000008E-2</v>
      </c>
      <c r="K71" s="97">
        <v>48945.19</v>
      </c>
      <c r="L71" s="99">
        <v>108.88</v>
      </c>
      <c r="M71" s="97">
        <v>53.291519999999998</v>
      </c>
      <c r="N71" s="98">
        <v>1.2400434875617348E-3</v>
      </c>
      <c r="O71" s="98">
        <f>+M71/'סכום נכסי הקרן'!$C$43</f>
        <v>3.1376455405365829E-5</v>
      </c>
    </row>
    <row r="72" spans="1:15" s="153" customFormat="1">
      <c r="A72" s="178"/>
      <c r="B72" s="90" t="s">
        <v>1789</v>
      </c>
      <c r="C72" s="100" t="s">
        <v>1743</v>
      </c>
      <c r="D72" s="87">
        <v>11896130</v>
      </c>
      <c r="E72" s="87" t="s">
        <v>562</v>
      </c>
      <c r="F72" s="87" t="s">
        <v>179</v>
      </c>
      <c r="G72" s="97">
        <v>7.2900000000000009</v>
      </c>
      <c r="H72" s="100" t="s">
        <v>267</v>
      </c>
      <c r="I72" s="101">
        <v>5.6619999999999997E-2</v>
      </c>
      <c r="J72" s="101">
        <v>1.6900000000000002E-2</v>
      </c>
      <c r="K72" s="97">
        <v>61793.55</v>
      </c>
      <c r="L72" s="99">
        <v>134.9</v>
      </c>
      <c r="M72" s="97">
        <v>83.35951</v>
      </c>
      <c r="N72" s="98">
        <v>1.9396973008433105E-3</v>
      </c>
      <c r="O72" s="98">
        <f>+M72/'סכום נכסי הקרן'!$C$43</f>
        <v>4.9079589925904664E-5</v>
      </c>
    </row>
    <row r="73" spans="1:15" s="153" customFormat="1">
      <c r="A73" s="178"/>
      <c r="B73" s="90" t="s">
        <v>1789</v>
      </c>
      <c r="C73" s="100" t="s">
        <v>1743</v>
      </c>
      <c r="D73" s="87">
        <v>11898410</v>
      </c>
      <c r="E73" s="87" t="s">
        <v>562</v>
      </c>
      <c r="F73" s="87" t="s">
        <v>179</v>
      </c>
      <c r="G73" s="97">
        <v>6.7900000000000009</v>
      </c>
      <c r="H73" s="100" t="s">
        <v>267</v>
      </c>
      <c r="I73" s="101">
        <v>5.5E-2</v>
      </c>
      <c r="J73" s="101">
        <v>4.4700000000000004E-2</v>
      </c>
      <c r="K73" s="97">
        <v>19210.91</v>
      </c>
      <c r="L73" s="99">
        <v>107.94</v>
      </c>
      <c r="M73" s="97">
        <v>20.736259999999998</v>
      </c>
      <c r="N73" s="98">
        <v>4.8251324355895453E-4</v>
      </c>
      <c r="O73" s="98">
        <f>+M73/'סכום נכסי הקרן'!$C$43</f>
        <v>1.2208890592050503E-5</v>
      </c>
    </row>
    <row r="74" spans="1:15" s="153" customFormat="1">
      <c r="A74" s="178"/>
      <c r="B74" s="90" t="s">
        <v>1789</v>
      </c>
      <c r="C74" s="100" t="s">
        <v>1743</v>
      </c>
      <c r="D74" s="87">
        <v>11896140</v>
      </c>
      <c r="E74" s="87" t="s">
        <v>562</v>
      </c>
      <c r="F74" s="87" t="s">
        <v>179</v>
      </c>
      <c r="G74" s="97">
        <v>7.2999999999999989</v>
      </c>
      <c r="H74" s="100" t="s">
        <v>267</v>
      </c>
      <c r="I74" s="101">
        <v>5.5309999999999998E-2</v>
      </c>
      <c r="J74" s="101">
        <v>1.7199999999999997E-2</v>
      </c>
      <c r="K74" s="97">
        <v>227867.06</v>
      </c>
      <c r="L74" s="99">
        <v>133.61000000000001</v>
      </c>
      <c r="M74" s="97">
        <v>304.45320000000004</v>
      </c>
      <c r="N74" s="98">
        <v>7.0843392706256151E-3</v>
      </c>
      <c r="O74" s="98">
        <f>+M74/'סכום נכסי הקרן'!$C$43</f>
        <v>1.79252951554411E-4</v>
      </c>
    </row>
    <row r="75" spans="1:15" s="153" customFormat="1">
      <c r="A75" s="178"/>
      <c r="B75" s="90" t="s">
        <v>1789</v>
      </c>
      <c r="C75" s="100" t="s">
        <v>1743</v>
      </c>
      <c r="D75" s="87">
        <v>11896150</v>
      </c>
      <c r="E75" s="87" t="s">
        <v>562</v>
      </c>
      <c r="F75" s="87" t="s">
        <v>179</v>
      </c>
      <c r="G75" s="97">
        <v>7.2899999999999991</v>
      </c>
      <c r="H75" s="100" t="s">
        <v>267</v>
      </c>
      <c r="I75" s="101">
        <v>5.5452000000000001E-2</v>
      </c>
      <c r="J75" s="101">
        <v>1.7499999999999998E-2</v>
      </c>
      <c r="K75" s="97">
        <v>132612.71</v>
      </c>
      <c r="L75" s="99">
        <v>133.41999999999999</v>
      </c>
      <c r="M75" s="97">
        <v>176.93189000000001</v>
      </c>
      <c r="N75" s="98">
        <v>4.1170384694692369E-3</v>
      </c>
      <c r="O75" s="98">
        <f>+M75/'סכום נכסי הקרן'!$C$43</f>
        <v>1.0417221269673097E-4</v>
      </c>
    </row>
    <row r="76" spans="1:15" s="153" customFormat="1">
      <c r="A76" s="178"/>
      <c r="B76" s="90" t="s">
        <v>1789</v>
      </c>
      <c r="C76" s="100" t="s">
        <v>1743</v>
      </c>
      <c r="D76" s="87">
        <v>11896160</v>
      </c>
      <c r="E76" s="87" t="s">
        <v>562</v>
      </c>
      <c r="F76" s="87" t="s">
        <v>179</v>
      </c>
      <c r="G76" s="97">
        <v>7.3000000000000007</v>
      </c>
      <c r="H76" s="100" t="s">
        <v>267</v>
      </c>
      <c r="I76" s="101">
        <v>5.5E-2</v>
      </c>
      <c r="J76" s="101">
        <v>1.7000000000000001E-2</v>
      </c>
      <c r="K76" s="97">
        <v>93409.279999999999</v>
      </c>
      <c r="L76" s="99">
        <v>131.88</v>
      </c>
      <c r="M76" s="97">
        <v>123.18817999999999</v>
      </c>
      <c r="N76" s="98">
        <v>2.8664729464196693E-3</v>
      </c>
      <c r="O76" s="98">
        <f>+M76/'סכום נכסי הקרן'!$C$43</f>
        <v>7.2529521324184013E-5</v>
      </c>
    </row>
    <row r="77" spans="1:15" s="153" customFormat="1">
      <c r="A77" s="178"/>
      <c r="B77" s="90" t="s">
        <v>1789</v>
      </c>
      <c r="C77" s="100" t="s">
        <v>1743</v>
      </c>
      <c r="D77" s="87">
        <v>11898170</v>
      </c>
      <c r="E77" s="87" t="s">
        <v>562</v>
      </c>
      <c r="F77" s="87" t="s">
        <v>179</v>
      </c>
      <c r="G77" s="97">
        <v>7.3100000000000014</v>
      </c>
      <c r="H77" s="100" t="s">
        <v>267</v>
      </c>
      <c r="I77" s="101">
        <v>5.5E-2</v>
      </c>
      <c r="J77" s="101">
        <v>1.6899999999999998E-2</v>
      </c>
      <c r="K77" s="97">
        <v>171879.52</v>
      </c>
      <c r="L77" s="99">
        <v>131.96</v>
      </c>
      <c r="M77" s="97">
        <v>226.81222</v>
      </c>
      <c r="N77" s="98">
        <v>5.2777067779342648E-3</v>
      </c>
      <c r="O77" s="98">
        <f>+M77/'סכום נכסי הקרן'!$C$43</f>
        <v>1.3354026130652728E-4</v>
      </c>
    </row>
    <row r="78" spans="1:15" s="153" customFormat="1">
      <c r="A78" s="178"/>
      <c r="B78" s="90" t="s">
        <v>1789</v>
      </c>
      <c r="C78" s="100" t="s">
        <v>1743</v>
      </c>
      <c r="D78" s="87">
        <v>11898180</v>
      </c>
      <c r="E78" s="87" t="s">
        <v>562</v>
      </c>
      <c r="F78" s="87" t="s">
        <v>179</v>
      </c>
      <c r="G78" s="97">
        <v>7.2999999999999989</v>
      </c>
      <c r="H78" s="100" t="s">
        <v>267</v>
      </c>
      <c r="I78" s="101">
        <v>5.5E-2</v>
      </c>
      <c r="J78" s="101">
        <v>1.7299999999999999E-2</v>
      </c>
      <c r="K78" s="97">
        <v>76220.03</v>
      </c>
      <c r="L78" s="99">
        <v>132.01</v>
      </c>
      <c r="M78" s="97">
        <v>100.61807</v>
      </c>
      <c r="N78" s="98">
        <v>2.3412877402357968E-3</v>
      </c>
      <c r="O78" s="98">
        <f>+M78/'סכום נכסי הקרן'!$C$43</f>
        <v>5.9240914620730988E-5</v>
      </c>
    </row>
    <row r="79" spans="1:15" s="153" customFormat="1">
      <c r="A79" s="178"/>
      <c r="B79" s="90" t="s">
        <v>1789</v>
      </c>
      <c r="C79" s="100" t="s">
        <v>1743</v>
      </c>
      <c r="D79" s="87">
        <v>11898190</v>
      </c>
      <c r="E79" s="87" t="s">
        <v>562</v>
      </c>
      <c r="F79" s="87" t="s">
        <v>179</v>
      </c>
      <c r="G79" s="97">
        <v>7.2900000000000009</v>
      </c>
      <c r="H79" s="100" t="s">
        <v>267</v>
      </c>
      <c r="I79" s="101">
        <v>5.5E-2</v>
      </c>
      <c r="J79" s="101">
        <v>1.7600000000000001E-2</v>
      </c>
      <c r="K79" s="97">
        <v>96113.47</v>
      </c>
      <c r="L79" s="99">
        <v>130.15</v>
      </c>
      <c r="M79" s="97">
        <v>125.09169</v>
      </c>
      <c r="N79" s="98">
        <v>2.9107658316481007E-3</v>
      </c>
      <c r="O79" s="98">
        <f>+M79/'סכום נכסי הקרן'!$C$43</f>
        <v>7.36502511631653E-5</v>
      </c>
    </row>
    <row r="80" spans="1:15" s="153" customFormat="1">
      <c r="A80" s="178"/>
      <c r="B80" s="90" t="s">
        <v>1791</v>
      </c>
      <c r="C80" s="100" t="s">
        <v>1743</v>
      </c>
      <c r="D80" s="87">
        <v>91102799</v>
      </c>
      <c r="E80" s="87" t="s">
        <v>562</v>
      </c>
      <c r="F80" s="87" t="s">
        <v>179</v>
      </c>
      <c r="G80" s="97">
        <v>4.29</v>
      </c>
      <c r="H80" s="100" t="s">
        <v>267</v>
      </c>
      <c r="I80" s="101">
        <v>4.7500000000000001E-2</v>
      </c>
      <c r="J80" s="101">
        <v>1.7699999999999997E-2</v>
      </c>
      <c r="K80" s="97">
        <v>559292.23</v>
      </c>
      <c r="L80" s="99">
        <v>114.02</v>
      </c>
      <c r="M80" s="97">
        <v>637.70498999999995</v>
      </c>
      <c r="N80" s="98">
        <v>1.4838794611884238E-2</v>
      </c>
      <c r="O80" s="98">
        <f>+M80/'סכום נכסי הקרן'!$C$43</f>
        <v>3.7546165282045362E-4</v>
      </c>
    </row>
    <row r="81" spans="1:15" s="153" customFormat="1">
      <c r="A81" s="178"/>
      <c r="B81" s="90" t="s">
        <v>1791</v>
      </c>
      <c r="C81" s="100" t="s">
        <v>1743</v>
      </c>
      <c r="D81" s="87">
        <v>91102798</v>
      </c>
      <c r="E81" s="87" t="s">
        <v>562</v>
      </c>
      <c r="F81" s="87" t="s">
        <v>179</v>
      </c>
      <c r="G81" s="97">
        <v>4.3</v>
      </c>
      <c r="H81" s="100" t="s">
        <v>267</v>
      </c>
      <c r="I81" s="101">
        <v>4.4999999999999998E-2</v>
      </c>
      <c r="J81" s="101">
        <v>1.77E-2</v>
      </c>
      <c r="K81" s="97">
        <v>951287.74</v>
      </c>
      <c r="L81" s="99">
        <v>112.91</v>
      </c>
      <c r="M81" s="97">
        <v>1074.0989999999999</v>
      </c>
      <c r="N81" s="98">
        <v>2.4993272286971204E-2</v>
      </c>
      <c r="O81" s="98">
        <f>+M81/'סכום נכסי הקרן'!$C$43</f>
        <v>6.323974128425692E-4</v>
      </c>
    </row>
    <row r="82" spans="1:15" s="153" customFormat="1">
      <c r="A82" s="178"/>
      <c r="B82" s="90" t="s">
        <v>1792</v>
      </c>
      <c r="C82" s="100" t="s">
        <v>1743</v>
      </c>
      <c r="D82" s="87">
        <v>90135664</v>
      </c>
      <c r="E82" s="87" t="s">
        <v>562</v>
      </c>
      <c r="F82" s="87" t="s">
        <v>179</v>
      </c>
      <c r="G82" s="97">
        <v>2.9899999999999998</v>
      </c>
      <c r="H82" s="100" t="s">
        <v>267</v>
      </c>
      <c r="I82" s="101">
        <v>4.4000000000000004E-2</v>
      </c>
      <c r="J82" s="101">
        <v>3.7099999999999994E-2</v>
      </c>
      <c r="K82" s="97">
        <v>111969.99</v>
      </c>
      <c r="L82" s="99">
        <v>102.27</v>
      </c>
      <c r="M82" s="97">
        <v>114.51171000000001</v>
      </c>
      <c r="N82" s="98">
        <v>2.6645796598606681E-3</v>
      </c>
      <c r="O82" s="98">
        <f>+M82/'סכום נכסי הקרן'!$C$43</f>
        <v>6.742107491411738E-5</v>
      </c>
    </row>
    <row r="83" spans="1:15" s="153" customFormat="1">
      <c r="A83" s="178"/>
      <c r="B83" s="90" t="s">
        <v>1792</v>
      </c>
      <c r="C83" s="100" t="s">
        <v>1743</v>
      </c>
      <c r="D83" s="87">
        <v>90135667</v>
      </c>
      <c r="E83" s="87" t="s">
        <v>562</v>
      </c>
      <c r="F83" s="87" t="s">
        <v>179</v>
      </c>
      <c r="G83" s="97">
        <v>2.97</v>
      </c>
      <c r="H83" s="100" t="s">
        <v>267</v>
      </c>
      <c r="I83" s="101">
        <v>4.4500000000000005E-2</v>
      </c>
      <c r="J83" s="101">
        <v>3.73E-2</v>
      </c>
      <c r="K83" s="97">
        <v>64693.77</v>
      </c>
      <c r="L83" s="99">
        <v>103.39</v>
      </c>
      <c r="M83" s="97">
        <v>66.886899999999997</v>
      </c>
      <c r="N83" s="98">
        <v>1.5563951778480515E-3</v>
      </c>
      <c r="O83" s="98">
        <f>+M83/'סכום נכסי הקרן'!$C$43</f>
        <v>3.9381009118395642E-5</v>
      </c>
    </row>
    <row r="84" spans="1:15" s="153" customFormat="1">
      <c r="A84" s="178"/>
      <c r="B84" s="90" t="s">
        <v>1792</v>
      </c>
      <c r="C84" s="100" t="s">
        <v>1743</v>
      </c>
      <c r="D84" s="87">
        <v>90135665</v>
      </c>
      <c r="E84" s="87" t="s">
        <v>562</v>
      </c>
      <c r="F84" s="87" t="s">
        <v>179</v>
      </c>
      <c r="G84" s="97">
        <v>0.23</v>
      </c>
      <c r="H84" s="100" t="s">
        <v>267</v>
      </c>
      <c r="I84" s="101">
        <v>2.9500000000000002E-2</v>
      </c>
      <c r="J84" s="101">
        <v>2.2600000000000002E-2</v>
      </c>
      <c r="K84" s="97">
        <v>119832.76</v>
      </c>
      <c r="L84" s="99">
        <v>100.21</v>
      </c>
      <c r="M84" s="97">
        <v>120.08439999999999</v>
      </c>
      <c r="N84" s="98">
        <v>2.7942509085452688E-3</v>
      </c>
      <c r="O84" s="98">
        <f>+M84/'סכום נכסי הקרן'!$C$43</f>
        <v>7.0702108355702979E-5</v>
      </c>
    </row>
    <row r="85" spans="1:15" s="153" customFormat="1">
      <c r="A85" s="178"/>
      <c r="B85" s="90" t="s">
        <v>1792</v>
      </c>
      <c r="C85" s="100" t="s">
        <v>1743</v>
      </c>
      <c r="D85" s="87">
        <v>90135668</v>
      </c>
      <c r="E85" s="87" t="s">
        <v>562</v>
      </c>
      <c r="F85" s="87" t="s">
        <v>179</v>
      </c>
      <c r="G85" s="97">
        <v>1.7400000000000007</v>
      </c>
      <c r="H85" s="100" t="s">
        <v>267</v>
      </c>
      <c r="I85" s="101">
        <v>3.4500000000000003E-2</v>
      </c>
      <c r="J85" s="101">
        <v>2.7500000000000011E-2</v>
      </c>
      <c r="K85" s="97">
        <v>52252.639999999999</v>
      </c>
      <c r="L85" s="99">
        <v>103.59</v>
      </c>
      <c r="M85" s="97">
        <v>54.128509999999984</v>
      </c>
      <c r="N85" s="98">
        <v>1.259519456696304E-3</v>
      </c>
      <c r="O85" s="98">
        <f>+M85/'סכום נכסי הקרן'!$C$43</f>
        <v>3.1869250120354945E-5</v>
      </c>
    </row>
    <row r="86" spans="1:15" s="153" customFormat="1">
      <c r="A86" s="178"/>
      <c r="B86" s="90" t="s">
        <v>1792</v>
      </c>
      <c r="C86" s="100" t="s">
        <v>1743</v>
      </c>
      <c r="D86" s="87">
        <v>90135663</v>
      </c>
      <c r="E86" s="87" t="s">
        <v>562</v>
      </c>
      <c r="F86" s="87" t="s">
        <v>179</v>
      </c>
      <c r="G86" s="97">
        <v>3.6999999999999997</v>
      </c>
      <c r="H86" s="100" t="s">
        <v>267</v>
      </c>
      <c r="I86" s="101">
        <v>3.4000000000000002E-2</v>
      </c>
      <c r="J86" s="101">
        <v>3.1199999999999995E-2</v>
      </c>
      <c r="K86" s="97">
        <v>224123.69</v>
      </c>
      <c r="L86" s="99">
        <v>102.73</v>
      </c>
      <c r="M86" s="97">
        <v>230.24225000000001</v>
      </c>
      <c r="N86" s="98">
        <v>5.3575203460899754E-3</v>
      </c>
      <c r="O86" s="98">
        <f>+M86/'סכום נכסי הקרן'!$C$43</f>
        <v>1.3555976053143337E-4</v>
      </c>
    </row>
    <row r="87" spans="1:15" s="153" customFormat="1">
      <c r="A87" s="178"/>
      <c r="B87" s="90" t="s">
        <v>1792</v>
      </c>
      <c r="C87" s="100" t="s">
        <v>1743</v>
      </c>
      <c r="D87" s="87">
        <v>90135666</v>
      </c>
      <c r="E87" s="87" t="s">
        <v>562</v>
      </c>
      <c r="F87" s="87" t="s">
        <v>179</v>
      </c>
      <c r="G87" s="97">
        <v>2.9899999999999993</v>
      </c>
      <c r="H87" s="100" t="s">
        <v>267</v>
      </c>
      <c r="I87" s="101">
        <v>4.4000000000000004E-2</v>
      </c>
      <c r="J87" s="101">
        <v>3.7100000000000001E-2</v>
      </c>
      <c r="K87" s="97">
        <v>49764.42</v>
      </c>
      <c r="L87" s="99">
        <v>102.27</v>
      </c>
      <c r="M87" s="97">
        <v>50.894080000000002</v>
      </c>
      <c r="N87" s="98">
        <v>1.1842573163506301E-3</v>
      </c>
      <c r="O87" s="98">
        <f>+M87/'סכום נכסי הקרן'!$C$43</f>
        <v>2.9964914333783707E-5</v>
      </c>
    </row>
    <row r="88" spans="1:15" s="153" customFormat="1">
      <c r="A88" s="178"/>
      <c r="B88" s="90" t="s">
        <v>1792</v>
      </c>
      <c r="C88" s="100" t="s">
        <v>1743</v>
      </c>
      <c r="D88" s="87">
        <v>90135662</v>
      </c>
      <c r="E88" s="87" t="s">
        <v>562</v>
      </c>
      <c r="F88" s="87" t="s">
        <v>179</v>
      </c>
      <c r="G88" s="97">
        <v>1.1399999999999999</v>
      </c>
      <c r="H88" s="100" t="s">
        <v>267</v>
      </c>
      <c r="I88" s="101">
        <v>0.03</v>
      </c>
      <c r="J88" s="101">
        <v>3.39E-2</v>
      </c>
      <c r="K88" s="97">
        <v>69670.209999999992</v>
      </c>
      <c r="L88" s="99">
        <v>102.53</v>
      </c>
      <c r="M88" s="97">
        <v>71.432880000000011</v>
      </c>
      <c r="N88" s="98">
        <v>1.6621758516510488E-3</v>
      </c>
      <c r="O88" s="98">
        <f>+M88/'סכום נכסי הקרן'!$C$43</f>
        <v>4.2057546375048958E-5</v>
      </c>
    </row>
    <row r="89" spans="1:15" s="153" customFormat="1">
      <c r="A89" s="178"/>
      <c r="B89" s="90" t="s">
        <v>1792</v>
      </c>
      <c r="C89" s="100" t="s">
        <v>1743</v>
      </c>
      <c r="D89" s="87">
        <v>90135661</v>
      </c>
      <c r="E89" s="87" t="s">
        <v>562</v>
      </c>
      <c r="F89" s="87" t="s">
        <v>179</v>
      </c>
      <c r="G89" s="97">
        <v>4.6199999999999992</v>
      </c>
      <c r="H89" s="100" t="s">
        <v>267</v>
      </c>
      <c r="I89" s="101">
        <v>3.5000000000000003E-2</v>
      </c>
      <c r="J89" s="101">
        <v>3.1099999999999999E-2</v>
      </c>
      <c r="K89" s="97">
        <v>69670.209999999992</v>
      </c>
      <c r="L89" s="99">
        <v>104.85</v>
      </c>
      <c r="M89" s="97">
        <v>73.049210000000002</v>
      </c>
      <c r="N89" s="98">
        <v>1.6997863287072606E-3</v>
      </c>
      <c r="O89" s="98">
        <f>+M89/'סכום נכסי הקרן'!$C$43</f>
        <v>4.3009193206765427E-5</v>
      </c>
    </row>
    <row r="90" spans="1:15" s="153" customFormat="1">
      <c r="A90" s="178"/>
      <c r="B90" s="90" t="s">
        <v>1793</v>
      </c>
      <c r="C90" s="100" t="s">
        <v>1743</v>
      </c>
      <c r="D90" s="87">
        <v>3363</v>
      </c>
      <c r="E90" s="87" t="s">
        <v>562</v>
      </c>
      <c r="F90" s="87" t="s">
        <v>178</v>
      </c>
      <c r="G90" s="97">
        <v>2.5499999999999998</v>
      </c>
      <c r="H90" s="100" t="s">
        <v>267</v>
      </c>
      <c r="I90" s="101">
        <v>3.7000000000000005E-2</v>
      </c>
      <c r="J90" s="101">
        <v>2.3300000000000005E-2</v>
      </c>
      <c r="K90" s="97">
        <v>588750</v>
      </c>
      <c r="L90" s="99">
        <v>103.62</v>
      </c>
      <c r="M90" s="97">
        <v>601.3004699999999</v>
      </c>
      <c r="N90" s="98">
        <v>1.4195585484164606E-2</v>
      </c>
      <c r="O90" s="98">
        <f>+M90/'סכום נכסי הקרן'!$C$43</f>
        <v>3.540277586786887E-4</v>
      </c>
    </row>
    <row r="91" spans="1:15" s="153" customFormat="1">
      <c r="A91" s="178"/>
      <c r="B91" s="90" t="s">
        <v>1803</v>
      </c>
      <c r="C91" s="100" t="s">
        <v>1743</v>
      </c>
      <c r="D91" s="87">
        <v>90240690</v>
      </c>
      <c r="E91" s="87" t="s">
        <v>562</v>
      </c>
      <c r="F91" s="87" t="s">
        <v>178</v>
      </c>
      <c r="G91" s="97">
        <v>2.8700000000000006</v>
      </c>
      <c r="H91" s="100" t="s">
        <v>267</v>
      </c>
      <c r="I91" s="101">
        <v>3.4000000000000002E-2</v>
      </c>
      <c r="J91" s="101">
        <v>2.8700000000000007E-2</v>
      </c>
      <c r="K91" s="97">
        <v>22346.58</v>
      </c>
      <c r="L91" s="99">
        <v>102.01</v>
      </c>
      <c r="M91" s="97">
        <v>22.795750000000002</v>
      </c>
      <c r="N91" s="98">
        <v>5.3043563650624745E-4</v>
      </c>
      <c r="O91" s="98">
        <f>+M91/'סכום נכסי הקרן'!$C$43</f>
        <v>1.3421456796632339E-5</v>
      </c>
    </row>
    <row r="92" spans="1:15" s="153" customFormat="1">
      <c r="A92" s="178"/>
      <c r="B92" s="90" t="s">
        <v>1804</v>
      </c>
      <c r="C92" s="100" t="s">
        <v>1743</v>
      </c>
      <c r="D92" s="87">
        <v>90240790</v>
      </c>
      <c r="E92" s="87" t="s">
        <v>562</v>
      </c>
      <c r="F92" s="87" t="s">
        <v>178</v>
      </c>
      <c r="G92" s="97">
        <v>11.98</v>
      </c>
      <c r="H92" s="100" t="s">
        <v>267</v>
      </c>
      <c r="I92" s="101">
        <v>3.4000000000000002E-2</v>
      </c>
      <c r="J92" s="101">
        <v>3.27E-2</v>
      </c>
      <c r="K92" s="97">
        <v>49739.170000000013</v>
      </c>
      <c r="L92" s="99">
        <v>102.38</v>
      </c>
      <c r="M92" s="97">
        <v>50.922959999999996</v>
      </c>
      <c r="N92" s="98">
        <v>1.184929326755302E-3</v>
      </c>
      <c r="O92" s="98">
        <f>+M92/'סכום נכסי הקרן'!$C$43</f>
        <v>2.9981918015271995E-5</v>
      </c>
    </row>
    <row r="93" spans="1:15" s="153" customFormat="1">
      <c r="A93" s="178"/>
      <c r="B93" s="90" t="s">
        <v>1794</v>
      </c>
      <c r="C93" s="100" t="s">
        <v>1743</v>
      </c>
      <c r="D93" s="87">
        <v>4180</v>
      </c>
      <c r="E93" s="87" t="s">
        <v>562</v>
      </c>
      <c r="F93" s="87" t="s">
        <v>179</v>
      </c>
      <c r="G93" s="97">
        <v>3.2500000000000004</v>
      </c>
      <c r="H93" s="100" t="s">
        <v>1211</v>
      </c>
      <c r="I93" s="101">
        <v>4.5850000000000002E-2</v>
      </c>
      <c r="J93" s="101">
        <v>3.95E-2</v>
      </c>
      <c r="K93" s="97">
        <v>142414</v>
      </c>
      <c r="L93" s="99">
        <v>102.19</v>
      </c>
      <c r="M93" s="97">
        <v>567.86921999999993</v>
      </c>
      <c r="N93" s="98">
        <v>1.3213782005988231E-2</v>
      </c>
      <c r="O93" s="98">
        <f>+M93/'סכום נכסי הקרן'!$C$43</f>
        <v>3.3434443711513346E-4</v>
      </c>
    </row>
    <row r="94" spans="1:15" s="153" customFormat="1">
      <c r="A94" s="178"/>
      <c r="B94" s="90" t="s">
        <v>1794</v>
      </c>
      <c r="C94" s="100" t="s">
        <v>1743</v>
      </c>
      <c r="D94" s="87">
        <v>4179</v>
      </c>
      <c r="E94" s="87" t="s">
        <v>562</v>
      </c>
      <c r="F94" s="87" t="s">
        <v>179</v>
      </c>
      <c r="G94" s="97">
        <v>3.5299999999999994</v>
      </c>
      <c r="H94" s="100" t="s">
        <v>1263</v>
      </c>
      <c r="I94" s="101">
        <v>0</v>
      </c>
      <c r="J94" s="101">
        <v>-5.7999999999999996E-3</v>
      </c>
      <c r="K94" s="97">
        <v>134172.43</v>
      </c>
      <c r="L94" s="99">
        <v>102.08</v>
      </c>
      <c r="M94" s="97">
        <v>581.65541000000007</v>
      </c>
      <c r="N94" s="98">
        <v>1.3534573665295169E-2</v>
      </c>
      <c r="O94" s="98">
        <f>+M94/'סכום נכסי הקרן'!$C$43</f>
        <v>3.4246133405755328E-4</v>
      </c>
    </row>
    <row r="95" spans="1:15" s="153" customFormat="1">
      <c r="A95" s="178"/>
      <c r="B95" s="90" t="s">
        <v>1797</v>
      </c>
      <c r="C95" s="100" t="s">
        <v>1743</v>
      </c>
      <c r="D95" s="87">
        <v>90839527</v>
      </c>
      <c r="E95" s="87" t="s">
        <v>562</v>
      </c>
      <c r="F95" s="87" t="s">
        <v>179</v>
      </c>
      <c r="G95" s="97">
        <v>0.19000000000000003</v>
      </c>
      <c r="H95" s="100" t="s">
        <v>267</v>
      </c>
      <c r="I95" s="101">
        <v>2.6000000000000002E-2</v>
      </c>
      <c r="J95" s="101">
        <v>2.5100000000000001E-2</v>
      </c>
      <c r="K95" s="97">
        <v>141576.24</v>
      </c>
      <c r="L95" s="99">
        <v>100.17</v>
      </c>
      <c r="M95" s="97">
        <v>141.81691999999998</v>
      </c>
      <c r="N95" s="98">
        <v>3.2999461841595719E-3</v>
      </c>
      <c r="O95" s="98">
        <f>+M95/'סכום נכסי הקרן'!$C$43</f>
        <v>8.34975670820861E-5</v>
      </c>
    </row>
    <row r="96" spans="1:15" s="153" customFormat="1">
      <c r="A96" s="178"/>
      <c r="B96" s="90" t="s">
        <v>1797</v>
      </c>
      <c r="C96" s="100" t="s">
        <v>1743</v>
      </c>
      <c r="D96" s="87">
        <v>90839511</v>
      </c>
      <c r="E96" s="87" t="s">
        <v>562</v>
      </c>
      <c r="F96" s="87" t="s">
        <v>179</v>
      </c>
      <c r="G96" s="97">
        <v>10.26</v>
      </c>
      <c r="H96" s="100" t="s">
        <v>267</v>
      </c>
      <c r="I96" s="101">
        <v>4.4999999999999998E-2</v>
      </c>
      <c r="J96" s="101">
        <v>3.7900000000000003E-2</v>
      </c>
      <c r="K96" s="97">
        <v>191076.61</v>
      </c>
      <c r="L96" s="99">
        <v>108.06</v>
      </c>
      <c r="M96" s="97">
        <v>206.47739000000001</v>
      </c>
      <c r="N96" s="98">
        <v>4.8045344324621339E-3</v>
      </c>
      <c r="O96" s="98">
        <f>+M96/'סכום נכסי הקרן'!$C$43</f>
        <v>1.2156772070962377E-4</v>
      </c>
    </row>
    <row r="97" spans="1:15" s="153" customFormat="1">
      <c r="A97" s="178"/>
      <c r="B97" s="90" t="s">
        <v>1797</v>
      </c>
      <c r="C97" s="100" t="s">
        <v>1743</v>
      </c>
      <c r="D97" s="87">
        <v>90839512</v>
      </c>
      <c r="E97" s="87" t="s">
        <v>562</v>
      </c>
      <c r="F97" s="87" t="s">
        <v>179</v>
      </c>
      <c r="G97" s="97">
        <v>10.31</v>
      </c>
      <c r="H97" s="100" t="s">
        <v>267</v>
      </c>
      <c r="I97" s="101">
        <v>4.4999999999999998E-2</v>
      </c>
      <c r="J97" s="101">
        <v>3.56E-2</v>
      </c>
      <c r="K97" s="97">
        <v>37487.18</v>
      </c>
      <c r="L97" s="99">
        <v>110.53</v>
      </c>
      <c r="M97" s="97">
        <v>41.434580000000004</v>
      </c>
      <c r="N97" s="98">
        <v>9.6414365904473566E-4</v>
      </c>
      <c r="O97" s="98">
        <f>+M97/'סכום נכסי הקרן'!$C$43</f>
        <v>2.4395443245192915E-5</v>
      </c>
    </row>
    <row r="98" spans="1:15" s="153" customFormat="1">
      <c r="A98" s="178"/>
      <c r="B98" s="90" t="s">
        <v>1796</v>
      </c>
      <c r="C98" s="100" t="s">
        <v>1743</v>
      </c>
      <c r="D98" s="87">
        <v>90839513</v>
      </c>
      <c r="E98" s="87" t="s">
        <v>562</v>
      </c>
      <c r="F98" s="87" t="s">
        <v>179</v>
      </c>
      <c r="G98" s="97">
        <v>10.190000000000003</v>
      </c>
      <c r="H98" s="100" t="s">
        <v>267</v>
      </c>
      <c r="I98" s="101">
        <v>4.4999999999999998E-2</v>
      </c>
      <c r="J98" s="101">
        <v>4.1200000000000007E-2</v>
      </c>
      <c r="K98" s="97">
        <v>137284.89000000001</v>
      </c>
      <c r="L98" s="99">
        <v>104.94</v>
      </c>
      <c r="M98" s="97">
        <v>144.06676999999999</v>
      </c>
      <c r="N98" s="98">
        <v>3.3522980750512331E-3</v>
      </c>
      <c r="O98" s="98">
        <f>+M98/'סכום נכסי הקרן'!$C$43</f>
        <v>8.4822211569497282E-5</v>
      </c>
    </row>
    <row r="99" spans="1:15" s="153" customFormat="1">
      <c r="A99" s="178"/>
      <c r="B99" s="90" t="s">
        <v>1796</v>
      </c>
      <c r="C99" s="100" t="s">
        <v>1743</v>
      </c>
      <c r="D99" s="87">
        <v>90839515</v>
      </c>
      <c r="E99" s="87" t="s">
        <v>562</v>
      </c>
      <c r="F99" s="87" t="s">
        <v>179</v>
      </c>
      <c r="G99" s="97">
        <v>10.23</v>
      </c>
      <c r="H99" s="100" t="s">
        <v>267</v>
      </c>
      <c r="I99" s="101">
        <v>4.4999999999999998E-2</v>
      </c>
      <c r="J99" s="101">
        <v>3.9000000000000014E-2</v>
      </c>
      <c r="K99" s="97">
        <v>129169.99</v>
      </c>
      <c r="L99" s="99">
        <v>107.28</v>
      </c>
      <c r="M99" s="97">
        <v>138.57356999999999</v>
      </c>
      <c r="N99" s="98">
        <v>3.224476483813563E-3</v>
      </c>
      <c r="O99" s="98">
        <f>+M99/'סכום נכסי הקרן'!$C$43</f>
        <v>8.1587979465913896E-5</v>
      </c>
    </row>
    <row r="100" spans="1:15" s="153" customFormat="1">
      <c r="A100" s="178"/>
      <c r="B100" s="90" t="s">
        <v>1796</v>
      </c>
      <c r="C100" s="100" t="s">
        <v>1743</v>
      </c>
      <c r="D100" s="87">
        <v>90839516</v>
      </c>
      <c r="E100" s="87" t="s">
        <v>562</v>
      </c>
      <c r="F100" s="87" t="s">
        <v>179</v>
      </c>
      <c r="G100" s="97">
        <v>10.219999999999999</v>
      </c>
      <c r="H100" s="100" t="s">
        <v>267</v>
      </c>
      <c r="I100" s="101">
        <v>4.4999999999999998E-2</v>
      </c>
      <c r="J100" s="101">
        <v>3.9599999999999989E-2</v>
      </c>
      <c r="K100" s="97">
        <v>68641.509999999995</v>
      </c>
      <c r="L100" s="99">
        <v>106.62</v>
      </c>
      <c r="M100" s="97">
        <v>73.185570000000013</v>
      </c>
      <c r="N100" s="98">
        <v>1.702959297501619E-3</v>
      </c>
      <c r="O100" s="98">
        <f>+M100/'סכום נכסי הקרן'!$C$43</f>
        <v>4.3089477902324417E-5</v>
      </c>
    </row>
    <row r="101" spans="1:15" s="153" customFormat="1">
      <c r="A101" s="178"/>
      <c r="B101" s="90" t="s">
        <v>1797</v>
      </c>
      <c r="C101" s="100" t="s">
        <v>1743</v>
      </c>
      <c r="D101" s="87">
        <v>90839517</v>
      </c>
      <c r="E101" s="87" t="s">
        <v>562</v>
      </c>
      <c r="F101" s="87" t="s">
        <v>179</v>
      </c>
      <c r="G101" s="97">
        <v>10.139999999999999</v>
      </c>
      <c r="H101" s="100" t="s">
        <v>267</v>
      </c>
      <c r="I101" s="101">
        <v>4.4999999999999998E-2</v>
      </c>
      <c r="J101" s="101">
        <v>4.3700000000000003E-2</v>
      </c>
      <c r="K101" s="97">
        <v>118865.65</v>
      </c>
      <c r="L101" s="99">
        <v>102.45</v>
      </c>
      <c r="M101" s="97">
        <v>121.77785</v>
      </c>
      <c r="N101" s="98">
        <v>2.833655895380162E-3</v>
      </c>
      <c r="O101" s="98">
        <f>+M101/'סכום נכסי הקרן'!$C$43</f>
        <v>7.1699161140202601E-5</v>
      </c>
    </row>
    <row r="102" spans="1:15" s="153" customFormat="1">
      <c r="A102" s="178"/>
      <c r="B102" s="90" t="s">
        <v>1793</v>
      </c>
      <c r="C102" s="100" t="s">
        <v>1743</v>
      </c>
      <c r="D102" s="87">
        <v>3968</v>
      </c>
      <c r="E102" s="87" t="s">
        <v>601</v>
      </c>
      <c r="F102" s="87" t="s">
        <v>179</v>
      </c>
      <c r="G102" s="97">
        <v>4.2</v>
      </c>
      <c r="H102" s="100" t="s">
        <v>267</v>
      </c>
      <c r="I102" s="101">
        <v>0.08</v>
      </c>
      <c r="J102" s="101">
        <v>4.9000000000000002E-2</v>
      </c>
      <c r="K102" s="97">
        <v>108000</v>
      </c>
      <c r="L102" s="99">
        <v>113.89</v>
      </c>
      <c r="M102" s="97">
        <v>123.0012</v>
      </c>
      <c r="N102" s="98">
        <v>2.8621220978924688E-3</v>
      </c>
      <c r="O102" s="98">
        <f>+M102/'סכום נכסי הקרן'!$C$43</f>
        <v>7.2419433084409751E-5</v>
      </c>
    </row>
    <row r="103" spans="1:15" s="153" customFormat="1">
      <c r="A103" s="178"/>
      <c r="B103" s="90" t="s">
        <v>1798</v>
      </c>
      <c r="C103" s="100" t="s">
        <v>1741</v>
      </c>
      <c r="D103" s="87">
        <v>90800100</v>
      </c>
      <c r="E103" s="87" t="s">
        <v>1744</v>
      </c>
      <c r="F103" s="87" t="s">
        <v>179</v>
      </c>
      <c r="G103" s="97">
        <v>2.4699999999999998</v>
      </c>
      <c r="H103" s="100" t="s">
        <v>267</v>
      </c>
      <c r="I103" s="101">
        <v>6.2E-2</v>
      </c>
      <c r="J103" s="101">
        <v>0.1399</v>
      </c>
      <c r="K103" s="97">
        <v>1542857.13</v>
      </c>
      <c r="L103" s="99">
        <v>84.86</v>
      </c>
      <c r="M103" s="97">
        <v>1253.6485</v>
      </c>
      <c r="N103" s="98">
        <v>3.0465445100734994E-2</v>
      </c>
      <c r="O103" s="98">
        <f>+M103/'סכום נכסי הקרן'!$C$43</f>
        <v>7.3811079613142515E-4</v>
      </c>
    </row>
    <row r="104" spans="1:15" s="153" customFormat="1">
      <c r="A104" s="178"/>
      <c r="B104" s="86"/>
      <c r="C104" s="87"/>
      <c r="D104" s="87"/>
      <c r="E104" s="87"/>
      <c r="F104" s="87"/>
      <c r="G104" s="87"/>
      <c r="H104" s="87"/>
      <c r="I104" s="87"/>
      <c r="J104" s="87"/>
      <c r="K104" s="97"/>
      <c r="L104" s="99"/>
      <c r="M104" s="87"/>
      <c r="N104" s="98"/>
      <c r="O104" s="87"/>
    </row>
    <row r="105" spans="1:15" s="153" customFormat="1">
      <c r="A105" s="178"/>
      <c r="B105" s="104" t="s">
        <v>45</v>
      </c>
      <c r="C105" s="85"/>
      <c r="D105" s="85"/>
      <c r="E105" s="85"/>
      <c r="F105" s="85"/>
      <c r="G105" s="94">
        <v>1.8460698582590858</v>
      </c>
      <c r="H105" s="85"/>
      <c r="I105" s="85"/>
      <c r="J105" s="106">
        <v>3.5924583989562893E-2</v>
      </c>
      <c r="K105" s="94"/>
      <c r="L105" s="96"/>
      <c r="M105" s="94">
        <v>1755.2991100000002</v>
      </c>
      <c r="N105" s="95">
        <v>4.0844157383358726E-2</v>
      </c>
      <c r="O105" s="95">
        <f>+M105/'סכום נכסי הקרן'!$C$43</f>
        <v>1.033467693321439E-3</v>
      </c>
    </row>
    <row r="106" spans="1:15" s="153" customFormat="1">
      <c r="A106" s="178"/>
      <c r="B106" s="90" t="s">
        <v>1799</v>
      </c>
      <c r="C106" s="100" t="s">
        <v>1741</v>
      </c>
      <c r="D106" s="87">
        <v>4351</v>
      </c>
      <c r="E106" s="87" t="s">
        <v>513</v>
      </c>
      <c r="F106" s="87" t="s">
        <v>179</v>
      </c>
      <c r="G106" s="97">
        <v>2.34</v>
      </c>
      <c r="H106" s="100" t="s">
        <v>267</v>
      </c>
      <c r="I106" s="101">
        <v>3.61E-2</v>
      </c>
      <c r="J106" s="101">
        <v>2.9699999999999994E-2</v>
      </c>
      <c r="K106" s="97">
        <v>733239.97</v>
      </c>
      <c r="L106" s="99">
        <v>101.63</v>
      </c>
      <c r="M106" s="97">
        <v>745.19180000000006</v>
      </c>
      <c r="N106" s="98">
        <v>1.7339911463857792E-2</v>
      </c>
      <c r="O106" s="98">
        <f>+M106/'סכום נכסי הקרן'!$C$43</f>
        <v>4.3874667641576547E-4</v>
      </c>
    </row>
    <row r="107" spans="1:15" s="153" customFormat="1">
      <c r="A107" s="178"/>
      <c r="B107" s="90" t="s">
        <v>1800</v>
      </c>
      <c r="C107" s="100" t="s">
        <v>1741</v>
      </c>
      <c r="D107" s="87">
        <v>10510</v>
      </c>
      <c r="E107" s="87" t="s">
        <v>562</v>
      </c>
      <c r="F107" s="87" t="s">
        <v>179</v>
      </c>
      <c r="G107" s="97">
        <v>1.2000000000000002</v>
      </c>
      <c r="H107" s="100" t="s">
        <v>267</v>
      </c>
      <c r="I107" s="101">
        <v>4.2500000000000003E-2</v>
      </c>
      <c r="J107" s="101">
        <v>4.7500000000000007E-2</v>
      </c>
      <c r="K107" s="97">
        <v>418934.2699999999</v>
      </c>
      <c r="L107" s="99">
        <v>99.62</v>
      </c>
      <c r="M107" s="97">
        <v>417.34231999999997</v>
      </c>
      <c r="N107" s="98">
        <v>9.7111627891249015E-3</v>
      </c>
      <c r="O107" s="98">
        <f>+M107/'סכום נכסי הקרן'!$C$43</f>
        <v>2.4571869393576906E-4</v>
      </c>
    </row>
    <row r="108" spans="1:15" s="153" customFormat="1">
      <c r="A108" s="178"/>
      <c r="B108" s="90" t="s">
        <v>1800</v>
      </c>
      <c r="C108" s="100" t="s">
        <v>1741</v>
      </c>
      <c r="D108" s="87">
        <v>3880</v>
      </c>
      <c r="E108" s="87" t="s">
        <v>601</v>
      </c>
      <c r="F108" s="87" t="s">
        <v>179</v>
      </c>
      <c r="G108" s="97">
        <v>1.68</v>
      </c>
      <c r="H108" s="100" t="s">
        <v>267</v>
      </c>
      <c r="I108" s="101">
        <v>4.4999999999999998E-2</v>
      </c>
      <c r="J108" s="101">
        <v>3.5599999999999993E-2</v>
      </c>
      <c r="K108" s="97">
        <v>581998.02</v>
      </c>
      <c r="L108" s="99">
        <v>101.85</v>
      </c>
      <c r="M108" s="97">
        <v>592.76499000000001</v>
      </c>
      <c r="N108" s="98">
        <v>1.3793083130376031E-2</v>
      </c>
      <c r="O108" s="98">
        <f>+M108/'סכום נכסי הקרן'!$C$43</f>
        <v>3.4900232296990446E-4</v>
      </c>
    </row>
    <row r="109" spans="1:15" s="153" customFormat="1">
      <c r="B109" s="170"/>
      <c r="C109" s="170"/>
      <c r="D109" s="170"/>
    </row>
    <row r="110" spans="1:15" s="153" customFormat="1">
      <c r="B110" s="84" t="s">
        <v>1809</v>
      </c>
      <c r="C110" s="170"/>
      <c r="D110" s="170"/>
    </row>
    <row r="111" spans="1:15" s="153" customFormat="1">
      <c r="B111" s="104" t="s">
        <v>46</v>
      </c>
      <c r="C111" s="170"/>
      <c r="D111" s="170"/>
      <c r="G111" s="94">
        <v>5.21</v>
      </c>
      <c r="H111" s="85"/>
      <c r="I111" s="95">
        <v>4.1799999999999997E-2</v>
      </c>
      <c r="J111" s="106"/>
      <c r="K111" s="94"/>
      <c r="L111" s="96"/>
      <c r="M111" s="94">
        <f>SUM(M112:M117)</f>
        <v>2408.3775300000002</v>
      </c>
      <c r="N111" s="95">
        <f>SUM(N112:N117)</f>
        <v>5.6040677234699188E-2</v>
      </c>
      <c r="O111" s="95">
        <f>+M111/'סכום נכסי הקרן'!$C$43</f>
        <v>1.4179807625928124E-3</v>
      </c>
    </row>
    <row r="112" spans="1:15" s="153" customFormat="1">
      <c r="B112" s="90" t="s">
        <v>1802</v>
      </c>
      <c r="C112" s="100" t="s">
        <v>1743</v>
      </c>
      <c r="D112" s="87">
        <v>4517</v>
      </c>
      <c r="E112" s="87" t="s">
        <v>513</v>
      </c>
      <c r="F112" s="87" t="s">
        <v>179</v>
      </c>
      <c r="G112" s="97">
        <v>5.2399999999999993</v>
      </c>
      <c r="H112" s="100" t="s">
        <v>1211</v>
      </c>
      <c r="I112" s="101">
        <v>3.6719000000000002E-2</v>
      </c>
      <c r="J112" s="101">
        <v>3.7499999999999999E-2</v>
      </c>
      <c r="K112" s="97">
        <v>52166.09</v>
      </c>
      <c r="L112" s="99">
        <v>99.89</v>
      </c>
      <c r="M112" s="97">
        <v>203.32820000000001</v>
      </c>
      <c r="N112" s="98">
        <v>4.7312557466488089E-3</v>
      </c>
      <c r="O112" s="98">
        <f>+M112/'סכום נכסי הקרן'!$C$43</f>
        <v>1.197135716893289E-4</v>
      </c>
    </row>
    <row r="113" spans="2:15" s="153" customFormat="1">
      <c r="B113" s="90" t="s">
        <v>1802</v>
      </c>
      <c r="C113" s="100" t="s">
        <v>1743</v>
      </c>
      <c r="D113" s="87">
        <v>4534</v>
      </c>
      <c r="E113" s="87" t="s">
        <v>513</v>
      </c>
      <c r="F113" s="87" t="s">
        <v>179</v>
      </c>
      <c r="G113" s="97">
        <v>5.24</v>
      </c>
      <c r="H113" s="100" t="s">
        <v>1211</v>
      </c>
      <c r="I113" s="101">
        <v>3.6719000000000002E-2</v>
      </c>
      <c r="J113" s="101">
        <v>3.7499999999999999E-2</v>
      </c>
      <c r="K113" s="97">
        <v>1241.9000000000001</v>
      </c>
      <c r="L113" s="99">
        <v>99.89</v>
      </c>
      <c r="M113" s="97">
        <v>4.8405500000000004</v>
      </c>
      <c r="N113" s="98">
        <v>1.126350403163009E-4</v>
      </c>
      <c r="O113" s="98">
        <f>+M113/'סכום נכסי הקרן'!$C$43</f>
        <v>2.8499712752130842E-6</v>
      </c>
    </row>
    <row r="114" spans="2:15" s="153" customFormat="1">
      <c r="B114" s="90" t="s">
        <v>1802</v>
      </c>
      <c r="C114" s="100" t="s">
        <v>1743</v>
      </c>
      <c r="D114" s="87">
        <v>4564</v>
      </c>
      <c r="E114" s="87" t="s">
        <v>513</v>
      </c>
      <c r="F114" s="87" t="s">
        <v>179</v>
      </c>
      <c r="G114" s="97">
        <v>5.2399999999999993</v>
      </c>
      <c r="H114" s="100" t="s">
        <v>1211</v>
      </c>
      <c r="I114" s="101">
        <v>3.6719000000000002E-2</v>
      </c>
      <c r="J114" s="101">
        <v>3.7499999999999999E-2</v>
      </c>
      <c r="K114" s="97">
        <v>177250.48</v>
      </c>
      <c r="L114" s="99">
        <v>99.89</v>
      </c>
      <c r="M114" s="97">
        <v>690.87055000000009</v>
      </c>
      <c r="N114" s="98">
        <v>1.6075907128858286E-2</v>
      </c>
      <c r="O114" s="98">
        <f>+M114/'סכום נכסי הקרן'!$C$43</f>
        <v>4.0676394673966077E-4</v>
      </c>
    </row>
    <row r="115" spans="2:15" s="153" customFormat="1">
      <c r="B115" s="90" t="s">
        <v>1802</v>
      </c>
      <c r="C115" s="100" t="s">
        <v>1743</v>
      </c>
      <c r="D115" s="87">
        <v>4636</v>
      </c>
      <c r="E115" s="87" t="s">
        <v>513</v>
      </c>
      <c r="F115" s="87" t="s">
        <v>179</v>
      </c>
      <c r="G115" s="97">
        <v>5.2399999999999993</v>
      </c>
      <c r="H115" s="100" t="s">
        <v>1211</v>
      </c>
      <c r="I115" s="101">
        <v>3.6719000000000002E-2</v>
      </c>
      <c r="J115" s="101">
        <v>3.7899999999999996E-2</v>
      </c>
      <c r="K115" s="97">
        <v>18083.400000000001</v>
      </c>
      <c r="L115" s="99">
        <v>99.89</v>
      </c>
      <c r="M115" s="97">
        <v>70.483820000000009</v>
      </c>
      <c r="N115" s="98">
        <v>1.6400921191490421E-3</v>
      </c>
      <c r="O115" s="98">
        <f>+M115/'סכום נכסי הקרן'!$C$43</f>
        <v>4.149876819107116E-5</v>
      </c>
    </row>
    <row r="116" spans="2:15" s="153" customFormat="1">
      <c r="B116" s="90" t="s">
        <v>1795</v>
      </c>
      <c r="C116" s="100" t="s">
        <v>1743</v>
      </c>
      <c r="D116" s="87">
        <v>90352101</v>
      </c>
      <c r="E116" s="87" t="s">
        <v>562</v>
      </c>
      <c r="F116" s="87" t="s">
        <v>179</v>
      </c>
      <c r="G116" s="97">
        <v>2.78</v>
      </c>
      <c r="H116" s="100" t="s">
        <v>1211</v>
      </c>
      <c r="I116" s="101">
        <v>4.0346E-2</v>
      </c>
      <c r="J116" s="101">
        <v>3.8799999999999994E-2</v>
      </c>
      <c r="K116" s="97">
        <v>179142.86</v>
      </c>
      <c r="L116" s="99">
        <v>102.48</v>
      </c>
      <c r="M116" s="97">
        <v>716.35104000000001</v>
      </c>
      <c r="N116" s="98">
        <v>1.6668814137034856E-2</v>
      </c>
      <c r="O116" s="98">
        <f>+M116/'סכום נכסי הקרן'!$C$43</f>
        <v>4.2176609826755616E-4</v>
      </c>
    </row>
    <row r="117" spans="2:15" s="153" customFormat="1">
      <c r="B117" s="90" t="s">
        <v>1808</v>
      </c>
      <c r="C117" s="100" t="s">
        <v>1743</v>
      </c>
      <c r="D117" s="87">
        <v>4623</v>
      </c>
      <c r="E117" s="87" t="s">
        <v>670</v>
      </c>
      <c r="F117" s="87" t="s">
        <v>1624</v>
      </c>
      <c r="G117" s="97">
        <v>7.5699999999999985</v>
      </c>
      <c r="H117" s="100" t="s">
        <v>1211</v>
      </c>
      <c r="I117" s="101">
        <v>5.0199999999999995E-2</v>
      </c>
      <c r="J117" s="101">
        <v>5.2699999999999997E-2</v>
      </c>
      <c r="K117" s="97">
        <v>186280</v>
      </c>
      <c r="L117" s="99">
        <v>99.4</v>
      </c>
      <c r="M117" s="97">
        <v>722.50337000000002</v>
      </c>
      <c r="N117" s="98">
        <v>1.6811973062691898E-2</v>
      </c>
      <c r="O117" s="98">
        <f>+M117/'סכום נכסי הקרן'!$C$43</f>
        <v>4.2538840642998229E-4</v>
      </c>
    </row>
    <row r="118" spans="2:15" s="153" customFormat="1">
      <c r="C118" s="170"/>
      <c r="D118" s="170"/>
    </row>
    <row r="119" spans="2:15" s="153" customFormat="1">
      <c r="C119" s="170"/>
      <c r="D119" s="170"/>
    </row>
    <row r="121" spans="2:15">
      <c r="B121" s="113" t="s">
        <v>1807</v>
      </c>
    </row>
    <row r="122" spans="2:15">
      <c r="B122" s="113" t="s">
        <v>129</v>
      </c>
    </row>
  </sheetData>
  <sheetProtection password="CC3D" sheet="1" objects="1" scenarios="1"/>
  <mergeCells count="1">
    <mergeCell ref="B6:O6"/>
  </mergeCells>
  <phoneticPr fontId="4" type="noConversion"/>
  <conditionalFormatting sqref="B55:B90 B96:B100 B102:B108 B93:B94 B116">
    <cfRule type="cellIs" dxfId="23" priority="51" operator="equal">
      <formula>2958465</formula>
    </cfRule>
    <cfRule type="cellIs" dxfId="22" priority="52" operator="equal">
      <formula>"NR3"</formula>
    </cfRule>
    <cfRule type="cellIs" dxfId="21" priority="53" operator="equal">
      <formula>"דירוג פנימי"</formula>
    </cfRule>
  </conditionalFormatting>
  <conditionalFormatting sqref="B55:B90 B96:B100 B102:B108 B93:B94 B116">
    <cfRule type="cellIs" dxfId="20" priority="50" operator="equal">
      <formula>2958465</formula>
    </cfRule>
  </conditionalFormatting>
  <conditionalFormatting sqref="B18:B40 B11:B16">
    <cfRule type="cellIs" dxfId="19" priority="49" operator="equal">
      <formula>"NR3"</formula>
    </cfRule>
  </conditionalFormatting>
  <conditionalFormatting sqref="B17">
    <cfRule type="cellIs" dxfId="18" priority="37" operator="equal">
      <formula>"NR3"</formula>
    </cfRule>
  </conditionalFormatting>
  <conditionalFormatting sqref="B91:B92">
    <cfRule type="cellIs" dxfId="17" priority="34" operator="equal">
      <formula>2958465</formula>
    </cfRule>
    <cfRule type="cellIs" dxfId="16" priority="35" operator="equal">
      <formula>"NR3"</formula>
    </cfRule>
    <cfRule type="cellIs" dxfId="15" priority="36" operator="equal">
      <formula>"דירוג פנימי"</formula>
    </cfRule>
  </conditionalFormatting>
  <conditionalFormatting sqref="B91:B92">
    <cfRule type="cellIs" dxfId="14" priority="33" operator="equal">
      <formula>2958465</formula>
    </cfRule>
  </conditionalFormatting>
  <conditionalFormatting sqref="B117">
    <cfRule type="cellIs" dxfId="13" priority="18" operator="equal">
      <formula>2958465</formula>
    </cfRule>
    <cfRule type="cellIs" dxfId="12" priority="19" operator="equal">
      <formula>"NR3"</formula>
    </cfRule>
    <cfRule type="cellIs" dxfId="11" priority="20" operator="equal">
      <formula>"דירוג פנימי"</formula>
    </cfRule>
  </conditionalFormatting>
  <conditionalFormatting sqref="B117">
    <cfRule type="cellIs" dxfId="10" priority="17" operator="equal">
      <formula>2958465</formula>
    </cfRule>
  </conditionalFormatting>
  <conditionalFormatting sqref="B95">
    <cfRule type="cellIs" dxfId="9" priority="14" operator="equal">
      <formula>2958465</formula>
    </cfRule>
    <cfRule type="cellIs" dxfId="8" priority="15" operator="equal">
      <formula>"NR3"</formula>
    </cfRule>
    <cfRule type="cellIs" dxfId="7" priority="16" operator="equal">
      <formula>"דירוג פנימי"</formula>
    </cfRule>
  </conditionalFormatting>
  <conditionalFormatting sqref="B95">
    <cfRule type="cellIs" dxfId="6" priority="13" operator="equal">
      <formula>2958465</formula>
    </cfRule>
  </conditionalFormatting>
  <conditionalFormatting sqref="B101">
    <cfRule type="cellIs" dxfId="5" priority="10" operator="equal">
      <formula>2958465</formula>
    </cfRule>
    <cfRule type="cellIs" dxfId="4" priority="11" operator="equal">
      <formula>"NR3"</formula>
    </cfRule>
    <cfRule type="cellIs" dxfId="3" priority="12" operator="equal">
      <formula>"דירוג פנימי"</formula>
    </cfRule>
  </conditionalFormatting>
  <conditionalFormatting sqref="B101">
    <cfRule type="cellIs" dxfId="2" priority="9" operator="equal">
      <formula>2958465</formula>
    </cfRule>
  </conditionalFormatting>
  <conditionalFormatting sqref="B110">
    <cfRule type="cellIs" dxfId="1" priority="8" operator="equal">
      <formula>"NR3"</formula>
    </cfRule>
  </conditionalFormatting>
  <conditionalFormatting sqref="B111">
    <cfRule type="cellIs" dxfId="0" priority="7" operator="equal">
      <formula>"NR3"</formula>
    </cfRule>
  </conditionalFormatting>
  <dataValidations count="1">
    <dataValidation allowBlank="1" showInputMessage="1" showErrorMessage="1" sqref="T1:XFD2 C5:C19 B20:O117 B123:B1048576 A1:B19 B120 C118:O1048576 D3:Q19 P20:Q1048576 A20:A1048576 R3:XFD1048576 D1:R2"/>
  </dataValidations>
  <pageMargins left="0" right="0" top="0.51181102362204722" bottom="0.51181102362204722" header="0" footer="0.23622047244094491"/>
  <pageSetup paperSize="9" scale="77" fitToHeight="25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09"/>
  <sheetViews>
    <sheetView rightToLeft="1" workbookViewId="0">
      <selection activeCell="B13" sqref="B13:B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31.2851562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197</v>
      </c>
      <c r="C1" s="81" t="s" vm="1">
        <v>261</v>
      </c>
    </row>
    <row r="2" spans="2:64">
      <c r="B2" s="57" t="s">
        <v>196</v>
      </c>
      <c r="C2" s="81" t="s">
        <v>262</v>
      </c>
    </row>
    <row r="3" spans="2:64">
      <c r="B3" s="57" t="s">
        <v>198</v>
      </c>
      <c r="C3" s="81" t="s">
        <v>263</v>
      </c>
    </row>
    <row r="4" spans="2:64">
      <c r="B4" s="57" t="s">
        <v>199</v>
      </c>
      <c r="C4" s="81">
        <v>414</v>
      </c>
    </row>
    <row r="6" spans="2:64" ht="26.25" customHeight="1">
      <c r="B6" s="227" t="s">
        <v>231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9"/>
    </row>
    <row r="7" spans="2:64" s="3" customFormat="1" ht="78.75">
      <c r="B7" s="60" t="s">
        <v>133</v>
      </c>
      <c r="C7" s="61" t="s">
        <v>53</v>
      </c>
      <c r="D7" s="61" t="s">
        <v>134</v>
      </c>
      <c r="E7" s="61" t="s">
        <v>15</v>
      </c>
      <c r="F7" s="61" t="s">
        <v>76</v>
      </c>
      <c r="G7" s="61" t="s">
        <v>18</v>
      </c>
      <c r="H7" s="61" t="s">
        <v>118</v>
      </c>
      <c r="I7" s="61" t="s">
        <v>62</v>
      </c>
      <c r="J7" s="61" t="s">
        <v>19</v>
      </c>
      <c r="K7" s="61" t="s">
        <v>0</v>
      </c>
      <c r="L7" s="61" t="s">
        <v>122</v>
      </c>
      <c r="M7" s="61" t="s">
        <v>126</v>
      </c>
      <c r="N7" s="78" t="s">
        <v>200</v>
      </c>
      <c r="O7" s="63" t="s">
        <v>202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32"/>
      <c r="D8" s="32"/>
      <c r="E8" s="32"/>
      <c r="F8" s="32"/>
      <c r="G8" s="32" t="s">
        <v>21</v>
      </c>
      <c r="H8" s="32"/>
      <c r="I8" s="32" t="s">
        <v>20</v>
      </c>
      <c r="J8" s="32" t="s">
        <v>20</v>
      </c>
      <c r="K8" s="32" t="s">
        <v>22</v>
      </c>
      <c r="L8" s="32" t="s">
        <v>72</v>
      </c>
      <c r="M8" s="32" t="s">
        <v>23</v>
      </c>
      <c r="N8" s="32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20" t="s">
        <v>12</v>
      </c>
      <c r="O9" s="20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"/>
      <c r="Q10" s="1"/>
      <c r="R10" s="1"/>
      <c r="S10" s="1"/>
      <c r="T10" s="1"/>
      <c r="U10" s="1"/>
      <c r="BL10" s="1"/>
    </row>
    <row r="11" spans="2:64" ht="20.25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</row>
    <row r="12" spans="2:64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</row>
    <row r="13" spans="2:64">
      <c r="B13" s="11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</row>
    <row r="14" spans="2:64">
      <c r="B14" s="11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</row>
    <row r="15" spans="2:64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2:64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2:1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1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2:15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5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5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15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15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1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2:15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</sheetData>
  <sheetProtection password="CC3D" sheet="1" objects="1" scenarios="1"/>
  <mergeCells count="1">
    <mergeCell ref="B6:O6"/>
  </mergeCells>
  <phoneticPr fontId="4" type="noConversion"/>
  <dataValidations count="1">
    <dataValidation allowBlank="1" showInputMessage="1" showErrorMessage="1" sqref="C5:C1048576 AH1:XFD2 D3:XFD1048576 D1:AF2 A1:A1048576 B1:B12 B15:B1048576"/>
  </dataValidations>
  <pageMargins left="0" right="0" top="0.5" bottom="0.5" header="0" footer="0.25"/>
  <pageSetup paperSize="9" scale="9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2"/>
  <sheetViews>
    <sheetView rightToLeft="1" zoomScaleNormal="100" workbookViewId="0">
      <selection activeCell="A9" sqref="A9"/>
    </sheetView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31.28515625" style="2" bestFit="1" customWidth="1"/>
    <col min="4" max="4" width="7.140625" style="1" bestFit="1" customWidth="1"/>
    <col min="5" max="5" width="7.5703125" style="1" bestFit="1" customWidth="1"/>
    <col min="6" max="6" width="8" style="1" bestFit="1" customWidth="1"/>
    <col min="7" max="7" width="9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7" t="s">
        <v>197</v>
      </c>
      <c r="C1" s="81" t="s" vm="1">
        <v>261</v>
      </c>
    </row>
    <row r="2" spans="2:55">
      <c r="B2" s="57" t="s">
        <v>196</v>
      </c>
      <c r="C2" s="81" t="s">
        <v>262</v>
      </c>
    </row>
    <row r="3" spans="2:55">
      <c r="B3" s="57" t="s">
        <v>198</v>
      </c>
      <c r="C3" s="81" t="s">
        <v>263</v>
      </c>
    </row>
    <row r="4" spans="2:55">
      <c r="B4" s="57" t="s">
        <v>199</v>
      </c>
      <c r="C4" s="81">
        <v>414</v>
      </c>
    </row>
    <row r="6" spans="2:55" ht="26.25" customHeight="1">
      <c r="B6" s="227" t="s">
        <v>232</v>
      </c>
      <c r="C6" s="228"/>
      <c r="D6" s="228"/>
      <c r="E6" s="228"/>
      <c r="F6" s="228"/>
      <c r="G6" s="228"/>
      <c r="H6" s="228"/>
      <c r="I6" s="229"/>
    </row>
    <row r="7" spans="2:55" s="3" customFormat="1" ht="78.75">
      <c r="B7" s="60" t="s">
        <v>133</v>
      </c>
      <c r="C7" s="62" t="s">
        <v>64</v>
      </c>
      <c r="D7" s="62" t="s">
        <v>101</v>
      </c>
      <c r="E7" s="62" t="s">
        <v>65</v>
      </c>
      <c r="F7" s="62" t="s">
        <v>118</v>
      </c>
      <c r="G7" s="62" t="s">
        <v>244</v>
      </c>
      <c r="H7" s="79" t="s">
        <v>200</v>
      </c>
      <c r="I7" s="64" t="s">
        <v>201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240</v>
      </c>
      <c r="H8" s="32" t="s">
        <v>20</v>
      </c>
      <c r="I8" s="17" t="s">
        <v>20</v>
      </c>
    </row>
    <row r="9" spans="2:55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20" t="s">
        <v>6</v>
      </c>
      <c r="I9" s="20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134" t="s">
        <v>49</v>
      </c>
      <c r="C10" s="134"/>
      <c r="D10" s="134"/>
      <c r="E10" s="129"/>
      <c r="F10" s="129"/>
      <c r="G10" s="130">
        <v>2345.0004199999998</v>
      </c>
      <c r="H10" s="131">
        <v>1</v>
      </c>
      <c r="I10" s="131">
        <f>+G10/'סכום נכסי הקרן'!$C$43</f>
        <v>1.3806662130052612E-3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22.5" customHeight="1">
      <c r="B11" s="135" t="s">
        <v>259</v>
      </c>
      <c r="C11" s="134"/>
      <c r="D11" s="134"/>
      <c r="E11" s="95">
        <v>7.7499999999999999E-2</v>
      </c>
      <c r="F11" s="141" t="s">
        <v>267</v>
      </c>
      <c r="G11" s="130">
        <v>2345.0004199999998</v>
      </c>
      <c r="H11" s="131">
        <v>1</v>
      </c>
      <c r="I11" s="131">
        <f>+G11/'סכום נכסי הקרן'!$C$43</f>
        <v>1.3806662130052612E-3</v>
      </c>
    </row>
    <row r="12" spans="2:55">
      <c r="B12" s="104" t="s">
        <v>102</v>
      </c>
      <c r="C12" s="126"/>
      <c r="D12" s="126"/>
      <c r="E12" s="95">
        <v>7.7499999999999999E-2</v>
      </c>
      <c r="F12" s="127" t="s">
        <v>267</v>
      </c>
      <c r="G12" s="94">
        <v>2345.0004199999998</v>
      </c>
      <c r="H12" s="95">
        <v>1</v>
      </c>
      <c r="I12" s="95">
        <f>+G12/'סכום נכסי הקרן'!$C$43</f>
        <v>1.3806662130052612E-3</v>
      </c>
    </row>
    <row r="13" spans="2:55" s="153" customFormat="1">
      <c r="B13" s="90" t="s">
        <v>1745</v>
      </c>
      <c r="C13" s="120">
        <v>42369</v>
      </c>
      <c r="D13" s="103" t="s">
        <v>1746</v>
      </c>
      <c r="E13" s="98">
        <v>7.7499999999999999E-2</v>
      </c>
      <c r="F13" s="100" t="s">
        <v>267</v>
      </c>
      <c r="G13" s="97">
        <v>2345.0004199999998</v>
      </c>
      <c r="H13" s="98">
        <v>1</v>
      </c>
      <c r="I13" s="98">
        <f>+G13/'סכום נכסי הקרן'!$C$43</f>
        <v>1.3806662130052612E-3</v>
      </c>
      <c r="J13" s="169"/>
      <c r="K13" s="169"/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  <c r="AA13" s="169"/>
      <c r="AB13" s="169"/>
      <c r="AC13" s="169"/>
      <c r="AD13" s="169"/>
      <c r="AE13" s="169"/>
      <c r="AF13" s="169"/>
      <c r="AG13" s="169"/>
      <c r="AH13" s="169"/>
      <c r="AI13" s="169"/>
      <c r="AJ13" s="169"/>
      <c r="AK13" s="169"/>
      <c r="AL13" s="169"/>
      <c r="AM13" s="169"/>
      <c r="AN13" s="169"/>
      <c r="AO13" s="169"/>
      <c r="AP13" s="169"/>
      <c r="AQ13" s="169"/>
      <c r="AR13" s="169"/>
      <c r="AS13" s="169"/>
      <c r="AT13" s="169"/>
      <c r="AU13" s="169"/>
      <c r="AV13" s="169"/>
      <c r="AW13" s="169"/>
      <c r="AX13" s="169"/>
      <c r="AY13" s="169"/>
      <c r="AZ13" s="169"/>
      <c r="BA13" s="169"/>
      <c r="BB13" s="169"/>
      <c r="BC13" s="169"/>
    </row>
    <row r="14" spans="2:55">
      <c r="B14" s="112"/>
      <c r="C14" s="103"/>
      <c r="D14" s="103"/>
      <c r="E14" s="87"/>
      <c r="F14" s="87"/>
      <c r="G14" s="87"/>
      <c r="H14" s="98"/>
      <c r="I14" s="87"/>
    </row>
    <row r="15" spans="2:55">
      <c r="B15" s="103"/>
      <c r="C15" s="103"/>
      <c r="D15" s="103"/>
      <c r="E15" s="103"/>
      <c r="F15" s="103"/>
      <c r="G15" s="103"/>
      <c r="H15" s="103"/>
      <c r="I15" s="103"/>
    </row>
    <row r="16" spans="2:55">
      <c r="B16" s="103"/>
      <c r="C16" s="103"/>
      <c r="D16" s="103"/>
      <c r="E16" s="103"/>
      <c r="F16" s="103"/>
      <c r="G16" s="103"/>
      <c r="H16" s="103"/>
      <c r="I16" s="103"/>
    </row>
    <row r="17" spans="2:9">
      <c r="B17" s="102"/>
      <c r="C17" s="103"/>
      <c r="D17" s="103"/>
      <c r="E17" s="103"/>
      <c r="F17" s="103"/>
      <c r="G17" s="103"/>
      <c r="H17" s="103"/>
      <c r="I17" s="103"/>
    </row>
    <row r="18" spans="2:9">
      <c r="B18" s="113" t="s">
        <v>1807</v>
      </c>
      <c r="C18" s="103"/>
      <c r="D18" s="103"/>
      <c r="E18" s="103"/>
      <c r="F18" s="103"/>
      <c r="G18" s="103"/>
      <c r="H18" s="103"/>
      <c r="I18" s="103"/>
    </row>
    <row r="19" spans="2:9">
      <c r="B19" s="113" t="s">
        <v>129</v>
      </c>
      <c r="C19" s="103"/>
      <c r="D19" s="103"/>
      <c r="E19" s="103"/>
      <c r="F19" s="103"/>
      <c r="G19" s="103"/>
      <c r="H19" s="103"/>
      <c r="I19" s="103"/>
    </row>
    <row r="20" spans="2:9">
      <c r="B20" s="103"/>
      <c r="C20" s="103"/>
      <c r="D20" s="103"/>
      <c r="E20" s="103"/>
      <c r="F20" s="103"/>
      <c r="G20" s="103"/>
      <c r="H20" s="103"/>
      <c r="I20" s="103"/>
    </row>
    <row r="21" spans="2:9">
      <c r="B21" s="103"/>
      <c r="C21" s="103"/>
      <c r="D21" s="103"/>
      <c r="E21" s="103"/>
      <c r="F21" s="103"/>
      <c r="G21" s="103"/>
      <c r="H21" s="103"/>
      <c r="I21" s="103"/>
    </row>
    <row r="22" spans="2:9">
      <c r="B22" s="103"/>
      <c r="C22" s="103"/>
      <c r="D22" s="103"/>
      <c r="E22" s="103"/>
      <c r="F22" s="103"/>
      <c r="G22" s="103"/>
      <c r="H22" s="103"/>
      <c r="I22" s="103"/>
    </row>
    <row r="23" spans="2:9">
      <c r="B23" s="103"/>
      <c r="C23" s="103"/>
      <c r="D23" s="103"/>
      <c r="E23" s="103"/>
      <c r="F23" s="103"/>
      <c r="G23" s="103"/>
      <c r="H23" s="103"/>
      <c r="I23" s="103"/>
    </row>
    <row r="24" spans="2:9">
      <c r="B24" s="103"/>
      <c r="C24" s="103"/>
      <c r="D24" s="103"/>
      <c r="E24" s="103"/>
      <c r="F24" s="103"/>
      <c r="G24" s="103"/>
      <c r="H24" s="103"/>
      <c r="I24" s="103"/>
    </row>
    <row r="25" spans="2:9">
      <c r="B25" s="103"/>
      <c r="C25" s="103"/>
      <c r="D25" s="103"/>
      <c r="E25" s="103"/>
      <c r="F25" s="103"/>
      <c r="G25" s="103"/>
      <c r="H25" s="103"/>
      <c r="I25" s="103"/>
    </row>
    <row r="26" spans="2:9">
      <c r="B26" s="103"/>
      <c r="C26" s="103"/>
      <c r="D26" s="103"/>
      <c r="E26" s="103"/>
      <c r="F26" s="103"/>
      <c r="G26" s="103"/>
      <c r="H26" s="103"/>
      <c r="I26" s="103"/>
    </row>
    <row r="27" spans="2:9">
      <c r="B27" s="103"/>
      <c r="C27" s="103"/>
      <c r="D27" s="103"/>
      <c r="E27" s="103"/>
      <c r="F27" s="103"/>
      <c r="G27" s="103"/>
      <c r="H27" s="103"/>
      <c r="I27" s="103"/>
    </row>
    <row r="28" spans="2:9">
      <c r="B28" s="103"/>
      <c r="C28" s="103"/>
      <c r="D28" s="103"/>
      <c r="E28" s="103"/>
      <c r="F28" s="103"/>
      <c r="G28" s="103"/>
      <c r="H28" s="103"/>
      <c r="I28" s="103"/>
    </row>
    <row r="29" spans="2:9">
      <c r="B29" s="103"/>
      <c r="C29" s="103"/>
      <c r="D29" s="103"/>
      <c r="E29" s="103"/>
      <c r="F29" s="103"/>
      <c r="G29" s="103"/>
      <c r="H29" s="103"/>
      <c r="I29" s="103"/>
    </row>
    <row r="30" spans="2:9">
      <c r="B30" s="103"/>
      <c r="C30" s="103"/>
      <c r="D30" s="103"/>
      <c r="E30" s="103"/>
      <c r="F30" s="103"/>
      <c r="G30" s="103"/>
      <c r="H30" s="103"/>
      <c r="I30" s="103"/>
    </row>
    <row r="31" spans="2:9">
      <c r="B31" s="103"/>
      <c r="C31" s="103"/>
      <c r="D31" s="103"/>
      <c r="E31" s="103"/>
      <c r="F31" s="103"/>
      <c r="G31" s="103"/>
      <c r="H31" s="103"/>
      <c r="I31" s="103"/>
    </row>
    <row r="32" spans="2:9">
      <c r="B32" s="103"/>
      <c r="C32" s="103"/>
      <c r="D32" s="103"/>
      <c r="E32" s="103"/>
      <c r="F32" s="103"/>
      <c r="G32" s="103"/>
      <c r="H32" s="103"/>
      <c r="I32" s="103"/>
    </row>
    <row r="33" spans="2:9">
      <c r="B33" s="103"/>
      <c r="C33" s="103"/>
      <c r="D33" s="103"/>
      <c r="E33" s="103"/>
      <c r="F33" s="103"/>
      <c r="G33" s="103"/>
      <c r="H33" s="103"/>
      <c r="I33" s="103"/>
    </row>
    <row r="34" spans="2:9">
      <c r="B34" s="103"/>
      <c r="C34" s="103"/>
      <c r="D34" s="103"/>
      <c r="E34" s="103"/>
      <c r="F34" s="103"/>
      <c r="G34" s="103"/>
      <c r="H34" s="103"/>
      <c r="I34" s="103"/>
    </row>
    <row r="35" spans="2:9">
      <c r="B35" s="103"/>
      <c r="C35" s="103"/>
      <c r="D35" s="103"/>
      <c r="E35" s="103"/>
      <c r="F35" s="103"/>
      <c r="G35" s="103"/>
      <c r="H35" s="103"/>
      <c r="I35" s="103"/>
    </row>
    <row r="36" spans="2:9">
      <c r="B36" s="103"/>
      <c r="C36" s="103"/>
      <c r="D36" s="103"/>
      <c r="E36" s="103"/>
      <c r="F36" s="103"/>
      <c r="G36" s="103"/>
      <c r="H36" s="103"/>
      <c r="I36" s="103"/>
    </row>
    <row r="37" spans="2:9">
      <c r="B37" s="103"/>
      <c r="C37" s="103"/>
      <c r="D37" s="103"/>
      <c r="E37" s="103"/>
      <c r="F37" s="103"/>
      <c r="G37" s="103"/>
      <c r="H37" s="103"/>
      <c r="I37" s="103"/>
    </row>
    <row r="38" spans="2:9">
      <c r="B38" s="103"/>
      <c r="C38" s="103"/>
      <c r="D38" s="103"/>
      <c r="E38" s="103"/>
      <c r="F38" s="103"/>
      <c r="G38" s="103"/>
      <c r="H38" s="103"/>
      <c r="I38" s="103"/>
    </row>
    <row r="39" spans="2:9">
      <c r="B39" s="103"/>
      <c r="C39" s="103"/>
      <c r="D39" s="103"/>
      <c r="E39" s="103"/>
      <c r="F39" s="103"/>
      <c r="G39" s="103"/>
      <c r="H39" s="103"/>
      <c r="I39" s="103"/>
    </row>
    <row r="40" spans="2:9">
      <c r="B40" s="103"/>
      <c r="C40" s="103"/>
      <c r="D40" s="103"/>
      <c r="E40" s="103"/>
      <c r="F40" s="103"/>
      <c r="G40" s="103"/>
      <c r="H40" s="103"/>
      <c r="I40" s="103"/>
    </row>
    <row r="41" spans="2:9">
      <c r="B41" s="103"/>
      <c r="C41" s="103"/>
      <c r="D41" s="103"/>
      <c r="E41" s="103"/>
      <c r="F41" s="103"/>
      <c r="G41" s="103"/>
      <c r="H41" s="103"/>
      <c r="I41" s="103"/>
    </row>
    <row r="42" spans="2:9">
      <c r="B42" s="103"/>
      <c r="C42" s="103"/>
      <c r="D42" s="103"/>
      <c r="E42" s="103"/>
      <c r="F42" s="103"/>
      <c r="G42" s="103"/>
      <c r="H42" s="103"/>
      <c r="I42" s="103"/>
    </row>
    <row r="43" spans="2:9">
      <c r="B43" s="103"/>
      <c r="C43" s="103"/>
      <c r="D43" s="103"/>
      <c r="E43" s="103"/>
      <c r="F43" s="103"/>
      <c r="G43" s="103"/>
      <c r="H43" s="103"/>
      <c r="I43" s="103"/>
    </row>
    <row r="44" spans="2:9">
      <c r="B44" s="103"/>
      <c r="C44" s="103"/>
      <c r="D44" s="103"/>
      <c r="E44" s="103"/>
      <c r="F44" s="103"/>
      <c r="G44" s="103"/>
      <c r="H44" s="103"/>
      <c r="I44" s="103"/>
    </row>
    <row r="45" spans="2:9">
      <c r="B45" s="103"/>
      <c r="C45" s="103"/>
      <c r="D45" s="103"/>
      <c r="E45" s="103"/>
      <c r="F45" s="103"/>
      <c r="G45" s="103"/>
      <c r="H45" s="103"/>
      <c r="I45" s="103"/>
    </row>
    <row r="46" spans="2:9">
      <c r="B46" s="103"/>
      <c r="C46" s="103"/>
      <c r="D46" s="103"/>
      <c r="E46" s="103"/>
      <c r="F46" s="103"/>
      <c r="G46" s="103"/>
      <c r="H46" s="103"/>
      <c r="I46" s="103"/>
    </row>
    <row r="47" spans="2:9">
      <c r="B47" s="103"/>
      <c r="C47" s="103"/>
      <c r="D47" s="103"/>
      <c r="E47" s="103"/>
      <c r="F47" s="103"/>
      <c r="G47" s="103"/>
      <c r="H47" s="103"/>
      <c r="I47" s="103"/>
    </row>
    <row r="48" spans="2:9">
      <c r="B48" s="103"/>
      <c r="C48" s="103"/>
      <c r="D48" s="103"/>
      <c r="E48" s="103"/>
      <c r="F48" s="103"/>
      <c r="G48" s="103"/>
      <c r="H48" s="103"/>
      <c r="I48" s="103"/>
    </row>
    <row r="49" spans="2:9">
      <c r="B49" s="103"/>
      <c r="C49" s="103"/>
      <c r="D49" s="103"/>
      <c r="E49" s="103"/>
      <c r="F49" s="103"/>
      <c r="G49" s="103"/>
      <c r="H49" s="103"/>
      <c r="I49" s="103"/>
    </row>
    <row r="50" spans="2:9">
      <c r="B50" s="103"/>
      <c r="C50" s="103"/>
      <c r="D50" s="103"/>
      <c r="E50" s="103"/>
      <c r="F50" s="103"/>
      <c r="G50" s="103"/>
      <c r="H50" s="103"/>
      <c r="I50" s="103"/>
    </row>
    <row r="51" spans="2:9">
      <c r="B51" s="103"/>
      <c r="C51" s="103"/>
      <c r="D51" s="103"/>
      <c r="E51" s="103"/>
      <c r="F51" s="103"/>
      <c r="G51" s="103"/>
      <c r="H51" s="103"/>
      <c r="I51" s="103"/>
    </row>
    <row r="52" spans="2:9">
      <c r="B52" s="103"/>
      <c r="C52" s="103"/>
      <c r="D52" s="103"/>
      <c r="E52" s="103"/>
      <c r="F52" s="103"/>
      <c r="G52" s="103"/>
      <c r="H52" s="103"/>
      <c r="I52" s="103"/>
    </row>
    <row r="53" spans="2:9">
      <c r="B53" s="103"/>
      <c r="C53" s="103"/>
      <c r="D53" s="103"/>
      <c r="E53" s="103"/>
      <c r="F53" s="103"/>
      <c r="G53" s="103"/>
      <c r="H53" s="103"/>
      <c r="I53" s="103"/>
    </row>
    <row r="54" spans="2:9">
      <c r="B54" s="103"/>
      <c r="C54" s="103"/>
      <c r="D54" s="103"/>
      <c r="E54" s="103"/>
      <c r="F54" s="103"/>
      <c r="G54" s="103"/>
      <c r="H54" s="103"/>
      <c r="I54" s="103"/>
    </row>
    <row r="55" spans="2:9">
      <c r="B55" s="103"/>
      <c r="C55" s="103"/>
      <c r="D55" s="103"/>
      <c r="E55" s="103"/>
      <c r="F55" s="103"/>
      <c r="G55" s="103"/>
      <c r="H55" s="103"/>
      <c r="I55" s="103"/>
    </row>
    <row r="56" spans="2:9">
      <c r="B56" s="103"/>
      <c r="C56" s="103"/>
      <c r="D56" s="103"/>
      <c r="E56" s="103"/>
      <c r="F56" s="103"/>
      <c r="G56" s="103"/>
      <c r="H56" s="103"/>
      <c r="I56" s="103"/>
    </row>
    <row r="57" spans="2:9">
      <c r="B57" s="103"/>
      <c r="C57" s="103"/>
      <c r="D57" s="103"/>
      <c r="E57" s="103"/>
      <c r="F57" s="103"/>
      <c r="G57" s="103"/>
      <c r="H57" s="103"/>
      <c r="I57" s="103"/>
    </row>
    <row r="58" spans="2:9">
      <c r="B58" s="103"/>
      <c r="C58" s="103"/>
      <c r="D58" s="103"/>
      <c r="E58" s="103"/>
      <c r="F58" s="103"/>
      <c r="G58" s="103"/>
      <c r="H58" s="103"/>
      <c r="I58" s="103"/>
    </row>
    <row r="59" spans="2:9">
      <c r="B59" s="103"/>
      <c r="C59" s="103"/>
      <c r="D59" s="103"/>
      <c r="E59" s="103"/>
      <c r="F59" s="103"/>
      <c r="G59" s="103"/>
      <c r="H59" s="103"/>
      <c r="I59" s="103"/>
    </row>
    <row r="60" spans="2:9">
      <c r="B60" s="103"/>
      <c r="C60" s="103"/>
      <c r="D60" s="103"/>
      <c r="E60" s="103"/>
      <c r="F60" s="103"/>
      <c r="G60" s="103"/>
      <c r="H60" s="103"/>
      <c r="I60" s="103"/>
    </row>
    <row r="61" spans="2:9">
      <c r="B61" s="103"/>
      <c r="C61" s="103"/>
      <c r="D61" s="103"/>
      <c r="E61" s="103"/>
      <c r="F61" s="103"/>
      <c r="G61" s="103"/>
      <c r="H61" s="103"/>
      <c r="I61" s="103"/>
    </row>
    <row r="62" spans="2:9">
      <c r="B62" s="103"/>
      <c r="C62" s="103"/>
      <c r="D62" s="103"/>
      <c r="E62" s="103"/>
      <c r="F62" s="103"/>
      <c r="G62" s="103"/>
      <c r="H62" s="103"/>
      <c r="I62" s="103"/>
    </row>
    <row r="63" spans="2:9">
      <c r="B63" s="103"/>
      <c r="C63" s="103"/>
      <c r="D63" s="103"/>
      <c r="E63" s="103"/>
      <c r="F63" s="103"/>
      <c r="G63" s="103"/>
      <c r="H63" s="103"/>
      <c r="I63" s="103"/>
    </row>
    <row r="64" spans="2:9">
      <c r="B64" s="103"/>
      <c r="C64" s="103"/>
      <c r="D64" s="103"/>
      <c r="E64" s="103"/>
      <c r="F64" s="103"/>
      <c r="G64" s="103"/>
      <c r="H64" s="103"/>
      <c r="I64" s="103"/>
    </row>
    <row r="65" spans="2:9">
      <c r="B65" s="103"/>
      <c r="C65" s="103"/>
      <c r="D65" s="103"/>
      <c r="E65" s="103"/>
      <c r="F65" s="103"/>
      <c r="G65" s="103"/>
      <c r="H65" s="103"/>
      <c r="I65" s="103"/>
    </row>
    <row r="66" spans="2:9">
      <c r="B66" s="103"/>
      <c r="C66" s="103"/>
      <c r="D66" s="103"/>
      <c r="E66" s="103"/>
      <c r="F66" s="103"/>
      <c r="G66" s="103"/>
      <c r="H66" s="103"/>
      <c r="I66" s="103"/>
    </row>
    <row r="67" spans="2:9">
      <c r="B67" s="103"/>
      <c r="C67" s="103"/>
      <c r="D67" s="103"/>
      <c r="E67" s="103"/>
      <c r="F67" s="103"/>
      <c r="G67" s="103"/>
      <c r="H67" s="103"/>
      <c r="I67" s="103"/>
    </row>
    <row r="68" spans="2:9">
      <c r="B68" s="103"/>
      <c r="C68" s="103"/>
      <c r="D68" s="103"/>
      <c r="E68" s="103"/>
      <c r="F68" s="103"/>
      <c r="G68" s="103"/>
      <c r="H68" s="103"/>
      <c r="I68" s="103"/>
    </row>
    <row r="69" spans="2:9">
      <c r="B69" s="103"/>
      <c r="C69" s="103"/>
      <c r="D69" s="103"/>
      <c r="E69" s="103"/>
      <c r="F69" s="103"/>
      <c r="G69" s="103"/>
      <c r="H69" s="103"/>
      <c r="I69" s="103"/>
    </row>
    <row r="70" spans="2:9">
      <c r="B70" s="103"/>
      <c r="C70" s="103"/>
      <c r="D70" s="103"/>
      <c r="E70" s="103"/>
      <c r="F70" s="103"/>
      <c r="G70" s="103"/>
      <c r="H70" s="103"/>
      <c r="I70" s="103"/>
    </row>
    <row r="71" spans="2:9">
      <c r="B71" s="103"/>
      <c r="C71" s="103"/>
      <c r="D71" s="103"/>
      <c r="E71" s="103"/>
      <c r="F71" s="103"/>
      <c r="G71" s="103"/>
      <c r="H71" s="103"/>
      <c r="I71" s="103"/>
    </row>
    <row r="72" spans="2:9">
      <c r="B72" s="103"/>
      <c r="C72" s="103"/>
      <c r="D72" s="103"/>
      <c r="E72" s="103"/>
      <c r="F72" s="103"/>
      <c r="G72" s="103"/>
      <c r="H72" s="103"/>
      <c r="I72" s="103"/>
    </row>
    <row r="73" spans="2:9">
      <c r="B73" s="103"/>
      <c r="C73" s="103"/>
      <c r="D73" s="103"/>
      <c r="E73" s="103"/>
      <c r="F73" s="103"/>
      <c r="G73" s="103"/>
      <c r="H73" s="103"/>
      <c r="I73" s="103"/>
    </row>
    <row r="74" spans="2:9">
      <c r="B74" s="103"/>
      <c r="C74" s="103"/>
      <c r="D74" s="103"/>
      <c r="E74" s="103"/>
      <c r="F74" s="103"/>
      <c r="G74" s="103"/>
      <c r="H74" s="103"/>
      <c r="I74" s="103"/>
    </row>
    <row r="75" spans="2:9">
      <c r="B75" s="103"/>
      <c r="C75" s="103"/>
      <c r="D75" s="103"/>
      <c r="E75" s="103"/>
      <c r="F75" s="103"/>
      <c r="G75" s="103"/>
      <c r="H75" s="103"/>
      <c r="I75" s="103"/>
    </row>
    <row r="76" spans="2:9">
      <c r="B76" s="103"/>
      <c r="C76" s="103"/>
      <c r="D76" s="103"/>
      <c r="E76" s="103"/>
      <c r="F76" s="103"/>
      <c r="G76" s="103"/>
      <c r="H76" s="103"/>
      <c r="I76" s="103"/>
    </row>
    <row r="77" spans="2:9">
      <c r="B77" s="103"/>
      <c r="C77" s="103"/>
      <c r="D77" s="103"/>
      <c r="E77" s="103"/>
      <c r="F77" s="103"/>
      <c r="G77" s="103"/>
      <c r="H77" s="103"/>
      <c r="I77" s="103"/>
    </row>
    <row r="78" spans="2:9">
      <c r="B78" s="103"/>
      <c r="C78" s="103"/>
      <c r="D78" s="103"/>
      <c r="E78" s="103"/>
      <c r="F78" s="103"/>
      <c r="G78" s="103"/>
      <c r="H78" s="103"/>
      <c r="I78" s="103"/>
    </row>
    <row r="79" spans="2:9">
      <c r="B79" s="103"/>
      <c r="C79" s="103"/>
      <c r="D79" s="103"/>
      <c r="E79" s="103"/>
      <c r="F79" s="103"/>
      <c r="G79" s="103"/>
      <c r="H79" s="103"/>
      <c r="I79" s="103"/>
    </row>
    <row r="80" spans="2:9">
      <c r="B80" s="103"/>
      <c r="C80" s="103"/>
      <c r="D80" s="103"/>
      <c r="E80" s="103"/>
      <c r="F80" s="103"/>
      <c r="G80" s="103"/>
      <c r="H80" s="103"/>
      <c r="I80" s="103"/>
    </row>
    <row r="81" spans="2:9">
      <c r="B81" s="103"/>
      <c r="C81" s="103"/>
      <c r="D81" s="103"/>
      <c r="E81" s="103"/>
      <c r="F81" s="103"/>
      <c r="G81" s="103"/>
      <c r="H81" s="103"/>
      <c r="I81" s="103"/>
    </row>
    <row r="82" spans="2:9">
      <c r="B82" s="103"/>
      <c r="C82" s="103"/>
      <c r="D82" s="103"/>
      <c r="E82" s="103"/>
      <c r="F82" s="103"/>
      <c r="G82" s="103"/>
      <c r="H82" s="103"/>
      <c r="I82" s="103"/>
    </row>
    <row r="83" spans="2:9">
      <c r="B83" s="103"/>
      <c r="C83" s="103"/>
      <c r="D83" s="103"/>
      <c r="E83" s="103"/>
      <c r="F83" s="103"/>
      <c r="G83" s="103"/>
      <c r="H83" s="103"/>
      <c r="I83" s="103"/>
    </row>
    <row r="84" spans="2:9">
      <c r="B84" s="103"/>
      <c r="C84" s="103"/>
      <c r="D84" s="103"/>
      <c r="E84" s="103"/>
      <c r="F84" s="103"/>
      <c r="G84" s="103"/>
      <c r="H84" s="103"/>
      <c r="I84" s="103"/>
    </row>
    <row r="85" spans="2:9">
      <c r="B85" s="103"/>
      <c r="C85" s="103"/>
      <c r="D85" s="103"/>
      <c r="E85" s="103"/>
      <c r="F85" s="103"/>
      <c r="G85" s="103"/>
      <c r="H85" s="103"/>
      <c r="I85" s="103"/>
    </row>
    <row r="86" spans="2:9">
      <c r="B86" s="103"/>
      <c r="C86" s="103"/>
      <c r="D86" s="103"/>
      <c r="E86" s="103"/>
      <c r="F86" s="103"/>
      <c r="G86" s="103"/>
      <c r="H86" s="103"/>
      <c r="I86" s="103"/>
    </row>
    <row r="87" spans="2:9">
      <c r="B87" s="103"/>
      <c r="C87" s="103"/>
      <c r="D87" s="103"/>
      <c r="E87" s="103"/>
      <c r="F87" s="103"/>
      <c r="G87" s="103"/>
      <c r="H87" s="103"/>
      <c r="I87" s="103"/>
    </row>
    <row r="88" spans="2:9">
      <c r="B88" s="103"/>
      <c r="C88" s="103"/>
      <c r="D88" s="103"/>
      <c r="E88" s="103"/>
      <c r="F88" s="103"/>
      <c r="G88" s="103"/>
      <c r="H88" s="103"/>
      <c r="I88" s="103"/>
    </row>
    <row r="89" spans="2:9">
      <c r="B89" s="103"/>
      <c r="C89" s="103"/>
      <c r="D89" s="103"/>
      <c r="E89" s="103"/>
      <c r="F89" s="103"/>
      <c r="G89" s="103"/>
      <c r="H89" s="103"/>
      <c r="I89" s="103"/>
    </row>
    <row r="90" spans="2:9">
      <c r="B90" s="103"/>
      <c r="C90" s="103"/>
      <c r="D90" s="103"/>
      <c r="E90" s="103"/>
      <c r="F90" s="103"/>
      <c r="G90" s="103"/>
      <c r="H90" s="103"/>
      <c r="I90" s="103"/>
    </row>
    <row r="91" spans="2:9">
      <c r="B91" s="103"/>
      <c r="C91" s="103"/>
      <c r="D91" s="103"/>
      <c r="E91" s="103"/>
      <c r="F91" s="103"/>
      <c r="G91" s="103"/>
      <c r="H91" s="103"/>
      <c r="I91" s="103"/>
    </row>
    <row r="92" spans="2:9">
      <c r="B92" s="103"/>
      <c r="C92" s="103"/>
      <c r="D92" s="103"/>
      <c r="E92" s="103"/>
      <c r="F92" s="103"/>
      <c r="G92" s="103"/>
      <c r="H92" s="103"/>
      <c r="I92" s="103"/>
    </row>
    <row r="93" spans="2:9">
      <c r="B93" s="103"/>
      <c r="C93" s="103"/>
      <c r="D93" s="103"/>
      <c r="E93" s="103"/>
      <c r="F93" s="103"/>
      <c r="G93" s="103"/>
      <c r="H93" s="103"/>
      <c r="I93" s="103"/>
    </row>
    <row r="94" spans="2:9">
      <c r="B94" s="103"/>
      <c r="C94" s="103"/>
      <c r="D94" s="103"/>
      <c r="E94" s="103"/>
      <c r="F94" s="103"/>
      <c r="G94" s="103"/>
      <c r="H94" s="103"/>
      <c r="I94" s="103"/>
    </row>
    <row r="95" spans="2:9">
      <c r="B95" s="103"/>
      <c r="C95" s="103"/>
      <c r="D95" s="103"/>
      <c r="E95" s="103"/>
      <c r="F95" s="103"/>
      <c r="G95" s="103"/>
      <c r="H95" s="103"/>
      <c r="I95" s="103"/>
    </row>
    <row r="96" spans="2:9">
      <c r="B96" s="103"/>
      <c r="C96" s="103"/>
      <c r="D96" s="103"/>
      <c r="E96" s="103"/>
      <c r="F96" s="103"/>
      <c r="G96" s="103"/>
      <c r="H96" s="103"/>
      <c r="I96" s="103"/>
    </row>
    <row r="97" spans="2:9">
      <c r="B97" s="103"/>
      <c r="C97" s="103"/>
      <c r="D97" s="103"/>
      <c r="E97" s="103"/>
      <c r="F97" s="103"/>
      <c r="G97" s="103"/>
      <c r="H97" s="103"/>
      <c r="I97" s="103"/>
    </row>
    <row r="98" spans="2:9">
      <c r="B98" s="103"/>
      <c r="C98" s="103"/>
      <c r="D98" s="103"/>
      <c r="E98" s="103"/>
      <c r="F98" s="103"/>
      <c r="G98" s="103"/>
      <c r="H98" s="103"/>
      <c r="I98" s="103"/>
    </row>
    <row r="99" spans="2:9">
      <c r="B99" s="103"/>
      <c r="C99" s="103"/>
      <c r="D99" s="103"/>
      <c r="E99" s="103"/>
      <c r="F99" s="103"/>
      <c r="G99" s="103"/>
      <c r="H99" s="103"/>
      <c r="I99" s="103"/>
    </row>
    <row r="100" spans="2:9">
      <c r="B100" s="103"/>
      <c r="C100" s="103"/>
      <c r="D100" s="103"/>
      <c r="E100" s="103"/>
      <c r="F100" s="103"/>
      <c r="G100" s="103"/>
      <c r="H100" s="103"/>
      <c r="I100" s="103"/>
    </row>
    <row r="101" spans="2:9">
      <c r="B101" s="103"/>
      <c r="C101" s="103"/>
      <c r="D101" s="103"/>
      <c r="E101" s="103"/>
      <c r="F101" s="103"/>
      <c r="G101" s="103"/>
      <c r="H101" s="103"/>
      <c r="I101" s="103"/>
    </row>
    <row r="102" spans="2:9">
      <c r="B102" s="103"/>
      <c r="C102" s="103"/>
      <c r="D102" s="103"/>
      <c r="E102" s="103"/>
      <c r="F102" s="103"/>
      <c r="G102" s="103"/>
      <c r="H102" s="103"/>
      <c r="I102" s="103"/>
    </row>
    <row r="103" spans="2:9">
      <c r="B103" s="103"/>
      <c r="C103" s="103"/>
      <c r="D103" s="103"/>
      <c r="E103" s="103"/>
      <c r="F103" s="103"/>
      <c r="G103" s="103"/>
      <c r="H103" s="103"/>
      <c r="I103" s="103"/>
    </row>
    <row r="104" spans="2:9">
      <c r="B104" s="103"/>
      <c r="C104" s="103"/>
      <c r="D104" s="103"/>
      <c r="E104" s="103"/>
      <c r="F104" s="103"/>
      <c r="G104" s="103"/>
      <c r="H104" s="103"/>
      <c r="I104" s="103"/>
    </row>
    <row r="105" spans="2:9">
      <c r="B105" s="103"/>
      <c r="C105" s="103"/>
      <c r="D105" s="103"/>
      <c r="E105" s="103"/>
      <c r="F105" s="103"/>
      <c r="G105" s="103"/>
      <c r="H105" s="103"/>
      <c r="I105" s="103"/>
    </row>
    <row r="106" spans="2:9">
      <c r="B106" s="103"/>
      <c r="C106" s="103"/>
      <c r="D106" s="103"/>
      <c r="E106" s="103"/>
      <c r="F106" s="103"/>
      <c r="G106" s="103"/>
      <c r="H106" s="103"/>
      <c r="I106" s="103"/>
    </row>
    <row r="107" spans="2:9">
      <c r="B107" s="103"/>
      <c r="C107" s="103"/>
      <c r="D107" s="103"/>
      <c r="E107" s="103"/>
      <c r="F107" s="103"/>
      <c r="G107" s="103"/>
      <c r="H107" s="103"/>
      <c r="I107" s="103"/>
    </row>
    <row r="108" spans="2:9">
      <c r="B108" s="103"/>
      <c r="C108" s="103"/>
      <c r="D108" s="103"/>
      <c r="E108" s="103"/>
      <c r="F108" s="103"/>
      <c r="G108" s="103"/>
      <c r="H108" s="103"/>
      <c r="I108" s="103"/>
    </row>
    <row r="109" spans="2:9">
      <c r="B109" s="103"/>
      <c r="C109" s="103"/>
      <c r="D109" s="103"/>
      <c r="E109" s="103"/>
      <c r="F109" s="103"/>
      <c r="G109" s="103"/>
      <c r="H109" s="103"/>
      <c r="I109" s="103"/>
    </row>
    <row r="110" spans="2:9">
      <c r="B110" s="103"/>
      <c r="C110" s="103"/>
      <c r="D110" s="103"/>
      <c r="E110" s="103"/>
      <c r="F110" s="103"/>
      <c r="G110" s="103"/>
      <c r="H110" s="103"/>
      <c r="I110" s="103"/>
    </row>
    <row r="111" spans="2:9">
      <c r="B111" s="103"/>
      <c r="C111" s="103"/>
      <c r="D111" s="103"/>
      <c r="E111" s="103"/>
      <c r="F111" s="103"/>
      <c r="G111" s="103"/>
      <c r="H111" s="103"/>
      <c r="I111" s="103"/>
    </row>
    <row r="112" spans="2:9">
      <c r="B112" s="103"/>
      <c r="C112" s="103"/>
      <c r="D112" s="103"/>
      <c r="E112" s="103"/>
      <c r="F112" s="103"/>
      <c r="G112" s="103"/>
      <c r="H112" s="103"/>
      <c r="I112" s="103"/>
    </row>
    <row r="113" spans="2:9">
      <c r="B113" s="103"/>
      <c r="C113" s="103"/>
      <c r="D113" s="103"/>
      <c r="E113" s="103"/>
      <c r="F113" s="103"/>
      <c r="G113" s="103"/>
      <c r="H113" s="103"/>
      <c r="I113" s="103"/>
    </row>
    <row r="114" spans="2:9">
      <c r="F114" s="3"/>
      <c r="G114" s="3"/>
      <c r="H114" s="3"/>
    </row>
    <row r="115" spans="2:9">
      <c r="F115" s="3"/>
      <c r="G115" s="3"/>
      <c r="H115" s="3"/>
    </row>
    <row r="116" spans="2:9">
      <c r="F116" s="3"/>
      <c r="G116" s="3"/>
      <c r="H116" s="3"/>
    </row>
    <row r="117" spans="2:9">
      <c r="F117" s="3"/>
      <c r="G117" s="3"/>
      <c r="H117" s="3"/>
    </row>
    <row r="118" spans="2:9">
      <c r="F118" s="3"/>
      <c r="G118" s="3"/>
      <c r="H118" s="3"/>
    </row>
    <row r="119" spans="2:9">
      <c r="F119" s="3"/>
      <c r="G119" s="3"/>
      <c r="H119" s="3"/>
    </row>
    <row r="120" spans="2:9">
      <c r="F120" s="3"/>
      <c r="G120" s="3"/>
      <c r="H120" s="3"/>
    </row>
    <row r="121" spans="2:9">
      <c r="F121" s="3"/>
      <c r="G121" s="3"/>
      <c r="H121" s="3"/>
    </row>
    <row r="122" spans="2:9">
      <c r="F122" s="3"/>
      <c r="G122" s="3"/>
      <c r="H122" s="3"/>
    </row>
    <row r="123" spans="2:9">
      <c r="F123" s="3"/>
      <c r="G123" s="3"/>
      <c r="H123" s="3"/>
    </row>
    <row r="124" spans="2:9">
      <c r="F124" s="3"/>
      <c r="G124" s="3"/>
      <c r="H124" s="3"/>
    </row>
    <row r="125" spans="2:9">
      <c r="F125" s="3"/>
      <c r="G125" s="3"/>
      <c r="H125" s="3"/>
    </row>
    <row r="126" spans="2:9">
      <c r="F126" s="3"/>
      <c r="G126" s="3"/>
      <c r="H126" s="3"/>
    </row>
    <row r="127" spans="2:9">
      <c r="F127" s="3"/>
      <c r="G127" s="3"/>
      <c r="H127" s="3"/>
    </row>
    <row r="128" spans="2:9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sheetProtection password="CC3D" sheet="1" objects="1" scenarios="1"/>
  <mergeCells count="1">
    <mergeCell ref="B6:I6"/>
  </mergeCells>
  <phoneticPr fontId="4" type="noConversion"/>
  <dataValidations count="1">
    <dataValidation allowBlank="1" showInputMessage="1" showErrorMessage="1" sqref="C5:C1048576 AH1:XFD2 B20:B1048576 D1:AF2 A1:A1048576 B1:B17 D3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</sheetPr>
  <dimension ref="B1:BH613"/>
  <sheetViews>
    <sheetView rightToLeft="1" zoomScaleNormal="100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1.28515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197</v>
      </c>
      <c r="C1" s="81" t="s" vm="1">
        <v>261</v>
      </c>
    </row>
    <row r="2" spans="2:60">
      <c r="B2" s="57" t="s">
        <v>196</v>
      </c>
      <c r="C2" s="81" t="s">
        <v>262</v>
      </c>
    </row>
    <row r="3" spans="2:60">
      <c r="B3" s="57" t="s">
        <v>198</v>
      </c>
      <c r="C3" s="81" t="s">
        <v>263</v>
      </c>
    </row>
    <row r="4" spans="2:60">
      <c r="B4" s="57" t="s">
        <v>199</v>
      </c>
      <c r="C4" s="81">
        <v>414</v>
      </c>
    </row>
    <row r="6" spans="2:60" ht="26.25" customHeight="1">
      <c r="B6" s="227" t="s">
        <v>233</v>
      </c>
      <c r="C6" s="228"/>
      <c r="D6" s="228"/>
      <c r="E6" s="228"/>
      <c r="F6" s="228"/>
      <c r="G6" s="228"/>
      <c r="H6" s="228"/>
      <c r="I6" s="228"/>
      <c r="J6" s="228"/>
      <c r="K6" s="229"/>
    </row>
    <row r="7" spans="2:60" s="3" customFormat="1" ht="66">
      <c r="B7" s="60" t="s">
        <v>133</v>
      </c>
      <c r="C7" s="60" t="s">
        <v>134</v>
      </c>
      <c r="D7" s="60" t="s">
        <v>15</v>
      </c>
      <c r="E7" s="60" t="s">
        <v>16</v>
      </c>
      <c r="F7" s="60" t="s">
        <v>66</v>
      </c>
      <c r="G7" s="60" t="s">
        <v>118</v>
      </c>
      <c r="H7" s="60" t="s">
        <v>63</v>
      </c>
      <c r="I7" s="60" t="s">
        <v>126</v>
      </c>
      <c r="J7" s="80" t="s">
        <v>200</v>
      </c>
      <c r="K7" s="60" t="s">
        <v>201</v>
      </c>
    </row>
    <row r="8" spans="2:60" s="3" customFormat="1" ht="21.75" customHeight="1">
      <c r="B8" s="15"/>
      <c r="C8" s="72"/>
      <c r="D8" s="16"/>
      <c r="E8" s="16"/>
      <c r="F8" s="16" t="s">
        <v>20</v>
      </c>
      <c r="G8" s="16"/>
      <c r="H8" s="16" t="s">
        <v>20</v>
      </c>
      <c r="I8" s="16" t="s">
        <v>23</v>
      </c>
      <c r="J8" s="32" t="s">
        <v>20</v>
      </c>
      <c r="K8" s="17" t="s">
        <v>20</v>
      </c>
    </row>
    <row r="9" spans="2:60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20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</row>
    <row r="12" spans="2:60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3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password="CC3D" sheet="1" objects="1" scenarios="1"/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1181102362204722" bottom="0.51181102362204722" header="0" footer="0.23622047244094491"/>
  <pageSetup paperSize="9" fitToHeight="25" pageOrder="overThenDown" orientation="landscape" r:id="rId1"/>
  <headerFooter alignWithMargins="0">
    <oddFooter>&amp;L&amp;Z&amp;F&amp;C&amp;A&amp;R&amp;D</oddFooter>
  </headerFooter>
  <rowBreaks count="1" manualBreakCount="1">
    <brk id="12" max="16383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</sheetPr>
  <dimension ref="B1:BH613"/>
  <sheetViews>
    <sheetView rightToLeft="1" zoomScaleNormal="100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1.28515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197</v>
      </c>
      <c r="C1" s="81" t="s" vm="1">
        <v>261</v>
      </c>
    </row>
    <row r="2" spans="2:60">
      <c r="B2" s="57" t="s">
        <v>196</v>
      </c>
      <c r="C2" s="81" t="s">
        <v>262</v>
      </c>
    </row>
    <row r="3" spans="2:60">
      <c r="B3" s="57" t="s">
        <v>198</v>
      </c>
      <c r="C3" s="81" t="s">
        <v>263</v>
      </c>
    </row>
    <row r="4" spans="2:60">
      <c r="B4" s="57" t="s">
        <v>199</v>
      </c>
      <c r="C4" s="81">
        <v>414</v>
      </c>
    </row>
    <row r="6" spans="2:60" ht="26.25" customHeight="1">
      <c r="B6" s="227" t="s">
        <v>234</v>
      </c>
      <c r="C6" s="228"/>
      <c r="D6" s="228"/>
      <c r="E6" s="228"/>
      <c r="F6" s="228"/>
      <c r="G6" s="228"/>
      <c r="H6" s="228"/>
      <c r="I6" s="228"/>
      <c r="J6" s="228"/>
      <c r="K6" s="229"/>
    </row>
    <row r="7" spans="2:60" s="3" customFormat="1" ht="78.75">
      <c r="B7" s="60" t="s">
        <v>133</v>
      </c>
      <c r="C7" s="79" t="s">
        <v>260</v>
      </c>
      <c r="D7" s="62" t="s">
        <v>15</v>
      </c>
      <c r="E7" s="62" t="s">
        <v>16</v>
      </c>
      <c r="F7" s="62" t="s">
        <v>66</v>
      </c>
      <c r="G7" s="62" t="s">
        <v>118</v>
      </c>
      <c r="H7" s="62" t="s">
        <v>63</v>
      </c>
      <c r="I7" s="62" t="s">
        <v>126</v>
      </c>
      <c r="J7" s="79" t="s">
        <v>200</v>
      </c>
      <c r="K7" s="64" t="s">
        <v>201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32" t="s">
        <v>20</v>
      </c>
      <c r="K8" s="17" t="s">
        <v>20</v>
      </c>
    </row>
    <row r="9" spans="2:60" s="4" customFormat="1" ht="18" customHeight="1">
      <c r="B9" s="18"/>
      <c r="C9" s="20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20" t="s">
        <v>8</v>
      </c>
      <c r="K9" s="20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</row>
    <row r="12" spans="2:60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3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password="CC3D" sheet="1" objects="1" scenarios="1"/>
  <mergeCells count="1">
    <mergeCell ref="B6:K6"/>
  </mergeCells>
  <phoneticPr fontId="4" type="noConversion"/>
  <dataValidations count="1">
    <dataValidation allowBlank="1" showInputMessage="1" showErrorMessage="1" sqref="C5:C1048576 A1:B1048576 D3:XFD1048576 D1:AF2 AH1:XFD2"/>
  </dataValidations>
  <pageMargins left="0" right="0" top="0.51181102362204722" bottom="0.51181102362204722" header="0" footer="0.23622047244094491"/>
  <pageSetup paperSize="9" fitToHeight="25" pageOrder="overThenDown" orientation="landscape" r:id="rId1"/>
  <headerFooter alignWithMargins="0">
    <oddFooter>&amp;L&amp;Z&amp;F&amp;C&amp;A&amp;R&amp;D</oddFooter>
  </headerFooter>
  <rowBreaks count="1" manualBreakCount="1">
    <brk id="11" max="16383" man="1"/>
  </row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P109"/>
  <sheetViews>
    <sheetView rightToLeft="1" zoomScaleNormal="100" workbookViewId="0">
      <selection activeCell="J20" sqref="J20"/>
    </sheetView>
  </sheetViews>
  <sheetFormatPr defaultColWidth="9.140625" defaultRowHeight="18"/>
  <cols>
    <col min="1" max="1" width="6.28515625" style="1" customWidth="1"/>
    <col min="2" max="2" width="31.42578125" style="2" bestFit="1" customWidth="1"/>
    <col min="3" max="3" width="31.28515625" style="1" bestFit="1" customWidth="1"/>
    <col min="4" max="4" width="11.85546875" style="1" customWidth="1"/>
    <col min="5" max="6" width="7.140625" style="3" customWidth="1"/>
    <col min="7" max="16384" width="9.140625" style="1"/>
  </cols>
  <sheetData>
    <row r="1" spans="2:16">
      <c r="B1" s="57" t="s">
        <v>197</v>
      </c>
      <c r="C1" s="81" t="s" vm="1">
        <v>261</v>
      </c>
    </row>
    <row r="2" spans="2:16">
      <c r="B2" s="57" t="s">
        <v>196</v>
      </c>
      <c r="C2" s="81" t="s">
        <v>262</v>
      </c>
    </row>
    <row r="3" spans="2:16">
      <c r="B3" s="57" t="s">
        <v>198</v>
      </c>
      <c r="C3" s="81" t="s">
        <v>263</v>
      </c>
    </row>
    <row r="4" spans="2:16">
      <c r="B4" s="57" t="s">
        <v>199</v>
      </c>
      <c r="C4" s="81">
        <v>414</v>
      </c>
    </row>
    <row r="6" spans="2:16" ht="26.25" customHeight="1">
      <c r="B6" s="227" t="s">
        <v>235</v>
      </c>
      <c r="C6" s="228"/>
      <c r="D6" s="228"/>
    </row>
    <row r="7" spans="2:16" s="3" customFormat="1" ht="31.5">
      <c r="B7" s="60" t="s">
        <v>133</v>
      </c>
      <c r="C7" s="66" t="s">
        <v>124</v>
      </c>
      <c r="D7" s="67" t="s">
        <v>123</v>
      </c>
    </row>
    <row r="8" spans="2:16" s="3" customFormat="1">
      <c r="B8" s="15"/>
      <c r="C8" s="32" t="s">
        <v>23</v>
      </c>
      <c r="D8" s="17" t="s">
        <v>24</v>
      </c>
    </row>
    <row r="9" spans="2:16" s="4" customFormat="1" ht="18" customHeight="1">
      <c r="B9" s="18"/>
      <c r="C9" s="19" t="s">
        <v>1</v>
      </c>
      <c r="D9" s="20" t="s">
        <v>2</v>
      </c>
      <c r="E9" s="3"/>
      <c r="F9" s="3"/>
    </row>
    <row r="10" spans="2:16" s="4" customFormat="1" ht="18" customHeight="1">
      <c r="B10" s="155" t="s">
        <v>1756</v>
      </c>
      <c r="C10" s="156">
        <f>C28+C32</f>
        <v>16014.535823243503</v>
      </c>
      <c r="D10" s="154"/>
      <c r="E10" s="3"/>
      <c r="F10" s="3"/>
    </row>
    <row r="11" spans="2:16" s="4" customFormat="1" ht="18" customHeight="1">
      <c r="B11" s="157" t="s">
        <v>1754</v>
      </c>
      <c r="C11" s="159"/>
      <c r="D11" s="158"/>
      <c r="E11" s="3"/>
      <c r="F11" s="3"/>
    </row>
    <row r="12" spans="2:16">
      <c r="B12" s="161" t="s">
        <v>1757</v>
      </c>
      <c r="C12" s="162">
        <v>841.71892249478765</v>
      </c>
      <c r="D12" s="158">
        <v>42521</v>
      </c>
    </row>
    <row r="13" spans="2:16">
      <c r="B13" s="161" t="s">
        <v>1758</v>
      </c>
      <c r="C13" s="162">
        <v>1145.2770000000003</v>
      </c>
      <c r="D13" s="158">
        <v>43404</v>
      </c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2:16">
      <c r="B14" s="161" t="s">
        <v>1759</v>
      </c>
      <c r="C14" s="162">
        <v>38.836909814323612</v>
      </c>
      <c r="D14" s="158">
        <v>43404</v>
      </c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2:16">
      <c r="B15" s="161" t="s">
        <v>1760</v>
      </c>
      <c r="C15" s="162">
        <v>102.88016976127325</v>
      </c>
      <c r="D15" s="158">
        <v>43404</v>
      </c>
    </row>
    <row r="16" spans="2:16">
      <c r="B16" s="161" t="s">
        <v>1761</v>
      </c>
      <c r="C16" s="162">
        <v>55.283920424403192</v>
      </c>
      <c r="D16" s="158">
        <v>45143</v>
      </c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>
      <c r="B17" s="161" t="s">
        <v>1762</v>
      </c>
      <c r="C17" s="162">
        <v>402.0817899999999</v>
      </c>
      <c r="D17" s="158">
        <v>43011</v>
      </c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>
      <c r="B18" s="161" t="s">
        <v>1763</v>
      </c>
      <c r="C18" s="162">
        <v>69.3</v>
      </c>
      <c r="D18" s="158">
        <v>43948</v>
      </c>
    </row>
    <row r="19" spans="2:16">
      <c r="B19" s="161" t="s">
        <v>1764</v>
      </c>
      <c r="C19" s="162">
        <v>1111.3988560000003</v>
      </c>
      <c r="D19" s="158">
        <v>43908</v>
      </c>
    </row>
    <row r="20" spans="2:16">
      <c r="B20" s="161" t="s">
        <v>1771</v>
      </c>
      <c r="C20" s="162">
        <v>3968.6836645777353</v>
      </c>
      <c r="D20" s="158">
        <v>42719</v>
      </c>
    </row>
    <row r="21" spans="2:16">
      <c r="B21" s="161" t="s">
        <v>1772</v>
      </c>
      <c r="C21" s="162">
        <v>626.46677787476256</v>
      </c>
      <c r="D21" s="158">
        <v>42460</v>
      </c>
    </row>
    <row r="22" spans="2:16">
      <c r="B22" s="161" t="s">
        <v>1773</v>
      </c>
      <c r="C22" s="162">
        <v>1552.336</v>
      </c>
      <c r="D22" s="158">
        <v>42901</v>
      </c>
    </row>
    <row r="23" spans="2:16">
      <c r="B23" s="161" t="s">
        <v>1765</v>
      </c>
      <c r="C23" s="162">
        <v>929.5021183147627</v>
      </c>
      <c r="D23" s="158">
        <v>42628</v>
      </c>
    </row>
    <row r="24" spans="2:16">
      <c r="B24" s="161" t="s">
        <v>1766</v>
      </c>
      <c r="C24" s="162">
        <v>1073.2324713331543</v>
      </c>
      <c r="D24" s="158">
        <v>43297</v>
      </c>
    </row>
    <row r="25" spans="2:16">
      <c r="B25" s="161" t="s">
        <v>1767</v>
      </c>
      <c r="C25" s="162">
        <v>482.17690737776866</v>
      </c>
      <c r="D25" s="158">
        <v>43297</v>
      </c>
    </row>
    <row r="26" spans="2:16">
      <c r="B26" s="161" t="s">
        <v>1769</v>
      </c>
      <c r="C26" s="162">
        <v>1588.2775237705318</v>
      </c>
      <c r="D26" s="158">
        <v>42735</v>
      </c>
    </row>
    <row r="27" spans="2:16">
      <c r="B27" s="161" t="s">
        <v>1770</v>
      </c>
      <c r="C27" s="162">
        <v>1522.5219999999999</v>
      </c>
      <c r="D27" s="158">
        <v>42551</v>
      </c>
    </row>
    <row r="28" spans="2:16">
      <c r="B28" s="157" t="s">
        <v>30</v>
      </c>
      <c r="C28" s="179">
        <f>SUM(C12:C27)</f>
        <v>15509.975031743503</v>
      </c>
      <c r="D28" s="158"/>
    </row>
    <row r="29" spans="2:16">
      <c r="B29" s="157"/>
      <c r="C29" s="159"/>
      <c r="D29" s="158"/>
    </row>
    <row r="30" spans="2:16">
      <c r="B30" s="157" t="s">
        <v>1805</v>
      </c>
      <c r="C30" s="160"/>
      <c r="D30" s="158"/>
    </row>
    <row r="31" spans="2:16">
      <c r="B31" s="161" t="s">
        <v>1768</v>
      </c>
      <c r="C31" s="162">
        <v>504.56079149999988</v>
      </c>
      <c r="D31" s="158">
        <v>43100</v>
      </c>
    </row>
    <row r="32" spans="2:16">
      <c r="B32" s="157" t="s">
        <v>1806</v>
      </c>
      <c r="C32" s="179">
        <f>C31</f>
        <v>504.56079149999988</v>
      </c>
      <c r="D32" s="158"/>
    </row>
    <row r="33" spans="2:4">
      <c r="B33" s="103"/>
      <c r="C33" s="103"/>
      <c r="D33" s="103"/>
    </row>
    <row r="34" spans="2:4">
      <c r="B34" s="103"/>
      <c r="C34" s="103"/>
      <c r="D34" s="103"/>
    </row>
    <row r="35" spans="2:4">
      <c r="B35" s="103"/>
      <c r="C35" s="103"/>
      <c r="D35" s="103"/>
    </row>
    <row r="36" spans="2:4">
      <c r="B36" s="103"/>
      <c r="C36" s="103"/>
      <c r="D36" s="103"/>
    </row>
    <row r="37" spans="2:4">
      <c r="B37" s="103"/>
      <c r="C37" s="103"/>
      <c r="D37" s="103"/>
    </row>
    <row r="38" spans="2:4">
      <c r="B38" s="113" t="s">
        <v>1807</v>
      </c>
      <c r="C38" s="103"/>
      <c r="D38" s="103"/>
    </row>
    <row r="39" spans="2:4">
      <c r="B39" s="113" t="s">
        <v>129</v>
      </c>
      <c r="C39" s="103"/>
      <c r="D39" s="103"/>
    </row>
    <row r="40" spans="2:4">
      <c r="B40" s="103"/>
      <c r="C40" s="103"/>
      <c r="D40" s="103"/>
    </row>
    <row r="41" spans="2:4">
      <c r="B41" s="103"/>
      <c r="C41" s="103"/>
      <c r="D41" s="103"/>
    </row>
    <row r="42" spans="2:4">
      <c r="B42" s="103"/>
      <c r="C42" s="103"/>
      <c r="D42" s="103"/>
    </row>
    <row r="43" spans="2:4">
      <c r="B43" s="103"/>
      <c r="C43" s="103"/>
      <c r="D43" s="103"/>
    </row>
    <row r="44" spans="2:4">
      <c r="B44" s="103"/>
      <c r="C44" s="103"/>
      <c r="D44" s="103"/>
    </row>
    <row r="45" spans="2:4">
      <c r="B45" s="103"/>
      <c r="C45" s="103"/>
      <c r="D45" s="103"/>
    </row>
    <row r="46" spans="2:4">
      <c r="B46" s="103"/>
      <c r="C46" s="103"/>
      <c r="D46" s="103"/>
    </row>
    <row r="47" spans="2:4">
      <c r="B47" s="103"/>
      <c r="C47" s="103"/>
      <c r="D47" s="103"/>
    </row>
    <row r="48" spans="2:4">
      <c r="B48" s="103"/>
      <c r="C48" s="103"/>
      <c r="D48" s="103"/>
    </row>
    <row r="49" spans="2:4">
      <c r="B49" s="103"/>
      <c r="C49" s="103"/>
      <c r="D49" s="103"/>
    </row>
    <row r="50" spans="2:4">
      <c r="B50" s="103"/>
      <c r="C50" s="103"/>
      <c r="D50" s="103"/>
    </row>
    <row r="51" spans="2:4">
      <c r="B51" s="103"/>
      <c r="C51" s="103"/>
      <c r="D51" s="103"/>
    </row>
    <row r="52" spans="2:4">
      <c r="B52" s="103"/>
      <c r="C52" s="103"/>
      <c r="D52" s="103"/>
    </row>
    <row r="53" spans="2:4">
      <c r="B53" s="103"/>
      <c r="C53" s="103"/>
      <c r="D53" s="103"/>
    </row>
    <row r="54" spans="2:4">
      <c r="B54" s="103"/>
      <c r="C54" s="103"/>
      <c r="D54" s="103"/>
    </row>
    <row r="55" spans="2:4">
      <c r="B55" s="103"/>
      <c r="C55" s="103"/>
      <c r="D55" s="103"/>
    </row>
    <row r="56" spans="2:4">
      <c r="B56" s="103"/>
      <c r="C56" s="103"/>
      <c r="D56" s="103"/>
    </row>
    <row r="57" spans="2:4">
      <c r="B57" s="103"/>
      <c r="C57" s="103"/>
      <c r="D57" s="103"/>
    </row>
    <row r="58" spans="2:4">
      <c r="B58" s="103"/>
      <c r="C58" s="103"/>
      <c r="D58" s="103"/>
    </row>
    <row r="59" spans="2:4">
      <c r="B59" s="103"/>
      <c r="C59" s="103"/>
      <c r="D59" s="103"/>
    </row>
    <row r="60" spans="2:4">
      <c r="B60" s="103"/>
      <c r="C60" s="103"/>
      <c r="D60" s="103"/>
    </row>
    <row r="61" spans="2:4">
      <c r="B61" s="103"/>
      <c r="C61" s="103"/>
      <c r="D61" s="103"/>
    </row>
    <row r="62" spans="2:4">
      <c r="B62" s="103"/>
      <c r="C62" s="103"/>
      <c r="D62" s="103"/>
    </row>
    <row r="63" spans="2:4">
      <c r="B63" s="103"/>
      <c r="C63" s="103"/>
      <c r="D63" s="103"/>
    </row>
    <row r="64" spans="2:4">
      <c r="B64" s="103"/>
      <c r="C64" s="103"/>
      <c r="D64" s="103"/>
    </row>
    <row r="65" spans="2:4">
      <c r="B65" s="103"/>
      <c r="C65" s="103"/>
      <c r="D65" s="103"/>
    </row>
    <row r="66" spans="2:4">
      <c r="B66" s="103"/>
      <c r="C66" s="103"/>
      <c r="D66" s="103"/>
    </row>
    <row r="67" spans="2:4">
      <c r="B67" s="103"/>
      <c r="C67" s="103"/>
      <c r="D67" s="103"/>
    </row>
    <row r="68" spans="2:4">
      <c r="B68" s="103"/>
      <c r="C68" s="103"/>
      <c r="D68" s="103"/>
    </row>
    <row r="69" spans="2:4">
      <c r="B69" s="103"/>
      <c r="C69" s="103"/>
      <c r="D69" s="103"/>
    </row>
    <row r="70" spans="2:4">
      <c r="B70" s="103"/>
      <c r="C70" s="103"/>
      <c r="D70" s="103"/>
    </row>
    <row r="71" spans="2:4">
      <c r="B71" s="103"/>
      <c r="C71" s="103"/>
      <c r="D71" s="103"/>
    </row>
    <row r="72" spans="2:4">
      <c r="B72" s="103"/>
      <c r="C72" s="103"/>
      <c r="D72" s="103"/>
    </row>
    <row r="73" spans="2:4">
      <c r="B73" s="103"/>
      <c r="C73" s="103"/>
      <c r="D73" s="103"/>
    </row>
    <row r="74" spans="2:4">
      <c r="B74" s="103"/>
      <c r="C74" s="103"/>
      <c r="D74" s="103"/>
    </row>
    <row r="75" spans="2:4">
      <c r="B75" s="103"/>
      <c r="C75" s="103"/>
      <c r="D75" s="103"/>
    </row>
    <row r="76" spans="2:4">
      <c r="B76" s="103"/>
      <c r="C76" s="103"/>
      <c r="D76" s="103"/>
    </row>
    <row r="77" spans="2:4">
      <c r="B77" s="103"/>
      <c r="C77" s="103"/>
      <c r="D77" s="103"/>
    </row>
    <row r="78" spans="2:4">
      <c r="B78" s="103"/>
      <c r="C78" s="103"/>
      <c r="D78" s="103"/>
    </row>
    <row r="79" spans="2:4">
      <c r="B79" s="103"/>
      <c r="C79" s="103"/>
      <c r="D79" s="103"/>
    </row>
    <row r="80" spans="2:4">
      <c r="B80" s="103"/>
      <c r="C80" s="103"/>
      <c r="D80" s="103"/>
    </row>
    <row r="81" spans="2:4">
      <c r="B81" s="103"/>
      <c r="C81" s="103"/>
      <c r="D81" s="103"/>
    </row>
    <row r="82" spans="2:4">
      <c r="B82" s="103"/>
      <c r="C82" s="103"/>
      <c r="D82" s="103"/>
    </row>
    <row r="83" spans="2:4">
      <c r="B83" s="103"/>
      <c r="C83" s="103"/>
      <c r="D83" s="103"/>
    </row>
    <row r="84" spans="2:4">
      <c r="B84" s="103"/>
      <c r="C84" s="103"/>
      <c r="D84" s="103"/>
    </row>
    <row r="85" spans="2:4">
      <c r="B85" s="103"/>
      <c r="C85" s="103"/>
      <c r="D85" s="103"/>
    </row>
    <row r="86" spans="2:4">
      <c r="B86" s="103"/>
      <c r="C86" s="103"/>
      <c r="D86" s="103"/>
    </row>
    <row r="87" spans="2:4">
      <c r="B87" s="103"/>
      <c r="C87" s="103"/>
      <c r="D87" s="103"/>
    </row>
    <row r="88" spans="2:4">
      <c r="B88" s="103"/>
      <c r="C88" s="103"/>
      <c r="D88" s="103"/>
    </row>
    <row r="89" spans="2:4">
      <c r="B89" s="103"/>
      <c r="C89" s="103"/>
      <c r="D89" s="103"/>
    </row>
    <row r="90" spans="2:4">
      <c r="B90" s="103"/>
      <c r="C90" s="103"/>
      <c r="D90" s="103"/>
    </row>
    <row r="91" spans="2:4">
      <c r="B91" s="103"/>
      <c r="C91" s="103"/>
      <c r="D91" s="103"/>
    </row>
    <row r="92" spans="2:4">
      <c r="B92" s="103"/>
      <c r="C92" s="103"/>
      <c r="D92" s="103"/>
    </row>
    <row r="93" spans="2:4">
      <c r="B93" s="103"/>
      <c r="C93" s="103"/>
      <c r="D93" s="103"/>
    </row>
    <row r="94" spans="2:4">
      <c r="B94" s="103"/>
      <c r="C94" s="103"/>
      <c r="D94" s="103"/>
    </row>
    <row r="95" spans="2:4">
      <c r="B95" s="103"/>
      <c r="C95" s="103"/>
      <c r="D95" s="103"/>
    </row>
    <row r="96" spans="2:4">
      <c r="B96" s="103"/>
      <c r="C96" s="103"/>
      <c r="D96" s="103"/>
    </row>
    <row r="97" spans="2:4">
      <c r="B97" s="103"/>
      <c r="C97" s="103"/>
      <c r="D97" s="103"/>
    </row>
    <row r="98" spans="2:4">
      <c r="B98" s="103"/>
      <c r="C98" s="103"/>
      <c r="D98" s="103"/>
    </row>
    <row r="99" spans="2:4">
      <c r="B99" s="103"/>
      <c r="C99" s="103"/>
      <c r="D99" s="103"/>
    </row>
    <row r="100" spans="2:4">
      <c r="B100" s="103"/>
      <c r="C100" s="103"/>
      <c r="D100" s="103"/>
    </row>
    <row r="101" spans="2:4">
      <c r="B101" s="103"/>
      <c r="C101" s="103"/>
      <c r="D101" s="103"/>
    </row>
    <row r="102" spans="2:4">
      <c r="B102" s="103"/>
      <c r="C102" s="103"/>
      <c r="D102" s="103"/>
    </row>
    <row r="103" spans="2:4">
      <c r="B103" s="103"/>
      <c r="C103" s="103"/>
      <c r="D103" s="103"/>
    </row>
    <row r="104" spans="2:4">
      <c r="B104" s="103"/>
      <c r="C104" s="103"/>
      <c r="D104" s="103"/>
    </row>
    <row r="105" spans="2:4">
      <c r="B105" s="103"/>
      <c r="C105" s="103"/>
      <c r="D105" s="103"/>
    </row>
    <row r="106" spans="2:4">
      <c r="B106" s="103"/>
      <c r="C106" s="103"/>
      <c r="D106" s="103"/>
    </row>
    <row r="107" spans="2:4">
      <c r="B107" s="103"/>
      <c r="C107" s="103"/>
      <c r="D107" s="103"/>
    </row>
    <row r="108" spans="2:4">
      <c r="B108" s="103"/>
      <c r="C108" s="103"/>
      <c r="D108" s="103"/>
    </row>
    <row r="109" spans="2:4">
      <c r="B109" s="103"/>
      <c r="C109" s="103"/>
      <c r="D109" s="103"/>
    </row>
  </sheetData>
  <sheetProtection password="CC3D" sheet="1" objects="1" scenarios="1"/>
  <sortState ref="B12:D27">
    <sortCondition ref="B12"/>
  </sortState>
  <mergeCells count="1">
    <mergeCell ref="B6:D6"/>
  </mergeCells>
  <phoneticPr fontId="4" type="noConversion"/>
  <dataValidations count="1">
    <dataValidation allowBlank="1" showInputMessage="1" showErrorMessage="1" sqref="A1:A1048576 D3:D27 C5:C27 C28:D1048576 B1:B37 B40:B1048576 E3:XFD1048576 D1:XFD2"/>
  </dataValidations>
  <pageMargins left="0" right="0" top="0.5" bottom="0.5" header="0" footer="0.25"/>
  <pageSetup paperSize="9" pageOrder="overThenDown" orientation="portrait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zoomScaleNormal="100" workbookViewId="0">
      <selection activeCell="B14" sqref="B14:B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197</v>
      </c>
      <c r="C1" s="81" t="s" vm="1">
        <v>261</v>
      </c>
    </row>
    <row r="2" spans="2:18">
      <c r="B2" s="57" t="s">
        <v>196</v>
      </c>
      <c r="C2" s="81" t="s">
        <v>262</v>
      </c>
    </row>
    <row r="3" spans="2:18">
      <c r="B3" s="57" t="s">
        <v>198</v>
      </c>
      <c r="C3" s="81" t="s">
        <v>263</v>
      </c>
    </row>
    <row r="4" spans="2:18">
      <c r="B4" s="57" t="s">
        <v>199</v>
      </c>
      <c r="C4" s="81">
        <v>414</v>
      </c>
    </row>
    <row r="6" spans="2:18" ht="26.25" customHeight="1">
      <c r="B6" s="227" t="s">
        <v>238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9"/>
    </row>
    <row r="7" spans="2:18" s="3" customFormat="1" ht="78.75">
      <c r="B7" s="22" t="s">
        <v>133</v>
      </c>
      <c r="C7" s="30" t="s">
        <v>53</v>
      </c>
      <c r="D7" s="73" t="s">
        <v>75</v>
      </c>
      <c r="E7" s="30" t="s">
        <v>15</v>
      </c>
      <c r="F7" s="30" t="s">
        <v>76</v>
      </c>
      <c r="G7" s="30" t="s">
        <v>119</v>
      </c>
      <c r="H7" s="30" t="s">
        <v>18</v>
      </c>
      <c r="I7" s="30" t="s">
        <v>118</v>
      </c>
      <c r="J7" s="30" t="s">
        <v>17</v>
      </c>
      <c r="K7" s="30" t="s">
        <v>236</v>
      </c>
      <c r="L7" s="30" t="s">
        <v>0</v>
      </c>
      <c r="M7" s="30" t="s">
        <v>237</v>
      </c>
      <c r="N7" s="30" t="s">
        <v>68</v>
      </c>
      <c r="O7" s="73" t="s">
        <v>200</v>
      </c>
      <c r="P7" s="31" t="s">
        <v>202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24</v>
      </c>
      <c r="H8" s="32" t="s">
        <v>21</v>
      </c>
      <c r="I8" s="32"/>
      <c r="J8" s="32" t="s">
        <v>20</v>
      </c>
      <c r="K8" s="32" t="s">
        <v>20</v>
      </c>
      <c r="L8" s="32" t="s">
        <v>22</v>
      </c>
      <c r="M8" s="32" t="s">
        <v>23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20" t="s">
        <v>13</v>
      </c>
      <c r="P9" s="20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1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1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sheetProtection password="CC3D" sheet="1" objects="1" scenarios="1"/>
  <mergeCells count="1">
    <mergeCell ref="B6:P6"/>
  </mergeCells>
  <dataValidations count="1">
    <dataValidation allowBlank="1" showInputMessage="1" showErrorMessage="1" sqref="C5:C1048576 AH1:XFD2 D3:XFD1048576 D1:AF2 A1:A1048576 B1:B13 B16:B1048576"/>
  </dataValidation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M511"/>
  <sheetViews>
    <sheetView rightToLeft="1" zoomScaleNormal="100" workbookViewId="0">
      <selection activeCell="B3" sqref="B3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2.28515625" style="2" customWidth="1"/>
    <col min="4" max="4" width="6.5703125" style="2" bestFit="1" customWidth="1"/>
    <col min="5" max="5" width="4.85546875" style="1" bestFit="1" customWidth="1"/>
    <col min="6" max="6" width="9.5703125" style="1" customWidth="1"/>
    <col min="7" max="7" width="12" style="1" bestFit="1" customWidth="1"/>
    <col min="8" max="8" width="10.42578125" style="1" customWidth="1"/>
    <col min="9" max="9" width="7.5703125" style="1" bestFit="1" customWidth="1"/>
    <col min="10" max="10" width="15.5703125" style="1" customWidth="1"/>
    <col min="11" max="11" width="15.28515625" style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192" t="s">
        <v>197</v>
      </c>
      <c r="C1" s="193" t="s" vm="1">
        <v>261</v>
      </c>
      <c r="D1" s="181"/>
      <c r="E1" s="181"/>
      <c r="F1" s="181"/>
      <c r="G1" s="181"/>
      <c r="H1" s="181"/>
      <c r="I1" s="181"/>
      <c r="J1" s="181"/>
      <c r="K1" s="181"/>
      <c r="L1" s="181"/>
      <c r="M1" s="181"/>
    </row>
    <row r="2" spans="2:13">
      <c r="B2" s="192" t="s">
        <v>196</v>
      </c>
      <c r="C2" s="193" t="s">
        <v>262</v>
      </c>
      <c r="D2" s="181"/>
      <c r="E2" s="181"/>
      <c r="F2" s="181"/>
      <c r="G2" s="181"/>
      <c r="H2" s="181"/>
      <c r="I2" s="181"/>
      <c r="J2" s="181"/>
      <c r="K2" s="181"/>
      <c r="L2" s="181"/>
      <c r="M2" s="181"/>
    </row>
    <row r="3" spans="2:13">
      <c r="B3" s="192" t="s">
        <v>198</v>
      </c>
      <c r="C3" s="193" t="s">
        <v>263</v>
      </c>
      <c r="D3" s="181"/>
      <c r="E3" s="181"/>
      <c r="F3" s="181"/>
      <c r="G3" s="181"/>
      <c r="H3" s="181"/>
      <c r="I3" s="181"/>
      <c r="J3" s="181"/>
      <c r="K3" s="181"/>
      <c r="L3" s="181"/>
      <c r="M3" s="181"/>
    </row>
    <row r="4" spans="2:13">
      <c r="B4" s="192" t="s">
        <v>199</v>
      </c>
      <c r="C4" s="193">
        <v>414</v>
      </c>
      <c r="D4" s="181"/>
      <c r="E4" s="181"/>
      <c r="F4" s="181"/>
      <c r="G4" s="181"/>
      <c r="H4" s="181"/>
      <c r="I4" s="181"/>
      <c r="J4" s="181"/>
      <c r="K4" s="181"/>
      <c r="L4" s="181"/>
      <c r="M4" s="181"/>
    </row>
    <row r="6" spans="2:13" ht="26.25" customHeight="1">
      <c r="B6" s="217" t="s">
        <v>227</v>
      </c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181"/>
    </row>
    <row r="7" spans="2:13" s="3" customFormat="1" ht="63">
      <c r="B7" s="186" t="s">
        <v>132</v>
      </c>
      <c r="C7" s="187" t="s">
        <v>53</v>
      </c>
      <c r="D7" s="187" t="s">
        <v>134</v>
      </c>
      <c r="E7" s="187" t="s">
        <v>15</v>
      </c>
      <c r="F7" s="187" t="s">
        <v>76</v>
      </c>
      <c r="G7" s="187" t="s">
        <v>118</v>
      </c>
      <c r="H7" s="187" t="s">
        <v>17</v>
      </c>
      <c r="I7" s="187" t="s">
        <v>19</v>
      </c>
      <c r="J7" s="187" t="s">
        <v>71</v>
      </c>
      <c r="K7" s="187" t="s">
        <v>200</v>
      </c>
      <c r="L7" s="187" t="s">
        <v>201</v>
      </c>
      <c r="M7" s="182"/>
    </row>
    <row r="8" spans="2:13" s="3" customFormat="1" ht="28.5" customHeight="1">
      <c r="B8" s="188"/>
      <c r="C8" s="189"/>
      <c r="D8" s="189"/>
      <c r="E8" s="189"/>
      <c r="F8" s="189"/>
      <c r="G8" s="189"/>
      <c r="H8" s="189" t="s">
        <v>20</v>
      </c>
      <c r="I8" s="189" t="s">
        <v>20</v>
      </c>
      <c r="J8" s="189" t="s">
        <v>23</v>
      </c>
      <c r="K8" s="189" t="s">
        <v>20</v>
      </c>
      <c r="L8" s="189" t="s">
        <v>20</v>
      </c>
      <c r="M8" s="184"/>
    </row>
    <row r="9" spans="2:13" s="4" customFormat="1" ht="18" customHeight="1">
      <c r="B9" s="190"/>
      <c r="C9" s="191" t="s">
        <v>1</v>
      </c>
      <c r="D9" s="191" t="s">
        <v>2</v>
      </c>
      <c r="E9" s="191" t="s">
        <v>3</v>
      </c>
      <c r="F9" s="191" t="s">
        <v>4</v>
      </c>
      <c r="G9" s="191" t="s">
        <v>5</v>
      </c>
      <c r="H9" s="191" t="s">
        <v>6</v>
      </c>
      <c r="I9" s="191" t="s">
        <v>7</v>
      </c>
      <c r="J9" s="191" t="s">
        <v>8</v>
      </c>
      <c r="K9" s="191" t="s">
        <v>9</v>
      </c>
      <c r="L9" s="191" t="s">
        <v>10</v>
      </c>
      <c r="M9" s="185"/>
    </row>
    <row r="10" spans="2:13" s="4" customFormat="1" ht="18" customHeight="1">
      <c r="B10" s="194" t="s">
        <v>52</v>
      </c>
      <c r="C10" s="195"/>
      <c r="D10" s="195"/>
      <c r="E10" s="195"/>
      <c r="F10" s="195"/>
      <c r="G10" s="195"/>
      <c r="H10" s="195"/>
      <c r="I10" s="195"/>
      <c r="J10" s="201">
        <v>82093.649510000003</v>
      </c>
      <c r="K10" s="202">
        <v>1</v>
      </c>
      <c r="L10" s="202">
        <v>4.9932556486605315E-2</v>
      </c>
      <c r="M10" s="185"/>
    </row>
    <row r="11" spans="2:13">
      <c r="B11" s="196" t="s">
        <v>250</v>
      </c>
      <c r="C11" s="197"/>
      <c r="D11" s="197"/>
      <c r="E11" s="197"/>
      <c r="F11" s="197"/>
      <c r="G11" s="197"/>
      <c r="H11" s="197"/>
      <c r="I11" s="197"/>
      <c r="J11" s="203">
        <v>20371.290959999998</v>
      </c>
      <c r="K11" s="204">
        <v>0.25769284221681571</v>
      </c>
      <c r="L11" s="204">
        <v>1.2867262400185023E-2</v>
      </c>
      <c r="M11" s="181"/>
    </row>
    <row r="12" spans="2:13">
      <c r="B12" s="210" t="s">
        <v>50</v>
      </c>
      <c r="C12" s="197"/>
      <c r="D12" s="197"/>
      <c r="E12" s="197"/>
      <c r="F12" s="197"/>
      <c r="G12" s="197"/>
      <c r="H12" s="197"/>
      <c r="I12" s="197"/>
      <c r="J12" s="203">
        <v>17137.52</v>
      </c>
      <c r="K12" s="204">
        <v>0.19145322630816783</v>
      </c>
      <c r="L12" s="204">
        <v>9.5597490371754218E-3</v>
      </c>
      <c r="M12" s="181"/>
    </row>
    <row r="13" spans="2:13">
      <c r="B13" s="200" t="s">
        <v>1711</v>
      </c>
      <c r="C13" s="199" t="s">
        <v>1712</v>
      </c>
      <c r="D13" s="199">
        <v>26</v>
      </c>
      <c r="E13" s="199" t="s">
        <v>1713</v>
      </c>
      <c r="F13" s="199" t="s">
        <v>178</v>
      </c>
      <c r="G13" s="207" t="s">
        <v>267</v>
      </c>
      <c r="H13" s="208">
        <v>0</v>
      </c>
      <c r="I13" s="211">
        <v>0</v>
      </c>
      <c r="J13" s="205">
        <v>3096.355</v>
      </c>
      <c r="K13" s="206">
        <v>3.5197964011277227E-2</v>
      </c>
      <c r="L13" s="206">
        <v>1.7590309665575961E-3</v>
      </c>
      <c r="M13" s="181"/>
    </row>
    <row r="14" spans="2:13">
      <c r="B14" s="200" t="s">
        <v>1714</v>
      </c>
      <c r="C14" s="199" t="s">
        <v>1715</v>
      </c>
      <c r="D14" s="199">
        <v>12</v>
      </c>
      <c r="E14" s="199" t="s">
        <v>326</v>
      </c>
      <c r="F14" s="199" t="s">
        <v>180</v>
      </c>
      <c r="G14" s="207" t="s">
        <v>267</v>
      </c>
      <c r="H14" s="208">
        <v>0</v>
      </c>
      <c r="I14" s="211">
        <v>0</v>
      </c>
      <c r="J14" s="205">
        <v>5287.277</v>
      </c>
      <c r="K14" s="206">
        <v>6.4668452717133784E-2</v>
      </c>
      <c r="L14" s="206">
        <v>3.2318292857040818E-3</v>
      </c>
      <c r="M14" s="181"/>
    </row>
    <row r="15" spans="2:13">
      <c r="B15" s="200" t="s">
        <v>1716</v>
      </c>
      <c r="C15" s="199" t="s">
        <v>1717</v>
      </c>
      <c r="D15" s="199">
        <v>10</v>
      </c>
      <c r="E15" s="199" t="s">
        <v>326</v>
      </c>
      <c r="F15" s="199" t="s">
        <v>180</v>
      </c>
      <c r="G15" s="207" t="s">
        <v>267</v>
      </c>
      <c r="H15" s="208">
        <v>0</v>
      </c>
      <c r="I15" s="211">
        <v>0</v>
      </c>
      <c r="J15" s="205">
        <v>8753.8880000000008</v>
      </c>
      <c r="K15" s="206">
        <v>2.2204913626085402E-2</v>
      </c>
      <c r="L15" s="206">
        <v>1.1096985798811152E-3</v>
      </c>
      <c r="M15" s="181"/>
    </row>
    <row r="16" spans="2:13">
      <c r="B16" s="198"/>
      <c r="C16" s="199"/>
      <c r="D16" s="199"/>
      <c r="E16" s="199"/>
      <c r="F16" s="199"/>
      <c r="G16" s="199"/>
      <c r="H16" s="199"/>
      <c r="I16" s="211"/>
      <c r="J16" s="199"/>
      <c r="K16" s="206"/>
      <c r="L16" s="199"/>
      <c r="M16" s="181"/>
    </row>
    <row r="17" spans="2:12">
      <c r="B17" s="210" t="s">
        <v>51</v>
      </c>
      <c r="C17" s="197"/>
      <c r="D17" s="197"/>
      <c r="E17" s="197"/>
      <c r="F17" s="197"/>
      <c r="G17" s="197"/>
      <c r="H17" s="197"/>
      <c r="I17" s="212"/>
      <c r="J17" s="203">
        <v>3233.7709599999998</v>
      </c>
      <c r="K17" s="204">
        <v>6.6239615908647909E-2</v>
      </c>
      <c r="L17" s="204">
        <v>3.3075133630096018E-3</v>
      </c>
    </row>
    <row r="18" spans="2:12">
      <c r="B18" s="200" t="s">
        <v>1711</v>
      </c>
      <c r="C18" s="199" t="s">
        <v>1719</v>
      </c>
      <c r="D18" s="199">
        <v>26</v>
      </c>
      <c r="E18" s="199" t="s">
        <v>1713</v>
      </c>
      <c r="F18" s="199" t="s">
        <v>178</v>
      </c>
      <c r="G18" s="207" t="s">
        <v>1211</v>
      </c>
      <c r="H18" s="208">
        <v>0</v>
      </c>
      <c r="I18" s="211">
        <v>0</v>
      </c>
      <c r="J18" s="205">
        <v>1052.539</v>
      </c>
      <c r="K18" s="206">
        <v>3.9659032248414813E-2</v>
      </c>
      <c r="L18" s="206">
        <v>1.9819744632478403E-3</v>
      </c>
    </row>
    <row r="19" spans="2:12">
      <c r="B19" s="200" t="s">
        <v>1711</v>
      </c>
      <c r="C19" s="199" t="s">
        <v>1720</v>
      </c>
      <c r="D19" s="199">
        <v>26</v>
      </c>
      <c r="E19" s="199" t="s">
        <v>1713</v>
      </c>
      <c r="F19" s="199" t="s">
        <v>178</v>
      </c>
      <c r="G19" s="207" t="s">
        <v>1263</v>
      </c>
      <c r="H19" s="208">
        <v>0</v>
      </c>
      <c r="I19" s="211">
        <v>0</v>
      </c>
      <c r="J19" s="205">
        <v>2.7599999999999999E-3</v>
      </c>
      <c r="K19" s="206">
        <v>3.2877350419590062E-8</v>
      </c>
      <c r="L19" s="206">
        <v>1.6430574640026099E-9</v>
      </c>
    </row>
    <row r="20" spans="2:12">
      <c r="B20" s="200" t="s">
        <v>1711</v>
      </c>
      <c r="C20" s="199" t="s">
        <v>1721</v>
      </c>
      <c r="D20" s="199">
        <v>26</v>
      </c>
      <c r="E20" s="199" t="s">
        <v>1713</v>
      </c>
      <c r="F20" s="199" t="s">
        <v>178</v>
      </c>
      <c r="G20" s="207" t="s">
        <v>1384</v>
      </c>
      <c r="H20" s="208">
        <v>0</v>
      </c>
      <c r="I20" s="211">
        <v>0</v>
      </c>
      <c r="J20" s="205">
        <v>0.74712000000000001</v>
      </c>
      <c r="K20" s="206">
        <v>8.8997558135812065E-6</v>
      </c>
      <c r="L20" s="206">
        <v>4.4476851177740221E-7</v>
      </c>
    </row>
    <row r="21" spans="2:12">
      <c r="B21" s="200" t="s">
        <v>1711</v>
      </c>
      <c r="C21" s="199" t="s">
        <v>1722</v>
      </c>
      <c r="D21" s="199">
        <v>26</v>
      </c>
      <c r="E21" s="199" t="s">
        <v>1713</v>
      </c>
      <c r="F21" s="199" t="s">
        <v>178</v>
      </c>
      <c r="G21" s="207" t="s">
        <v>185</v>
      </c>
      <c r="H21" s="208">
        <v>0</v>
      </c>
      <c r="I21" s="211">
        <v>0</v>
      </c>
      <c r="J21" s="205">
        <v>0.11831</v>
      </c>
      <c r="K21" s="206">
        <v>1.4093185971527899E-6</v>
      </c>
      <c r="L21" s="206">
        <v>7.0431206002227826E-8</v>
      </c>
    </row>
    <row r="22" spans="2:12">
      <c r="B22" s="200" t="s">
        <v>1711</v>
      </c>
      <c r="C22" s="199" t="s">
        <v>1723</v>
      </c>
      <c r="D22" s="199">
        <v>26</v>
      </c>
      <c r="E22" s="199" t="s">
        <v>1713</v>
      </c>
      <c r="F22" s="199" t="s">
        <v>178</v>
      </c>
      <c r="G22" s="207" t="s">
        <v>1724</v>
      </c>
      <c r="H22" s="208">
        <v>0</v>
      </c>
      <c r="I22" s="211">
        <v>0</v>
      </c>
      <c r="J22" s="205">
        <v>-5.0000000000000002E-5</v>
      </c>
      <c r="K22" s="206">
        <v>-5.9560417426793593E-10</v>
      </c>
      <c r="L22" s="206">
        <v>-2.9765533768163232E-11</v>
      </c>
    </row>
    <row r="23" spans="2:12">
      <c r="B23" s="200" t="s">
        <v>1711</v>
      </c>
      <c r="C23" s="199" t="s">
        <v>1725</v>
      </c>
      <c r="D23" s="199">
        <v>26</v>
      </c>
      <c r="E23" s="199" t="s">
        <v>1713</v>
      </c>
      <c r="F23" s="199" t="s">
        <v>178</v>
      </c>
      <c r="G23" s="207" t="s">
        <v>1726</v>
      </c>
      <c r="H23" s="208">
        <v>0</v>
      </c>
      <c r="I23" s="211">
        <v>0</v>
      </c>
      <c r="J23" s="205">
        <v>3.2850000000000004E-2</v>
      </c>
      <c r="K23" s="206">
        <v>3.9131194249403396E-7</v>
      </c>
      <c r="L23" s="206">
        <v>1.9555955685683241E-8</v>
      </c>
    </row>
    <row r="24" spans="2:12">
      <c r="B24" s="200" t="s">
        <v>1714</v>
      </c>
      <c r="C24" s="199">
        <v>31212130</v>
      </c>
      <c r="D24" s="199">
        <v>12</v>
      </c>
      <c r="E24" s="199" t="s">
        <v>326</v>
      </c>
      <c r="F24" s="199" t="s">
        <v>180</v>
      </c>
      <c r="G24" s="207" t="s">
        <v>1263</v>
      </c>
      <c r="H24" s="208">
        <v>0</v>
      </c>
      <c r="I24" s="211">
        <v>0</v>
      </c>
      <c r="J24" s="205">
        <v>18.878</v>
      </c>
      <c r="K24" s="206">
        <v>3.9131194249403396E-7</v>
      </c>
      <c r="L24" s="206">
        <v>1.9555955685683241E-8</v>
      </c>
    </row>
    <row r="25" spans="2:12">
      <c r="B25" s="200" t="s">
        <v>1714</v>
      </c>
      <c r="C25" s="199" t="s">
        <v>1727</v>
      </c>
      <c r="D25" s="199">
        <v>12</v>
      </c>
      <c r="E25" s="199" t="s">
        <v>326</v>
      </c>
      <c r="F25" s="199" t="s">
        <v>180</v>
      </c>
      <c r="G25" s="207" t="s">
        <v>185</v>
      </c>
      <c r="H25" s="208">
        <v>0</v>
      </c>
      <c r="I25" s="211">
        <v>0</v>
      </c>
      <c r="J25" s="205">
        <v>778.577</v>
      </c>
      <c r="K25" s="206">
        <v>9.4993432694458115E-3</v>
      </c>
      <c r="L25" s="206">
        <v>4.7473311148230014E-4</v>
      </c>
    </row>
    <row r="26" spans="2:12">
      <c r="B26" s="200" t="s">
        <v>1716</v>
      </c>
      <c r="C26" s="199" t="s">
        <v>1728</v>
      </c>
      <c r="D26" s="199">
        <v>10</v>
      </c>
      <c r="E26" s="199" t="s">
        <v>326</v>
      </c>
      <c r="F26" s="199" t="s">
        <v>180</v>
      </c>
      <c r="G26" s="207" t="s">
        <v>1403</v>
      </c>
      <c r="H26" s="208">
        <v>0</v>
      </c>
      <c r="I26" s="211">
        <v>0</v>
      </c>
      <c r="J26" s="205">
        <v>4.5265600000000008</v>
      </c>
      <c r="K26" s="206">
        <v>5.3920760621485371E-5</v>
      </c>
      <c r="L26" s="206">
        <v>2.6947094906723389E-6</v>
      </c>
    </row>
    <row r="27" spans="2:12">
      <c r="B27" s="200" t="s">
        <v>1716</v>
      </c>
      <c r="C27" s="199" t="s">
        <v>1729</v>
      </c>
      <c r="D27" s="199">
        <v>10</v>
      </c>
      <c r="E27" s="199" t="s">
        <v>326</v>
      </c>
      <c r="F27" s="199" t="s">
        <v>180</v>
      </c>
      <c r="G27" s="207" t="s">
        <v>1211</v>
      </c>
      <c r="H27" s="208">
        <v>0</v>
      </c>
      <c r="I27" s="211">
        <v>0</v>
      </c>
      <c r="J27" s="205">
        <v>1372.864</v>
      </c>
      <c r="K27" s="206">
        <v>1.63543250319102E-2</v>
      </c>
      <c r="L27" s="206">
        <v>8.1731330139041725E-4</v>
      </c>
    </row>
    <row r="28" spans="2:12">
      <c r="B28" s="200" t="s">
        <v>1716</v>
      </c>
      <c r="C28" s="199" t="s">
        <v>1730</v>
      </c>
      <c r="D28" s="199">
        <v>10</v>
      </c>
      <c r="E28" s="199" t="s">
        <v>326</v>
      </c>
      <c r="F28" s="199" t="s">
        <v>180</v>
      </c>
      <c r="G28" s="207" t="s">
        <v>1263</v>
      </c>
      <c r="H28" s="208">
        <v>0</v>
      </c>
      <c r="I28" s="211">
        <v>0</v>
      </c>
      <c r="J28" s="205">
        <v>3.4769999999999999</v>
      </c>
      <c r="K28" s="206">
        <v>4.0036989077630068E-5</v>
      </c>
      <c r="L28" s="206">
        <v>2.0008629923229468E-6</v>
      </c>
    </row>
    <row r="29" spans="2:12">
      <c r="B29" s="200" t="s">
        <v>1716</v>
      </c>
      <c r="C29" s="199" t="s">
        <v>1731</v>
      </c>
      <c r="D29" s="199">
        <v>10</v>
      </c>
      <c r="E29" s="199" t="s">
        <v>326</v>
      </c>
      <c r="F29" s="199" t="s">
        <v>180</v>
      </c>
      <c r="G29" s="207" t="s">
        <v>1384</v>
      </c>
      <c r="H29" s="208">
        <v>0</v>
      </c>
      <c r="I29" s="211">
        <v>0</v>
      </c>
      <c r="J29" s="205">
        <v>1.7609999999999999</v>
      </c>
      <c r="K29" s="206">
        <v>2.1367061510192495E-5</v>
      </c>
      <c r="L29" s="206">
        <v>1.0678266177193485E-6</v>
      </c>
    </row>
    <row r="30" spans="2:12">
      <c r="B30" s="200" t="s">
        <v>1716</v>
      </c>
      <c r="C30" s="199" t="s">
        <v>1732</v>
      </c>
      <c r="D30" s="199">
        <v>10</v>
      </c>
      <c r="E30" s="199" t="s">
        <v>326</v>
      </c>
      <c r="F30" s="199" t="s">
        <v>180</v>
      </c>
      <c r="G30" s="207" t="s">
        <v>1724</v>
      </c>
      <c r="H30" s="208">
        <v>0</v>
      </c>
      <c r="I30" s="211">
        <v>0</v>
      </c>
      <c r="J30" s="205">
        <v>0.24740999999999999</v>
      </c>
      <c r="K30" s="206">
        <v>2.9471685751126007E-6</v>
      </c>
      <c r="L30" s="206">
        <v>1.4728581419162527E-7</v>
      </c>
    </row>
    <row r="31" spans="2:12">
      <c r="B31" s="198"/>
      <c r="C31" s="199"/>
      <c r="D31" s="199"/>
      <c r="E31" s="199"/>
      <c r="F31" s="199"/>
      <c r="G31" s="199"/>
      <c r="H31" s="199"/>
      <c r="I31" s="199"/>
      <c r="J31" s="199"/>
      <c r="K31" s="206"/>
      <c r="L31" s="199"/>
    </row>
    <row r="32" spans="2:12">
      <c r="B32" s="196" t="s">
        <v>251</v>
      </c>
      <c r="C32" s="197"/>
      <c r="D32" s="197"/>
      <c r="E32" s="197"/>
      <c r="F32" s="197"/>
      <c r="G32" s="197"/>
      <c r="H32" s="197"/>
      <c r="I32" s="197"/>
      <c r="J32" s="203">
        <v>61722.358550000004</v>
      </c>
      <c r="K32" s="204">
        <v>0.74230715778318435</v>
      </c>
      <c r="L32" s="204">
        <v>3.7065294086420293E-2</v>
      </c>
    </row>
    <row r="33" spans="2:12">
      <c r="B33" s="210" t="s">
        <v>51</v>
      </c>
      <c r="C33" s="197"/>
      <c r="D33" s="197"/>
      <c r="E33" s="197"/>
      <c r="F33" s="197"/>
      <c r="G33" s="197"/>
      <c r="H33" s="197"/>
      <c r="I33" s="197"/>
      <c r="J33" s="203">
        <v>61722.358550000004</v>
      </c>
      <c r="K33" s="204">
        <v>0.74230715778318435</v>
      </c>
      <c r="L33" s="204">
        <v>3.7065294086420293E-2</v>
      </c>
    </row>
    <row r="34" spans="2:12" s="153" customFormat="1">
      <c r="B34" s="200" t="s">
        <v>1749</v>
      </c>
      <c r="C34" s="199" t="s">
        <v>1733</v>
      </c>
      <c r="D34" s="199">
        <v>91</v>
      </c>
      <c r="E34" s="213" t="s">
        <v>1750</v>
      </c>
      <c r="F34" s="213" t="s">
        <v>1751</v>
      </c>
      <c r="G34" s="207" t="s">
        <v>1403</v>
      </c>
      <c r="H34" s="208">
        <v>0</v>
      </c>
      <c r="I34" s="211">
        <v>0</v>
      </c>
      <c r="J34" s="205">
        <v>120.58141999999999</v>
      </c>
      <c r="K34" s="206">
        <v>1.4363759418231034E-3</v>
      </c>
      <c r="L34" s="206">
        <v>7.178340657646145E-5</v>
      </c>
    </row>
    <row r="35" spans="2:12" s="153" customFormat="1">
      <c r="B35" s="200" t="s">
        <v>1749</v>
      </c>
      <c r="C35" s="199" t="s">
        <v>1734</v>
      </c>
      <c r="D35" s="199">
        <v>91</v>
      </c>
      <c r="E35" s="213" t="s">
        <v>1750</v>
      </c>
      <c r="F35" s="213" t="s">
        <v>1751</v>
      </c>
      <c r="G35" s="207" t="s">
        <v>193</v>
      </c>
      <c r="H35" s="208">
        <v>0</v>
      </c>
      <c r="I35" s="211">
        <v>0</v>
      </c>
      <c r="J35" s="205">
        <v>35.939370000000004</v>
      </c>
      <c r="K35" s="206">
        <v>4.2811277585119663E-4</v>
      </c>
      <c r="L35" s="206">
        <v>2.139509062683025E-5</v>
      </c>
    </row>
    <row r="36" spans="2:12" s="153" customFormat="1">
      <c r="B36" s="200" t="s">
        <v>1749</v>
      </c>
      <c r="C36" s="199" t="s">
        <v>1735</v>
      </c>
      <c r="D36" s="199">
        <v>91</v>
      </c>
      <c r="E36" s="213" t="s">
        <v>1750</v>
      </c>
      <c r="F36" s="213" t="s">
        <v>1751</v>
      </c>
      <c r="G36" s="207" t="s">
        <v>1736</v>
      </c>
      <c r="H36" s="208">
        <v>0</v>
      </c>
      <c r="I36" s="211">
        <v>0</v>
      </c>
      <c r="J36" s="205">
        <v>1.9582999999999999</v>
      </c>
      <c r="K36" s="206">
        <v>2.3327433089377978E-5</v>
      </c>
      <c r="L36" s="206">
        <v>1.1657968955638808E-6</v>
      </c>
    </row>
    <row r="37" spans="2:12" s="153" customFormat="1">
      <c r="B37" s="200" t="s">
        <v>1749</v>
      </c>
      <c r="C37" s="199" t="s">
        <v>1737</v>
      </c>
      <c r="D37" s="199">
        <v>91</v>
      </c>
      <c r="E37" s="213" t="s">
        <v>1750</v>
      </c>
      <c r="F37" s="213" t="s">
        <v>1751</v>
      </c>
      <c r="G37" s="207" t="s">
        <v>190</v>
      </c>
      <c r="H37" s="208">
        <v>0</v>
      </c>
      <c r="I37" s="211">
        <v>0</v>
      </c>
      <c r="J37" s="205">
        <v>11.117100000000001</v>
      </c>
      <c r="K37" s="206">
        <v>1.3242782331508143E-4</v>
      </c>
      <c r="L37" s="206">
        <v>6.6181283090809487E-6</v>
      </c>
    </row>
    <row r="38" spans="2:12" s="153" customFormat="1">
      <c r="B38" s="200" t="s">
        <v>1749</v>
      </c>
      <c r="C38" s="199" t="s">
        <v>1738</v>
      </c>
      <c r="D38" s="199">
        <v>91</v>
      </c>
      <c r="E38" s="213" t="s">
        <v>1750</v>
      </c>
      <c r="F38" s="213" t="s">
        <v>1751</v>
      </c>
      <c r="G38" s="207" t="s">
        <v>1384</v>
      </c>
      <c r="H38" s="208">
        <v>0</v>
      </c>
      <c r="I38" s="211">
        <v>0</v>
      </c>
      <c r="J38" s="205">
        <v>1735.7713600000002</v>
      </c>
      <c r="K38" s="206">
        <v>2.0676653351814647E-2</v>
      </c>
      <c r="L38" s="206">
        <v>1.0333232205978122E-3</v>
      </c>
    </row>
    <row r="39" spans="2:12" s="153" customFormat="1">
      <c r="B39" s="200" t="s">
        <v>1749</v>
      </c>
      <c r="C39" s="199" t="s">
        <v>1739</v>
      </c>
      <c r="D39" s="199">
        <v>91</v>
      </c>
      <c r="E39" s="213" t="s">
        <v>1750</v>
      </c>
      <c r="F39" s="213" t="s">
        <v>1751</v>
      </c>
      <c r="G39" s="207" t="s">
        <v>1263</v>
      </c>
      <c r="H39" s="208">
        <v>0</v>
      </c>
      <c r="I39" s="211">
        <v>0</v>
      </c>
      <c r="J39" s="205">
        <v>25.344999999999999</v>
      </c>
      <c r="K39" s="206">
        <v>3.0220145780678065E-4</v>
      </c>
      <c r="L39" s="206">
        <v>1.5102627022706774E-5</v>
      </c>
    </row>
    <row r="40" spans="2:12" s="153" customFormat="1">
      <c r="B40" s="200" t="s">
        <v>1749</v>
      </c>
      <c r="C40" s="199" t="s">
        <v>1740</v>
      </c>
      <c r="D40" s="199">
        <v>91</v>
      </c>
      <c r="E40" s="213" t="s">
        <v>1750</v>
      </c>
      <c r="F40" s="213" t="s">
        <v>1751</v>
      </c>
      <c r="G40" s="207" t="s">
        <v>1211</v>
      </c>
      <c r="H40" s="208">
        <v>0</v>
      </c>
      <c r="I40" s="211">
        <v>0</v>
      </c>
      <c r="J40" s="205">
        <v>59791.646000000001</v>
      </c>
      <c r="K40" s="206">
        <v>0.71932573534016808</v>
      </c>
      <c r="L40" s="206">
        <v>3.5948563476562716E-2</v>
      </c>
    </row>
    <row r="41" spans="2:12">
      <c r="B41" s="181"/>
      <c r="C41" s="181"/>
      <c r="D41" s="182"/>
      <c r="E41" s="181"/>
      <c r="F41" s="181"/>
      <c r="G41" s="181"/>
      <c r="H41" s="181"/>
      <c r="I41" s="181"/>
      <c r="J41" s="181"/>
      <c r="K41" s="181"/>
      <c r="L41" s="181"/>
    </row>
    <row r="42" spans="2:12">
      <c r="B42" s="181"/>
      <c r="C42" s="181"/>
      <c r="D42" s="182"/>
      <c r="E42" s="181"/>
      <c r="F42" s="181"/>
      <c r="G42" s="181"/>
      <c r="H42" s="181"/>
      <c r="I42" s="181"/>
      <c r="J42" s="181"/>
      <c r="K42" s="181"/>
      <c r="L42" s="181"/>
    </row>
    <row r="43" spans="2:12">
      <c r="B43" s="181"/>
      <c r="C43" s="182"/>
      <c r="D43" s="182"/>
      <c r="E43" s="181"/>
      <c r="F43" s="181"/>
      <c r="G43" s="181"/>
      <c r="H43" s="181"/>
      <c r="I43" s="181"/>
      <c r="J43" s="181"/>
      <c r="K43" s="181"/>
      <c r="L43" s="181"/>
    </row>
    <row r="44" spans="2:12">
      <c r="B44" s="209"/>
      <c r="C44" s="181"/>
      <c r="D44" s="182"/>
      <c r="E44" s="181"/>
      <c r="F44" s="181"/>
      <c r="G44" s="181"/>
      <c r="H44" s="181"/>
      <c r="I44" s="181"/>
      <c r="J44" s="181"/>
      <c r="K44" s="181"/>
      <c r="L44" s="181"/>
    </row>
    <row r="45" spans="2:12">
      <c r="B45" s="209"/>
      <c r="C45" s="181"/>
      <c r="D45" s="182"/>
      <c r="E45" s="181"/>
      <c r="F45" s="181"/>
      <c r="G45" s="181"/>
      <c r="H45" s="181"/>
      <c r="I45" s="181"/>
      <c r="J45" s="181"/>
      <c r="K45" s="181"/>
      <c r="L45" s="181"/>
    </row>
    <row r="46" spans="2:12">
      <c r="B46" s="181"/>
      <c r="C46" s="181"/>
      <c r="D46" s="182"/>
      <c r="E46" s="181"/>
      <c r="F46" s="181"/>
      <c r="G46" s="181"/>
      <c r="H46" s="181"/>
      <c r="I46" s="181"/>
      <c r="J46" s="181"/>
      <c r="K46" s="181"/>
      <c r="L46" s="181"/>
    </row>
    <row r="47" spans="2:12">
      <c r="B47" s="181"/>
      <c r="C47" s="181"/>
      <c r="D47" s="182"/>
      <c r="E47" s="181"/>
      <c r="F47" s="181"/>
      <c r="G47" s="181"/>
      <c r="H47" s="181"/>
      <c r="I47" s="181"/>
      <c r="J47" s="181"/>
      <c r="K47" s="181"/>
      <c r="L47" s="181"/>
    </row>
    <row r="48" spans="2:12">
      <c r="B48" s="181"/>
      <c r="C48" s="181"/>
      <c r="D48" s="182"/>
      <c r="E48" s="181"/>
      <c r="F48" s="181"/>
      <c r="G48" s="181"/>
      <c r="H48" s="181"/>
      <c r="I48" s="181"/>
      <c r="J48" s="181"/>
      <c r="K48" s="181"/>
      <c r="L48" s="181"/>
    </row>
    <row r="49" spans="4:4">
      <c r="D49" s="182"/>
    </row>
    <row r="50" spans="4:4">
      <c r="D50" s="182"/>
    </row>
    <row r="51" spans="4:4">
      <c r="D51" s="182"/>
    </row>
    <row r="52" spans="4:4">
      <c r="D52" s="182"/>
    </row>
    <row r="53" spans="4:4">
      <c r="D53" s="182"/>
    </row>
    <row r="54" spans="4:4">
      <c r="D54" s="182"/>
    </row>
    <row r="55" spans="4:4">
      <c r="D55" s="182"/>
    </row>
    <row r="56" spans="4:4">
      <c r="D56" s="182"/>
    </row>
    <row r="57" spans="4:4">
      <c r="D57" s="182"/>
    </row>
    <row r="58" spans="4:4">
      <c r="D58" s="182"/>
    </row>
    <row r="59" spans="4:4">
      <c r="D59" s="182"/>
    </row>
    <row r="60" spans="4:4">
      <c r="D60" s="182"/>
    </row>
    <row r="61" spans="4:4">
      <c r="D61" s="182"/>
    </row>
    <row r="62" spans="4:4">
      <c r="D62" s="182"/>
    </row>
    <row r="63" spans="4:4">
      <c r="D63" s="182"/>
    </row>
    <row r="64" spans="4:4">
      <c r="D64" s="182"/>
    </row>
    <row r="65" spans="4:4">
      <c r="D65" s="182"/>
    </row>
    <row r="66" spans="4:4">
      <c r="D66" s="182"/>
    </row>
    <row r="67" spans="4:4">
      <c r="D67" s="182"/>
    </row>
    <row r="68" spans="4:4">
      <c r="D68" s="182"/>
    </row>
    <row r="69" spans="4:4">
      <c r="D69" s="182"/>
    </row>
    <row r="70" spans="4:4">
      <c r="D70" s="182"/>
    </row>
    <row r="71" spans="4:4">
      <c r="D71" s="182"/>
    </row>
    <row r="72" spans="4:4">
      <c r="D72" s="182"/>
    </row>
    <row r="73" spans="4:4">
      <c r="D73" s="182"/>
    </row>
    <row r="74" spans="4:4">
      <c r="D74" s="182"/>
    </row>
    <row r="75" spans="4:4">
      <c r="D75" s="182"/>
    </row>
    <row r="76" spans="4:4">
      <c r="D76" s="182"/>
    </row>
    <row r="77" spans="4:4">
      <c r="D77" s="182"/>
    </row>
    <row r="78" spans="4:4">
      <c r="D78" s="182"/>
    </row>
    <row r="79" spans="4:4">
      <c r="D79" s="182"/>
    </row>
    <row r="80" spans="4:4">
      <c r="D80" s="182"/>
    </row>
    <row r="81" spans="4:4">
      <c r="D81" s="182"/>
    </row>
    <row r="82" spans="4:4">
      <c r="D82" s="182"/>
    </row>
    <row r="83" spans="4:4">
      <c r="D83" s="182"/>
    </row>
    <row r="84" spans="4:4">
      <c r="D84" s="182"/>
    </row>
    <row r="85" spans="4:4">
      <c r="D85" s="182"/>
    </row>
    <row r="86" spans="4:4">
      <c r="D86" s="182"/>
    </row>
    <row r="87" spans="4:4">
      <c r="D87" s="182"/>
    </row>
    <row r="88" spans="4:4">
      <c r="D88" s="182"/>
    </row>
    <row r="89" spans="4:4">
      <c r="D89" s="182"/>
    </row>
    <row r="90" spans="4:4">
      <c r="D90" s="182"/>
    </row>
    <row r="91" spans="4:4">
      <c r="D91" s="182"/>
    </row>
    <row r="92" spans="4:4">
      <c r="D92" s="182"/>
    </row>
    <row r="93" spans="4:4">
      <c r="D93" s="182"/>
    </row>
    <row r="94" spans="4:4">
      <c r="D94" s="182"/>
    </row>
    <row r="95" spans="4:4">
      <c r="D95" s="182"/>
    </row>
    <row r="96" spans="4:4">
      <c r="D96" s="182"/>
    </row>
    <row r="97" spans="4:4">
      <c r="D97" s="182"/>
    </row>
    <row r="98" spans="4:4">
      <c r="D98" s="182"/>
    </row>
    <row r="99" spans="4:4">
      <c r="D99" s="182"/>
    </row>
    <row r="100" spans="4:4">
      <c r="D100" s="182"/>
    </row>
    <row r="101" spans="4:4">
      <c r="D101" s="182"/>
    </row>
    <row r="102" spans="4:4">
      <c r="D102" s="182"/>
    </row>
    <row r="103" spans="4:4">
      <c r="D103" s="182"/>
    </row>
    <row r="104" spans="4:4">
      <c r="D104" s="182"/>
    </row>
    <row r="105" spans="4:4">
      <c r="D105" s="182"/>
    </row>
    <row r="106" spans="4:4">
      <c r="D106" s="182"/>
    </row>
    <row r="107" spans="4:4">
      <c r="D107" s="182"/>
    </row>
    <row r="108" spans="4:4">
      <c r="D108" s="182"/>
    </row>
    <row r="109" spans="4:4">
      <c r="D109" s="182"/>
    </row>
    <row r="110" spans="4:4">
      <c r="D110" s="182"/>
    </row>
    <row r="111" spans="4:4">
      <c r="D111" s="182"/>
    </row>
    <row r="112" spans="4:4">
      <c r="D112" s="182"/>
    </row>
    <row r="113" spans="4:4">
      <c r="D113" s="182"/>
    </row>
    <row r="114" spans="4:4">
      <c r="D114" s="182"/>
    </row>
    <row r="115" spans="4:4">
      <c r="D115" s="182"/>
    </row>
    <row r="116" spans="4:4">
      <c r="D116" s="182"/>
    </row>
    <row r="117" spans="4:4">
      <c r="D117" s="182"/>
    </row>
    <row r="118" spans="4:4">
      <c r="D118" s="182"/>
    </row>
    <row r="119" spans="4:4">
      <c r="D119" s="182"/>
    </row>
    <row r="120" spans="4:4">
      <c r="D120" s="182"/>
    </row>
    <row r="121" spans="4:4">
      <c r="D121" s="182"/>
    </row>
    <row r="122" spans="4:4">
      <c r="D122" s="182"/>
    </row>
    <row r="123" spans="4:4">
      <c r="D123" s="182"/>
    </row>
    <row r="124" spans="4:4">
      <c r="D124" s="182"/>
    </row>
    <row r="125" spans="4:4">
      <c r="D125" s="182"/>
    </row>
    <row r="126" spans="4:4">
      <c r="D126" s="182"/>
    </row>
    <row r="127" spans="4:4">
      <c r="D127" s="182"/>
    </row>
    <row r="128" spans="4:4">
      <c r="D128" s="182"/>
    </row>
    <row r="129" spans="4:4">
      <c r="D129" s="182"/>
    </row>
    <row r="130" spans="4:4">
      <c r="D130" s="182"/>
    </row>
    <row r="131" spans="4:4">
      <c r="D131" s="182"/>
    </row>
    <row r="132" spans="4:4">
      <c r="D132" s="182"/>
    </row>
    <row r="133" spans="4:4">
      <c r="D133" s="182"/>
    </row>
    <row r="134" spans="4:4">
      <c r="D134" s="182"/>
    </row>
    <row r="135" spans="4:4">
      <c r="D135" s="182"/>
    </row>
    <row r="136" spans="4:4">
      <c r="D136" s="182"/>
    </row>
    <row r="137" spans="4:4">
      <c r="D137" s="182"/>
    </row>
    <row r="138" spans="4:4">
      <c r="D138" s="182"/>
    </row>
    <row r="139" spans="4:4">
      <c r="D139" s="182"/>
    </row>
    <row r="140" spans="4:4">
      <c r="D140" s="182"/>
    </row>
    <row r="141" spans="4:4">
      <c r="D141" s="182"/>
    </row>
    <row r="142" spans="4:4">
      <c r="D142" s="182"/>
    </row>
    <row r="143" spans="4:4">
      <c r="D143" s="182"/>
    </row>
    <row r="144" spans="4:4">
      <c r="D144" s="182"/>
    </row>
    <row r="145" spans="4:4">
      <c r="D145" s="182"/>
    </row>
    <row r="146" spans="4:4">
      <c r="D146" s="182"/>
    </row>
    <row r="147" spans="4:4">
      <c r="D147" s="182"/>
    </row>
    <row r="148" spans="4:4">
      <c r="D148" s="182"/>
    </row>
    <row r="149" spans="4:4">
      <c r="D149" s="182"/>
    </row>
    <row r="150" spans="4:4">
      <c r="D150" s="182"/>
    </row>
    <row r="151" spans="4:4">
      <c r="D151" s="182"/>
    </row>
    <row r="152" spans="4:4">
      <c r="D152" s="182"/>
    </row>
    <row r="153" spans="4:4">
      <c r="D153" s="182"/>
    </row>
    <row r="154" spans="4:4">
      <c r="D154" s="182"/>
    </row>
    <row r="155" spans="4:4">
      <c r="D155" s="182"/>
    </row>
    <row r="156" spans="4:4">
      <c r="D156" s="182"/>
    </row>
    <row r="157" spans="4:4">
      <c r="D157" s="182"/>
    </row>
    <row r="158" spans="4:4">
      <c r="D158" s="182"/>
    </row>
    <row r="159" spans="4:4">
      <c r="D159" s="182"/>
    </row>
    <row r="160" spans="4:4">
      <c r="D160" s="182"/>
    </row>
    <row r="161" spans="4:4">
      <c r="D161" s="182"/>
    </row>
    <row r="162" spans="4:4">
      <c r="D162" s="182"/>
    </row>
    <row r="163" spans="4:4">
      <c r="D163" s="182"/>
    </row>
    <row r="164" spans="4:4">
      <c r="D164" s="182"/>
    </row>
    <row r="165" spans="4:4">
      <c r="D165" s="182"/>
    </row>
    <row r="166" spans="4:4">
      <c r="D166" s="182"/>
    </row>
    <row r="167" spans="4:4">
      <c r="D167" s="182"/>
    </row>
    <row r="168" spans="4:4">
      <c r="D168" s="182"/>
    </row>
    <row r="169" spans="4:4">
      <c r="D169" s="182"/>
    </row>
    <row r="170" spans="4:4">
      <c r="D170" s="182"/>
    </row>
    <row r="171" spans="4:4">
      <c r="D171" s="182"/>
    </row>
    <row r="172" spans="4:4">
      <c r="D172" s="182"/>
    </row>
    <row r="173" spans="4:4">
      <c r="D173" s="182"/>
    </row>
    <row r="174" spans="4:4">
      <c r="D174" s="182"/>
    </row>
    <row r="175" spans="4:4">
      <c r="D175" s="182"/>
    </row>
    <row r="176" spans="4:4">
      <c r="D176" s="182"/>
    </row>
    <row r="177" spans="4:4">
      <c r="D177" s="182"/>
    </row>
    <row r="178" spans="4:4">
      <c r="D178" s="182"/>
    </row>
    <row r="179" spans="4:4">
      <c r="D179" s="182"/>
    </row>
    <row r="180" spans="4:4">
      <c r="D180" s="182"/>
    </row>
    <row r="181" spans="4:4">
      <c r="D181" s="182"/>
    </row>
    <row r="182" spans="4:4">
      <c r="D182" s="182"/>
    </row>
    <row r="183" spans="4:4">
      <c r="D183" s="182"/>
    </row>
    <row r="184" spans="4:4">
      <c r="D184" s="182"/>
    </row>
    <row r="185" spans="4:4">
      <c r="D185" s="182"/>
    </row>
    <row r="186" spans="4:4">
      <c r="D186" s="182"/>
    </row>
    <row r="187" spans="4:4">
      <c r="D187" s="182"/>
    </row>
    <row r="188" spans="4:4">
      <c r="D188" s="182"/>
    </row>
    <row r="189" spans="4:4">
      <c r="D189" s="182"/>
    </row>
    <row r="190" spans="4:4">
      <c r="D190" s="182"/>
    </row>
    <row r="191" spans="4:4">
      <c r="D191" s="182"/>
    </row>
    <row r="192" spans="4:4">
      <c r="D192" s="182"/>
    </row>
    <row r="193" spans="4:4">
      <c r="D193" s="182"/>
    </row>
    <row r="194" spans="4:4">
      <c r="D194" s="182"/>
    </row>
    <row r="195" spans="4:4">
      <c r="D195" s="182"/>
    </row>
    <row r="196" spans="4:4">
      <c r="D196" s="182"/>
    </row>
    <row r="197" spans="4:4">
      <c r="D197" s="182"/>
    </row>
    <row r="198" spans="4:4">
      <c r="D198" s="182"/>
    </row>
    <row r="199" spans="4:4">
      <c r="D199" s="182"/>
    </row>
    <row r="200" spans="4:4">
      <c r="D200" s="182"/>
    </row>
    <row r="201" spans="4:4">
      <c r="D201" s="182"/>
    </row>
    <row r="202" spans="4:4">
      <c r="D202" s="182"/>
    </row>
    <row r="203" spans="4:4">
      <c r="D203" s="182"/>
    </row>
    <row r="204" spans="4:4">
      <c r="D204" s="182"/>
    </row>
    <row r="205" spans="4:4">
      <c r="D205" s="182"/>
    </row>
    <row r="206" spans="4:4">
      <c r="D206" s="182"/>
    </row>
    <row r="207" spans="4:4">
      <c r="D207" s="182"/>
    </row>
    <row r="208" spans="4:4">
      <c r="D208" s="182"/>
    </row>
    <row r="209" spans="4:4">
      <c r="D209" s="182"/>
    </row>
    <row r="210" spans="4:4">
      <c r="D210" s="182"/>
    </row>
    <row r="211" spans="4:4">
      <c r="D211" s="182"/>
    </row>
    <row r="212" spans="4:4">
      <c r="D212" s="182"/>
    </row>
    <row r="213" spans="4:4">
      <c r="D213" s="182"/>
    </row>
    <row r="214" spans="4:4">
      <c r="D214" s="182"/>
    </row>
    <row r="215" spans="4:4">
      <c r="D215" s="182"/>
    </row>
    <row r="216" spans="4:4">
      <c r="D216" s="182"/>
    </row>
    <row r="217" spans="4:4">
      <c r="D217" s="182"/>
    </row>
    <row r="218" spans="4:4">
      <c r="D218" s="182"/>
    </row>
    <row r="219" spans="4:4">
      <c r="D219" s="182"/>
    </row>
    <row r="220" spans="4:4">
      <c r="D220" s="182"/>
    </row>
    <row r="221" spans="4:4">
      <c r="D221" s="182"/>
    </row>
    <row r="222" spans="4:4">
      <c r="D222" s="182"/>
    </row>
    <row r="223" spans="4:4">
      <c r="D223" s="182"/>
    </row>
    <row r="224" spans="4:4">
      <c r="D224" s="182"/>
    </row>
    <row r="225" spans="4:4">
      <c r="D225" s="182"/>
    </row>
    <row r="226" spans="4:4">
      <c r="D226" s="182"/>
    </row>
    <row r="227" spans="4:4">
      <c r="D227" s="182"/>
    </row>
    <row r="228" spans="4:4">
      <c r="D228" s="182"/>
    </row>
    <row r="229" spans="4:4">
      <c r="D229" s="182"/>
    </row>
    <row r="230" spans="4:4">
      <c r="D230" s="182"/>
    </row>
    <row r="231" spans="4:4">
      <c r="D231" s="182"/>
    </row>
    <row r="232" spans="4:4">
      <c r="D232" s="182"/>
    </row>
    <row r="233" spans="4:4">
      <c r="D233" s="182"/>
    </row>
    <row r="234" spans="4:4">
      <c r="D234" s="182"/>
    </row>
    <row r="235" spans="4:4">
      <c r="D235" s="182"/>
    </row>
    <row r="236" spans="4:4">
      <c r="D236" s="182"/>
    </row>
    <row r="237" spans="4:4">
      <c r="D237" s="182"/>
    </row>
    <row r="238" spans="4:4">
      <c r="D238" s="182"/>
    </row>
    <row r="239" spans="4:4">
      <c r="D239" s="182"/>
    </row>
    <row r="240" spans="4:4">
      <c r="D240" s="182"/>
    </row>
    <row r="241" spans="4:4">
      <c r="D241" s="182"/>
    </row>
    <row r="242" spans="4:4">
      <c r="D242" s="182"/>
    </row>
    <row r="243" spans="4:4">
      <c r="D243" s="182"/>
    </row>
    <row r="244" spans="4:4">
      <c r="D244" s="182"/>
    </row>
    <row r="245" spans="4:4">
      <c r="D245" s="182"/>
    </row>
    <row r="246" spans="4:4">
      <c r="D246" s="182"/>
    </row>
    <row r="247" spans="4:4">
      <c r="D247" s="182"/>
    </row>
    <row r="248" spans="4:4">
      <c r="D248" s="182"/>
    </row>
    <row r="249" spans="4:4">
      <c r="D249" s="182"/>
    </row>
    <row r="250" spans="4:4">
      <c r="D250" s="182"/>
    </row>
    <row r="251" spans="4:4">
      <c r="D251" s="182"/>
    </row>
    <row r="252" spans="4:4">
      <c r="D252" s="182"/>
    </row>
    <row r="253" spans="4:4">
      <c r="D253" s="182"/>
    </row>
    <row r="254" spans="4:4">
      <c r="D254" s="182"/>
    </row>
    <row r="255" spans="4:4">
      <c r="D255" s="182"/>
    </row>
    <row r="256" spans="4:4">
      <c r="D256" s="182"/>
    </row>
    <row r="257" spans="4:4">
      <c r="D257" s="182"/>
    </row>
    <row r="258" spans="4:4">
      <c r="D258" s="182"/>
    </row>
    <row r="259" spans="4:4">
      <c r="D259" s="182"/>
    </row>
    <row r="260" spans="4:4">
      <c r="D260" s="182"/>
    </row>
    <row r="261" spans="4:4">
      <c r="D261" s="182"/>
    </row>
    <row r="262" spans="4:4">
      <c r="D262" s="182"/>
    </row>
    <row r="263" spans="4:4">
      <c r="D263" s="182"/>
    </row>
    <row r="264" spans="4:4">
      <c r="D264" s="182"/>
    </row>
    <row r="265" spans="4:4">
      <c r="D265" s="182"/>
    </row>
    <row r="266" spans="4:4">
      <c r="D266" s="182"/>
    </row>
    <row r="267" spans="4:4">
      <c r="D267" s="182"/>
    </row>
    <row r="268" spans="4:4">
      <c r="D268" s="182"/>
    </row>
    <row r="269" spans="4:4">
      <c r="D269" s="182"/>
    </row>
    <row r="270" spans="4:4">
      <c r="D270" s="182"/>
    </row>
    <row r="271" spans="4:4">
      <c r="D271" s="182"/>
    </row>
    <row r="272" spans="4:4">
      <c r="D272" s="182"/>
    </row>
    <row r="273" spans="4:4">
      <c r="D273" s="182"/>
    </row>
    <row r="274" spans="4:4">
      <c r="D274" s="182"/>
    </row>
    <row r="275" spans="4:4">
      <c r="D275" s="182"/>
    </row>
    <row r="276" spans="4:4">
      <c r="D276" s="182"/>
    </row>
    <row r="277" spans="4:4">
      <c r="D277" s="182"/>
    </row>
    <row r="278" spans="4:4">
      <c r="D278" s="182"/>
    </row>
    <row r="279" spans="4:4">
      <c r="D279" s="182"/>
    </row>
    <row r="280" spans="4:4">
      <c r="D280" s="182"/>
    </row>
    <row r="281" spans="4:4">
      <c r="D281" s="182"/>
    </row>
    <row r="282" spans="4:4">
      <c r="D282" s="182"/>
    </row>
    <row r="283" spans="4:4">
      <c r="D283" s="182"/>
    </row>
    <row r="284" spans="4:4">
      <c r="D284" s="182"/>
    </row>
    <row r="285" spans="4:4">
      <c r="D285" s="182"/>
    </row>
    <row r="286" spans="4:4">
      <c r="D286" s="182"/>
    </row>
    <row r="287" spans="4:4">
      <c r="D287" s="182"/>
    </row>
    <row r="288" spans="4:4">
      <c r="D288" s="182"/>
    </row>
    <row r="289" spans="4:4">
      <c r="D289" s="182"/>
    </row>
    <row r="290" spans="4:4">
      <c r="D290" s="182"/>
    </row>
    <row r="291" spans="4:4">
      <c r="D291" s="182"/>
    </row>
    <row r="292" spans="4:4">
      <c r="D292" s="182"/>
    </row>
    <row r="293" spans="4:4">
      <c r="D293" s="182"/>
    </row>
    <row r="294" spans="4:4">
      <c r="D294" s="182"/>
    </row>
    <row r="295" spans="4:4">
      <c r="D295" s="182"/>
    </row>
    <row r="296" spans="4:4">
      <c r="D296" s="182"/>
    </row>
    <row r="297" spans="4:4">
      <c r="D297" s="182"/>
    </row>
    <row r="298" spans="4:4">
      <c r="D298" s="182"/>
    </row>
    <row r="299" spans="4:4">
      <c r="D299" s="182"/>
    </row>
    <row r="300" spans="4:4">
      <c r="D300" s="182"/>
    </row>
    <row r="301" spans="4:4">
      <c r="D301" s="182"/>
    </row>
    <row r="302" spans="4:4">
      <c r="D302" s="182"/>
    </row>
    <row r="303" spans="4:4">
      <c r="D303" s="182"/>
    </row>
    <row r="304" spans="4:4">
      <c r="D304" s="182"/>
    </row>
    <row r="305" spans="4:4">
      <c r="D305" s="182"/>
    </row>
    <row r="306" spans="4:4">
      <c r="D306" s="182"/>
    </row>
    <row r="307" spans="4:4">
      <c r="D307" s="182"/>
    </row>
    <row r="308" spans="4:4">
      <c r="D308" s="182"/>
    </row>
    <row r="309" spans="4:4">
      <c r="D309" s="182"/>
    </row>
    <row r="310" spans="4:4">
      <c r="D310" s="182"/>
    </row>
    <row r="311" spans="4:4">
      <c r="D311" s="182"/>
    </row>
    <row r="312" spans="4:4">
      <c r="D312" s="182"/>
    </row>
    <row r="313" spans="4:4">
      <c r="D313" s="182"/>
    </row>
    <row r="314" spans="4:4">
      <c r="D314" s="182"/>
    </row>
    <row r="315" spans="4:4">
      <c r="D315" s="182"/>
    </row>
    <row r="316" spans="4:4">
      <c r="D316" s="182"/>
    </row>
    <row r="317" spans="4:4">
      <c r="D317" s="182"/>
    </row>
    <row r="318" spans="4:4">
      <c r="D318" s="182"/>
    </row>
    <row r="319" spans="4:4">
      <c r="D319" s="182"/>
    </row>
    <row r="320" spans="4:4">
      <c r="D320" s="182"/>
    </row>
    <row r="321" spans="4:4">
      <c r="D321" s="182"/>
    </row>
    <row r="322" spans="4:4">
      <c r="D322" s="182"/>
    </row>
    <row r="323" spans="4:4">
      <c r="D323" s="182"/>
    </row>
    <row r="324" spans="4:4">
      <c r="D324" s="182"/>
    </row>
    <row r="325" spans="4:4">
      <c r="D325" s="182"/>
    </row>
    <row r="326" spans="4:4">
      <c r="D326" s="182"/>
    </row>
    <row r="327" spans="4:4">
      <c r="D327" s="182"/>
    </row>
    <row r="328" spans="4:4">
      <c r="D328" s="182"/>
    </row>
    <row r="329" spans="4:4">
      <c r="D329" s="182"/>
    </row>
    <row r="330" spans="4:4">
      <c r="D330" s="182"/>
    </row>
    <row r="331" spans="4:4">
      <c r="D331" s="182"/>
    </row>
    <row r="332" spans="4:4">
      <c r="D332" s="182"/>
    </row>
    <row r="333" spans="4:4">
      <c r="D333" s="182"/>
    </row>
    <row r="334" spans="4:4">
      <c r="D334" s="182"/>
    </row>
    <row r="335" spans="4:4">
      <c r="D335" s="182"/>
    </row>
    <row r="336" spans="4:4">
      <c r="D336" s="182"/>
    </row>
    <row r="337" spans="4:4">
      <c r="D337" s="182"/>
    </row>
    <row r="338" spans="4:4">
      <c r="D338" s="182"/>
    </row>
    <row r="339" spans="4:4">
      <c r="D339" s="182"/>
    </row>
    <row r="340" spans="4:4">
      <c r="D340" s="182"/>
    </row>
    <row r="341" spans="4:4">
      <c r="D341" s="182"/>
    </row>
    <row r="342" spans="4:4">
      <c r="D342" s="182"/>
    </row>
    <row r="343" spans="4:4">
      <c r="D343" s="182"/>
    </row>
    <row r="344" spans="4:4">
      <c r="D344" s="182"/>
    </row>
    <row r="345" spans="4:4">
      <c r="D345" s="182"/>
    </row>
    <row r="346" spans="4:4">
      <c r="D346" s="182"/>
    </row>
    <row r="347" spans="4:4">
      <c r="D347" s="182"/>
    </row>
    <row r="348" spans="4:4">
      <c r="D348" s="182"/>
    </row>
    <row r="349" spans="4:4">
      <c r="D349" s="182"/>
    </row>
    <row r="350" spans="4:4">
      <c r="D350" s="182"/>
    </row>
    <row r="351" spans="4:4">
      <c r="D351" s="182"/>
    </row>
    <row r="352" spans="4:4">
      <c r="D352" s="182"/>
    </row>
    <row r="353" spans="4:4">
      <c r="D353" s="182"/>
    </row>
    <row r="354" spans="4:4">
      <c r="D354" s="182"/>
    </row>
    <row r="355" spans="4:4">
      <c r="D355" s="182"/>
    </row>
    <row r="356" spans="4:4">
      <c r="D356" s="182"/>
    </row>
    <row r="357" spans="4:4">
      <c r="D357" s="182"/>
    </row>
    <row r="358" spans="4:4">
      <c r="D358" s="182"/>
    </row>
    <row r="359" spans="4:4">
      <c r="D359" s="182"/>
    </row>
    <row r="360" spans="4:4">
      <c r="D360" s="182"/>
    </row>
    <row r="361" spans="4:4">
      <c r="D361" s="182"/>
    </row>
    <row r="362" spans="4:4">
      <c r="D362" s="182"/>
    </row>
    <row r="363" spans="4:4">
      <c r="D363" s="182"/>
    </row>
    <row r="364" spans="4:4">
      <c r="D364" s="182"/>
    </row>
    <row r="365" spans="4:4">
      <c r="D365" s="182"/>
    </row>
    <row r="366" spans="4:4">
      <c r="D366" s="182"/>
    </row>
    <row r="367" spans="4:4">
      <c r="D367" s="182"/>
    </row>
    <row r="368" spans="4:4">
      <c r="D368" s="182"/>
    </row>
    <row r="369" spans="4:4">
      <c r="D369" s="182"/>
    </row>
    <row r="370" spans="4:4">
      <c r="D370" s="182"/>
    </row>
    <row r="371" spans="4:4">
      <c r="D371" s="182"/>
    </row>
    <row r="372" spans="4:4">
      <c r="D372" s="182"/>
    </row>
    <row r="373" spans="4:4">
      <c r="D373" s="182"/>
    </row>
    <row r="374" spans="4:4">
      <c r="D374" s="182"/>
    </row>
    <row r="375" spans="4:4">
      <c r="D375" s="182"/>
    </row>
    <row r="376" spans="4:4">
      <c r="D376" s="182"/>
    </row>
    <row r="377" spans="4:4">
      <c r="D377" s="182"/>
    </row>
    <row r="378" spans="4:4">
      <c r="D378" s="182"/>
    </row>
    <row r="379" spans="4:4">
      <c r="D379" s="182"/>
    </row>
    <row r="380" spans="4:4">
      <c r="D380" s="182"/>
    </row>
    <row r="381" spans="4:4">
      <c r="D381" s="182"/>
    </row>
    <row r="382" spans="4:4">
      <c r="D382" s="182"/>
    </row>
    <row r="383" spans="4:4">
      <c r="D383" s="182"/>
    </row>
    <row r="384" spans="4:4">
      <c r="D384" s="182"/>
    </row>
    <row r="385" spans="4:4">
      <c r="D385" s="182"/>
    </row>
    <row r="386" spans="4:4">
      <c r="D386" s="182"/>
    </row>
    <row r="387" spans="4:4">
      <c r="D387" s="182"/>
    </row>
    <row r="388" spans="4:4">
      <c r="D388" s="182"/>
    </row>
    <row r="389" spans="4:4">
      <c r="D389" s="182"/>
    </row>
    <row r="390" spans="4:4">
      <c r="D390" s="182"/>
    </row>
    <row r="391" spans="4:4">
      <c r="D391" s="182"/>
    </row>
    <row r="392" spans="4:4">
      <c r="D392" s="182"/>
    </row>
    <row r="393" spans="4:4">
      <c r="D393" s="182"/>
    </row>
    <row r="394" spans="4:4">
      <c r="D394" s="182"/>
    </row>
    <row r="395" spans="4:4">
      <c r="D395" s="182"/>
    </row>
    <row r="396" spans="4:4">
      <c r="D396" s="182"/>
    </row>
    <row r="397" spans="4:4">
      <c r="D397" s="182"/>
    </row>
    <row r="398" spans="4:4">
      <c r="D398" s="182"/>
    </row>
    <row r="399" spans="4:4">
      <c r="D399" s="182"/>
    </row>
    <row r="400" spans="4:4">
      <c r="D400" s="182"/>
    </row>
    <row r="401" spans="4:4">
      <c r="D401" s="182"/>
    </row>
    <row r="402" spans="4:4">
      <c r="D402" s="182"/>
    </row>
    <row r="403" spans="4:4">
      <c r="D403" s="182"/>
    </row>
    <row r="404" spans="4:4">
      <c r="D404" s="182"/>
    </row>
    <row r="405" spans="4:4">
      <c r="D405" s="182"/>
    </row>
    <row r="406" spans="4:4">
      <c r="D406" s="182"/>
    </row>
    <row r="407" spans="4:4">
      <c r="D407" s="182"/>
    </row>
    <row r="408" spans="4:4">
      <c r="D408" s="182"/>
    </row>
    <row r="409" spans="4:4">
      <c r="D409" s="182"/>
    </row>
    <row r="410" spans="4:4">
      <c r="D410" s="182"/>
    </row>
    <row r="411" spans="4:4">
      <c r="D411" s="182"/>
    </row>
    <row r="412" spans="4:4">
      <c r="D412" s="182"/>
    </row>
    <row r="413" spans="4:4">
      <c r="D413" s="182"/>
    </row>
    <row r="414" spans="4:4">
      <c r="D414" s="182"/>
    </row>
    <row r="415" spans="4:4">
      <c r="D415" s="182"/>
    </row>
    <row r="416" spans="4:4">
      <c r="D416" s="182"/>
    </row>
    <row r="417" spans="4:4">
      <c r="D417" s="182"/>
    </row>
    <row r="418" spans="4:4">
      <c r="D418" s="182"/>
    </row>
    <row r="419" spans="4:4">
      <c r="D419" s="182"/>
    </row>
    <row r="420" spans="4:4">
      <c r="D420" s="182"/>
    </row>
    <row r="421" spans="4:4">
      <c r="D421" s="182"/>
    </row>
    <row r="422" spans="4:4">
      <c r="D422" s="182"/>
    </row>
    <row r="423" spans="4:4">
      <c r="D423" s="182"/>
    </row>
    <row r="424" spans="4:4">
      <c r="D424" s="182"/>
    </row>
    <row r="425" spans="4:4">
      <c r="D425" s="182"/>
    </row>
    <row r="426" spans="4:4">
      <c r="D426" s="182"/>
    </row>
    <row r="427" spans="4:4">
      <c r="D427" s="182"/>
    </row>
    <row r="428" spans="4:4">
      <c r="D428" s="182"/>
    </row>
    <row r="429" spans="4:4">
      <c r="D429" s="182"/>
    </row>
    <row r="430" spans="4:4">
      <c r="D430" s="182"/>
    </row>
    <row r="431" spans="4:4">
      <c r="D431" s="182"/>
    </row>
    <row r="432" spans="4:4">
      <c r="D432" s="182"/>
    </row>
    <row r="433" spans="4:4">
      <c r="D433" s="182"/>
    </row>
    <row r="434" spans="4:4">
      <c r="D434" s="182"/>
    </row>
    <row r="435" spans="4:4">
      <c r="D435" s="182"/>
    </row>
    <row r="436" spans="4:4">
      <c r="D436" s="182"/>
    </row>
    <row r="437" spans="4:4">
      <c r="D437" s="182"/>
    </row>
    <row r="438" spans="4:4">
      <c r="D438" s="182"/>
    </row>
    <row r="439" spans="4:4">
      <c r="D439" s="182"/>
    </row>
    <row r="440" spans="4:4">
      <c r="D440" s="182"/>
    </row>
    <row r="441" spans="4:4">
      <c r="D441" s="182"/>
    </row>
    <row r="442" spans="4:4">
      <c r="D442" s="182"/>
    </row>
    <row r="443" spans="4:4">
      <c r="D443" s="182"/>
    </row>
    <row r="444" spans="4:4">
      <c r="D444" s="182"/>
    </row>
    <row r="445" spans="4:4">
      <c r="D445" s="182"/>
    </row>
    <row r="446" spans="4:4">
      <c r="D446" s="182"/>
    </row>
    <row r="447" spans="4:4">
      <c r="D447" s="182"/>
    </row>
    <row r="448" spans="4:4">
      <c r="D448" s="182"/>
    </row>
    <row r="449" spans="4:4">
      <c r="D449" s="182"/>
    </row>
    <row r="450" spans="4:4">
      <c r="D450" s="182"/>
    </row>
    <row r="451" spans="4:4">
      <c r="D451" s="182"/>
    </row>
    <row r="452" spans="4:4">
      <c r="D452" s="182"/>
    </row>
    <row r="453" spans="4:4">
      <c r="D453" s="182"/>
    </row>
    <row r="454" spans="4:4">
      <c r="D454" s="182"/>
    </row>
    <row r="455" spans="4:4">
      <c r="D455" s="182"/>
    </row>
    <row r="456" spans="4:4">
      <c r="D456" s="182"/>
    </row>
    <row r="457" spans="4:4">
      <c r="D457" s="182"/>
    </row>
    <row r="458" spans="4:4">
      <c r="D458" s="182"/>
    </row>
    <row r="459" spans="4:4">
      <c r="D459" s="182"/>
    </row>
    <row r="460" spans="4:4">
      <c r="D460" s="182"/>
    </row>
    <row r="461" spans="4:4">
      <c r="D461" s="182"/>
    </row>
    <row r="462" spans="4:4">
      <c r="D462" s="182"/>
    </row>
    <row r="463" spans="4:4">
      <c r="D463" s="182"/>
    </row>
    <row r="464" spans="4:4">
      <c r="D464" s="182"/>
    </row>
    <row r="465" spans="4:4">
      <c r="D465" s="182"/>
    </row>
    <row r="466" spans="4:4">
      <c r="D466" s="182"/>
    </row>
    <row r="467" spans="4:4">
      <c r="D467" s="182"/>
    </row>
    <row r="468" spans="4:4">
      <c r="D468" s="182"/>
    </row>
    <row r="469" spans="4:4">
      <c r="D469" s="182"/>
    </row>
    <row r="470" spans="4:4">
      <c r="D470" s="182"/>
    </row>
    <row r="471" spans="4:4">
      <c r="D471" s="182"/>
    </row>
    <row r="472" spans="4:4">
      <c r="D472" s="182"/>
    </row>
    <row r="473" spans="4:4">
      <c r="D473" s="182"/>
    </row>
    <row r="474" spans="4:4">
      <c r="D474" s="182"/>
    </row>
    <row r="475" spans="4:4">
      <c r="D475" s="182"/>
    </row>
    <row r="476" spans="4:4">
      <c r="D476" s="182"/>
    </row>
    <row r="477" spans="4:4">
      <c r="D477" s="182"/>
    </row>
    <row r="478" spans="4:4">
      <c r="D478" s="182"/>
    </row>
    <row r="479" spans="4:4">
      <c r="D479" s="182"/>
    </row>
    <row r="480" spans="4:4">
      <c r="D480" s="182"/>
    </row>
    <row r="481" spans="4:4">
      <c r="D481" s="182"/>
    </row>
    <row r="482" spans="4:4">
      <c r="D482" s="182"/>
    </row>
    <row r="483" spans="4:4">
      <c r="D483" s="182"/>
    </row>
    <row r="484" spans="4:4">
      <c r="D484" s="182"/>
    </row>
    <row r="485" spans="4:4">
      <c r="D485" s="182"/>
    </row>
    <row r="486" spans="4:4">
      <c r="D486" s="182"/>
    </row>
    <row r="487" spans="4:4">
      <c r="D487" s="182"/>
    </row>
    <row r="488" spans="4:4">
      <c r="D488" s="182"/>
    </row>
    <row r="489" spans="4:4">
      <c r="D489" s="182"/>
    </row>
    <row r="490" spans="4:4">
      <c r="D490" s="182"/>
    </row>
    <row r="491" spans="4:4">
      <c r="D491" s="182"/>
    </row>
    <row r="492" spans="4:4">
      <c r="D492" s="182"/>
    </row>
    <row r="493" spans="4:4">
      <c r="D493" s="182"/>
    </row>
    <row r="494" spans="4:4">
      <c r="D494" s="182"/>
    </row>
    <row r="495" spans="4:4">
      <c r="D495" s="182"/>
    </row>
    <row r="496" spans="4:4">
      <c r="D496" s="182"/>
    </row>
    <row r="497" spans="4:5">
      <c r="D497" s="182"/>
      <c r="E497" s="181"/>
    </row>
    <row r="498" spans="4:5">
      <c r="D498" s="182"/>
      <c r="E498" s="181"/>
    </row>
    <row r="499" spans="4:5">
      <c r="D499" s="182"/>
      <c r="E499" s="181"/>
    </row>
    <row r="500" spans="4:5">
      <c r="D500" s="182"/>
      <c r="E500" s="181"/>
    </row>
    <row r="501" spans="4:5">
      <c r="D501" s="182"/>
      <c r="E501" s="181"/>
    </row>
    <row r="502" spans="4:5">
      <c r="D502" s="182"/>
      <c r="E502" s="181"/>
    </row>
    <row r="503" spans="4:5">
      <c r="D503" s="182"/>
      <c r="E503" s="181"/>
    </row>
    <row r="504" spans="4:5">
      <c r="D504" s="182"/>
      <c r="E504" s="181"/>
    </row>
    <row r="505" spans="4:5">
      <c r="D505" s="182"/>
      <c r="E505" s="181"/>
    </row>
    <row r="506" spans="4:5">
      <c r="D506" s="182"/>
      <c r="E506" s="181"/>
    </row>
    <row r="507" spans="4:5">
      <c r="D507" s="182"/>
      <c r="E507" s="181"/>
    </row>
    <row r="508" spans="4:5">
      <c r="D508" s="182"/>
      <c r="E508" s="181"/>
    </row>
    <row r="509" spans="4:5">
      <c r="D509" s="182"/>
      <c r="E509" s="181"/>
    </row>
    <row r="510" spans="4:5">
      <c r="D510" s="182"/>
      <c r="E510" s="181"/>
    </row>
    <row r="511" spans="4:5">
      <c r="D511" s="181"/>
      <c r="E511" s="183"/>
    </row>
  </sheetData>
  <sheetProtection password="CC3D" sheet="1" objects="1" scenarios="1"/>
  <autoFilter ref="D1:D511"/>
  <mergeCells count="1">
    <mergeCell ref="B6:L6"/>
  </mergeCells>
  <phoneticPr fontId="4" type="noConversion"/>
  <dataValidations count="1">
    <dataValidation allowBlank="1" showInputMessage="1" showErrorMessage="1" sqref="E10"/>
  </dataValidations>
  <pageMargins left="0" right="0" top="0.51181102362204722" bottom="0.51181102362204722" header="0" footer="0.23622047244094491"/>
  <pageSetup paperSize="9" scale="93" fitToHeight="2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zoomScaleNormal="100" workbookViewId="0">
      <selection activeCell="M23" sqref="M2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18.140625" style="2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197</v>
      </c>
      <c r="C1" s="81" t="s" vm="1">
        <v>261</v>
      </c>
    </row>
    <row r="2" spans="2:18">
      <c r="B2" s="57" t="s">
        <v>196</v>
      </c>
      <c r="C2" s="81" t="s">
        <v>262</v>
      </c>
    </row>
    <row r="3" spans="2:18">
      <c r="B3" s="57" t="s">
        <v>198</v>
      </c>
      <c r="C3" s="81" t="s">
        <v>263</v>
      </c>
    </row>
    <row r="4" spans="2:18">
      <c r="B4" s="57" t="s">
        <v>199</v>
      </c>
      <c r="C4" s="81">
        <v>414</v>
      </c>
    </row>
    <row r="6" spans="2:18" ht="26.25" customHeight="1">
      <c r="B6" s="227" t="s">
        <v>239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9"/>
    </row>
    <row r="7" spans="2:18" s="3" customFormat="1" ht="78.75">
      <c r="B7" s="22" t="s">
        <v>133</v>
      </c>
      <c r="C7" s="30" t="s">
        <v>53</v>
      </c>
      <c r="D7" s="73" t="s">
        <v>75</v>
      </c>
      <c r="E7" s="30" t="s">
        <v>15</v>
      </c>
      <c r="F7" s="30" t="s">
        <v>76</v>
      </c>
      <c r="G7" s="30" t="s">
        <v>119</v>
      </c>
      <c r="H7" s="30" t="s">
        <v>18</v>
      </c>
      <c r="I7" s="30" t="s">
        <v>118</v>
      </c>
      <c r="J7" s="30" t="s">
        <v>17</v>
      </c>
      <c r="K7" s="30" t="s">
        <v>236</v>
      </c>
      <c r="L7" s="30" t="s">
        <v>0</v>
      </c>
      <c r="M7" s="30" t="s">
        <v>237</v>
      </c>
      <c r="N7" s="30" t="s">
        <v>68</v>
      </c>
      <c r="O7" s="73" t="s">
        <v>200</v>
      </c>
      <c r="P7" s="31" t="s">
        <v>202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24</v>
      </c>
      <c r="H8" s="32" t="s">
        <v>21</v>
      </c>
      <c r="I8" s="32"/>
      <c r="J8" s="32" t="s">
        <v>20</v>
      </c>
      <c r="K8" s="32" t="s">
        <v>20</v>
      </c>
      <c r="L8" s="32" t="s">
        <v>22</v>
      </c>
      <c r="M8" s="32" t="s">
        <v>23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1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1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sheetProtection password="CC3D" sheet="1" objects="1" scenarios="1"/>
  <mergeCells count="1">
    <mergeCell ref="B6:P6"/>
  </mergeCells>
  <dataValidations count="1">
    <dataValidation allowBlank="1" showInputMessage="1" showErrorMessage="1" sqref="C5:C1048576 AH1:XFD2 D3:XFD1048576 D1:AF2 A1:A1048576 B1:B12 B15:B1048576"/>
  </dataValidations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zoomScaleNormal="100" workbookViewId="0">
      <selection activeCell="B13" sqref="B13:B14"/>
    </sheetView>
  </sheetViews>
  <sheetFormatPr defaultColWidth="9.140625" defaultRowHeight="18"/>
  <cols>
    <col min="1" max="1" width="6.28515625" style="1" customWidth="1"/>
    <col min="2" max="2" width="19.5703125" style="2" customWidth="1"/>
    <col min="3" max="3" width="23.28515625" style="2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197</v>
      </c>
      <c r="C1" s="81" t="s" vm="1">
        <v>261</v>
      </c>
    </row>
    <row r="2" spans="2:18">
      <c r="B2" s="57" t="s">
        <v>196</v>
      </c>
      <c r="C2" s="81" t="s">
        <v>262</v>
      </c>
    </row>
    <row r="3" spans="2:18">
      <c r="B3" s="57" t="s">
        <v>198</v>
      </c>
      <c r="C3" s="81" t="s">
        <v>263</v>
      </c>
    </row>
    <row r="4" spans="2:18">
      <c r="B4" s="57" t="s">
        <v>199</v>
      </c>
      <c r="C4" s="81">
        <v>414</v>
      </c>
    </row>
    <row r="6" spans="2:18" ht="26.25" customHeight="1">
      <c r="B6" s="227" t="s">
        <v>242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9"/>
    </row>
    <row r="7" spans="2:18" s="3" customFormat="1" ht="78.75">
      <c r="B7" s="22" t="s">
        <v>133</v>
      </c>
      <c r="C7" s="30" t="s">
        <v>53</v>
      </c>
      <c r="D7" s="73" t="s">
        <v>75</v>
      </c>
      <c r="E7" s="30" t="s">
        <v>15</v>
      </c>
      <c r="F7" s="30" t="s">
        <v>76</v>
      </c>
      <c r="G7" s="30" t="s">
        <v>119</v>
      </c>
      <c r="H7" s="30" t="s">
        <v>18</v>
      </c>
      <c r="I7" s="30" t="s">
        <v>118</v>
      </c>
      <c r="J7" s="30" t="s">
        <v>17</v>
      </c>
      <c r="K7" s="30" t="s">
        <v>236</v>
      </c>
      <c r="L7" s="30" t="s">
        <v>0</v>
      </c>
      <c r="M7" s="30" t="s">
        <v>237</v>
      </c>
      <c r="N7" s="30" t="s">
        <v>68</v>
      </c>
      <c r="O7" s="73" t="s">
        <v>200</v>
      </c>
      <c r="P7" s="31" t="s">
        <v>202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24</v>
      </c>
      <c r="H8" s="32" t="s">
        <v>21</v>
      </c>
      <c r="I8" s="32"/>
      <c r="J8" s="32" t="s">
        <v>20</v>
      </c>
      <c r="K8" s="32" t="s">
        <v>20</v>
      </c>
      <c r="L8" s="32" t="s">
        <v>22</v>
      </c>
      <c r="M8" s="32" t="s">
        <v>23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1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1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23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23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23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23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23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2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2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2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2"/>
      <c r="R24" s="2"/>
      <c r="S24" s="2"/>
      <c r="T24" s="2"/>
      <c r="U24" s="2"/>
      <c r="V24" s="2"/>
      <c r="W24" s="2"/>
    </row>
    <row r="25" spans="2:2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2"/>
      <c r="R25" s="2"/>
      <c r="S25" s="2"/>
      <c r="T25" s="2"/>
      <c r="U25" s="2"/>
      <c r="V25" s="2"/>
      <c r="W25" s="2"/>
    </row>
    <row r="26" spans="2:2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2"/>
      <c r="R26" s="2"/>
      <c r="S26" s="2"/>
      <c r="T26" s="2"/>
      <c r="U26" s="2"/>
      <c r="V26" s="2"/>
      <c r="W26" s="2"/>
    </row>
    <row r="27" spans="2:2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2"/>
      <c r="R27" s="2"/>
      <c r="S27" s="2"/>
      <c r="T27" s="2"/>
      <c r="U27" s="2"/>
      <c r="V27" s="2"/>
      <c r="W27" s="2"/>
    </row>
    <row r="28" spans="2:2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2"/>
      <c r="R28" s="2"/>
      <c r="S28" s="2"/>
      <c r="T28" s="2"/>
      <c r="U28" s="2"/>
      <c r="V28" s="2"/>
      <c r="W28" s="2"/>
    </row>
    <row r="29" spans="2:2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2"/>
      <c r="R29" s="2"/>
      <c r="S29" s="2"/>
      <c r="T29" s="2"/>
      <c r="U29" s="2"/>
      <c r="V29" s="2"/>
      <c r="W29" s="2"/>
    </row>
    <row r="30" spans="2:2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2"/>
      <c r="R30" s="2"/>
      <c r="S30" s="2"/>
      <c r="T30" s="2"/>
      <c r="U30" s="2"/>
      <c r="V30" s="2"/>
      <c r="W30" s="2"/>
    </row>
    <row r="31" spans="2:2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2"/>
      <c r="R31" s="2"/>
      <c r="S31" s="2"/>
      <c r="T31" s="2"/>
      <c r="U31" s="2"/>
      <c r="V31" s="2"/>
      <c r="W31" s="2"/>
    </row>
    <row r="32" spans="2:2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2"/>
      <c r="R32" s="2"/>
      <c r="S32" s="2"/>
      <c r="T32" s="2"/>
      <c r="U32" s="2"/>
      <c r="V32" s="2"/>
      <c r="W32" s="2"/>
    </row>
    <row r="33" spans="2:2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2"/>
      <c r="R33" s="2"/>
      <c r="S33" s="2"/>
      <c r="T33" s="2"/>
      <c r="U33" s="2"/>
      <c r="V33" s="2"/>
      <c r="W33" s="2"/>
    </row>
    <row r="34" spans="2:2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2"/>
      <c r="R34" s="2"/>
      <c r="S34" s="2"/>
      <c r="T34" s="2"/>
      <c r="U34" s="2"/>
      <c r="V34" s="2"/>
      <c r="W34" s="2"/>
    </row>
    <row r="35" spans="2:2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2"/>
      <c r="R35" s="2"/>
      <c r="S35" s="2"/>
      <c r="T35" s="2"/>
      <c r="U35" s="2"/>
      <c r="V35" s="2"/>
      <c r="W35" s="2"/>
    </row>
    <row r="36" spans="2:2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2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2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2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2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2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2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2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2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2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2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2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2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sheetProtection password="CC3D" sheet="1" objects="1" scenarios="1"/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Z878"/>
  <sheetViews>
    <sheetView rightToLeft="1" zoomScaleNormal="100" workbookViewId="0">
      <selection activeCell="B1" sqref="B1"/>
    </sheetView>
  </sheetViews>
  <sheetFormatPr defaultColWidth="9.140625" defaultRowHeight="18"/>
  <cols>
    <col min="1" max="1" width="3.7109375" style="1" customWidth="1"/>
    <col min="2" max="2" width="32" style="2" bestFit="1" customWidth="1"/>
    <col min="3" max="3" width="15.5703125" style="2" customWidth="1"/>
    <col min="4" max="4" width="6.42578125" style="2" bestFit="1" customWidth="1"/>
    <col min="5" max="5" width="5.7109375" style="1" customWidth="1"/>
    <col min="6" max="6" width="7.85546875" style="1" bestFit="1" customWidth="1"/>
    <col min="7" max="7" width="7.140625" style="1" bestFit="1" customWidth="1"/>
    <col min="8" max="8" width="7" style="1" bestFit="1" customWidth="1"/>
    <col min="9" max="9" width="5.28515625" style="1" bestFit="1" customWidth="1"/>
    <col min="10" max="10" width="10.85546875" style="1" bestFit="1" customWidth="1"/>
    <col min="11" max="11" width="7.5703125" style="1" bestFit="1" customWidth="1"/>
    <col min="12" max="12" width="15.85546875" style="1" bestFit="1" customWidth="1"/>
    <col min="13" max="13" width="8.28515625" style="1" bestFit="1" customWidth="1"/>
    <col min="14" max="14" width="12.5703125" style="1" bestFit="1" customWidth="1"/>
    <col min="15" max="15" width="11.28515625" style="1" bestFit="1" customWidth="1"/>
    <col min="16" max="16" width="11.85546875" style="1" bestFit="1" customWidth="1"/>
    <col min="17" max="17" width="9" style="1" bestFit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7" t="s">
        <v>197</v>
      </c>
      <c r="C1" s="81" t="s" vm="1">
        <v>261</v>
      </c>
    </row>
    <row r="2" spans="2:52">
      <c r="B2" s="57" t="s">
        <v>196</v>
      </c>
      <c r="C2" s="81" t="s">
        <v>262</v>
      </c>
    </row>
    <row r="3" spans="2:52">
      <c r="B3" s="57" t="s">
        <v>198</v>
      </c>
      <c r="C3" s="81" t="s">
        <v>263</v>
      </c>
    </row>
    <row r="4" spans="2:52">
      <c r="B4" s="57" t="s">
        <v>199</v>
      </c>
      <c r="C4" s="81">
        <v>414</v>
      </c>
    </row>
    <row r="6" spans="2:52" ht="21.75" customHeight="1">
      <c r="B6" s="219" t="s">
        <v>228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1"/>
    </row>
    <row r="7" spans="2:52" ht="27.75" customHeight="1">
      <c r="B7" s="222" t="s">
        <v>103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4"/>
      <c r="AT7" s="3"/>
      <c r="AU7" s="3"/>
    </row>
    <row r="8" spans="2:52" s="3" customFormat="1" ht="55.5" customHeight="1">
      <c r="B8" s="22" t="s">
        <v>132</v>
      </c>
      <c r="C8" s="30" t="s">
        <v>53</v>
      </c>
      <c r="D8" s="73" t="s">
        <v>137</v>
      </c>
      <c r="E8" s="30" t="s">
        <v>15</v>
      </c>
      <c r="F8" s="30" t="s">
        <v>76</v>
      </c>
      <c r="G8" s="30" t="s">
        <v>119</v>
      </c>
      <c r="H8" s="30" t="s">
        <v>18</v>
      </c>
      <c r="I8" s="30" t="s">
        <v>118</v>
      </c>
      <c r="J8" s="30" t="s">
        <v>17</v>
      </c>
      <c r="K8" s="30" t="s">
        <v>19</v>
      </c>
      <c r="L8" s="30" t="s">
        <v>0</v>
      </c>
      <c r="M8" s="30" t="s">
        <v>122</v>
      </c>
      <c r="N8" s="30" t="s">
        <v>71</v>
      </c>
      <c r="O8" s="30" t="s">
        <v>68</v>
      </c>
      <c r="P8" s="73" t="s">
        <v>200</v>
      </c>
      <c r="Q8" s="74" t="s">
        <v>202</v>
      </c>
      <c r="AL8" s="1"/>
      <c r="AT8" s="1"/>
      <c r="AU8" s="1"/>
      <c r="AV8" s="1"/>
    </row>
    <row r="9" spans="2:52" s="3" customFormat="1" ht="21.75" customHeight="1">
      <c r="B9" s="15"/>
      <c r="C9" s="32"/>
      <c r="D9" s="32"/>
      <c r="E9" s="32"/>
      <c r="F9" s="32"/>
      <c r="G9" s="32" t="s">
        <v>24</v>
      </c>
      <c r="H9" s="32" t="s">
        <v>21</v>
      </c>
      <c r="I9" s="32"/>
      <c r="J9" s="32" t="s">
        <v>20</v>
      </c>
      <c r="K9" s="32" t="s">
        <v>20</v>
      </c>
      <c r="L9" s="32" t="s">
        <v>22</v>
      </c>
      <c r="M9" s="32" t="s">
        <v>72</v>
      </c>
      <c r="N9" s="32" t="s">
        <v>23</v>
      </c>
      <c r="O9" s="32" t="s">
        <v>20</v>
      </c>
      <c r="P9" s="32" t="s">
        <v>20</v>
      </c>
      <c r="Q9" s="33" t="s">
        <v>20</v>
      </c>
      <c r="AT9" s="1"/>
      <c r="AU9" s="1"/>
    </row>
    <row r="10" spans="2:52" s="4" customFormat="1" ht="18" customHeight="1">
      <c r="B10" s="18"/>
      <c r="C10" s="34" t="s">
        <v>1</v>
      </c>
      <c r="D10" s="34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130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82" t="s">
        <v>31</v>
      </c>
      <c r="C11" s="83"/>
      <c r="D11" s="83"/>
      <c r="E11" s="83"/>
      <c r="F11" s="83"/>
      <c r="G11" s="83"/>
      <c r="H11" s="91">
        <v>5.7991627141841047</v>
      </c>
      <c r="I11" s="83"/>
      <c r="J11" s="83"/>
      <c r="K11" s="92">
        <v>6.910817188976545E-3</v>
      </c>
      <c r="L11" s="91"/>
      <c r="M11" s="93"/>
      <c r="N11" s="91">
        <v>306149.61346999998</v>
      </c>
      <c r="O11" s="83"/>
      <c r="P11" s="92">
        <v>1</v>
      </c>
      <c r="Q11" s="92">
        <f>+N11/'סכום נכסי הקרן'!$C$43</f>
        <v>0.18025174914154149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22.5" customHeight="1">
      <c r="B12" s="84" t="s">
        <v>252</v>
      </c>
      <c r="C12" s="85"/>
      <c r="D12" s="85"/>
      <c r="E12" s="85"/>
      <c r="F12" s="85"/>
      <c r="G12" s="85"/>
      <c r="H12" s="94">
        <v>5.7991627141841056</v>
      </c>
      <c r="I12" s="85"/>
      <c r="J12" s="85"/>
      <c r="K12" s="95">
        <v>6.9108171889765398E-3</v>
      </c>
      <c r="L12" s="94"/>
      <c r="M12" s="96"/>
      <c r="N12" s="94">
        <v>306149.61347000004</v>
      </c>
      <c r="O12" s="85"/>
      <c r="P12" s="95">
        <v>1.0000000000000002</v>
      </c>
      <c r="Q12" s="95">
        <f>+N12/'סכום נכסי הקרן'!$C$43</f>
        <v>0.18025174914154152</v>
      </c>
      <c r="AV12" s="4"/>
    </row>
    <row r="13" spans="2:52" s="133" customFormat="1">
      <c r="B13" s="128" t="s">
        <v>29</v>
      </c>
      <c r="C13" s="129"/>
      <c r="D13" s="129"/>
      <c r="E13" s="129"/>
      <c r="F13" s="129"/>
      <c r="G13" s="129"/>
      <c r="H13" s="130">
        <v>6.9500563442535794</v>
      </c>
      <c r="I13" s="129"/>
      <c r="J13" s="129"/>
      <c r="K13" s="131">
        <v>5.2325065244812809E-3</v>
      </c>
      <c r="L13" s="130"/>
      <c r="M13" s="132"/>
      <c r="N13" s="130">
        <v>180008.77385</v>
      </c>
      <c r="O13" s="129"/>
      <c r="P13" s="131">
        <v>0.58797648577674688</v>
      </c>
      <c r="Q13" s="131">
        <f>+N13/'סכום נכסי הקרן'!$C$43</f>
        <v>0.10598379001535531</v>
      </c>
    </row>
    <row r="14" spans="2:52">
      <c r="B14" s="88" t="s">
        <v>28</v>
      </c>
      <c r="C14" s="85"/>
      <c r="D14" s="85"/>
      <c r="E14" s="85"/>
      <c r="F14" s="85"/>
      <c r="G14" s="85"/>
      <c r="H14" s="94">
        <v>6.9500563442535794</v>
      </c>
      <c r="I14" s="85"/>
      <c r="J14" s="85"/>
      <c r="K14" s="95">
        <v>5.2325065244812809E-3</v>
      </c>
      <c r="L14" s="94"/>
      <c r="M14" s="96"/>
      <c r="N14" s="94">
        <v>180008.77385</v>
      </c>
      <c r="O14" s="85"/>
      <c r="P14" s="95">
        <v>0.58797648577674688</v>
      </c>
      <c r="Q14" s="95">
        <f>+N14/'סכום נכסי הקרן'!$C$43</f>
        <v>0.10598379001535531</v>
      </c>
    </row>
    <row r="15" spans="2:52">
      <c r="B15" s="89" t="s">
        <v>264</v>
      </c>
      <c r="C15" s="87" t="s">
        <v>265</v>
      </c>
      <c r="D15" s="100" t="s">
        <v>138</v>
      </c>
      <c r="E15" s="87" t="s">
        <v>266</v>
      </c>
      <c r="F15" s="87"/>
      <c r="G15" s="87"/>
      <c r="H15" s="97">
        <v>5.09</v>
      </c>
      <c r="I15" s="100" t="s">
        <v>267</v>
      </c>
      <c r="J15" s="101">
        <v>0.04</v>
      </c>
      <c r="K15" s="98">
        <v>1.8999999999999998E-3</v>
      </c>
      <c r="L15" s="97">
        <v>5481161</v>
      </c>
      <c r="M15" s="99">
        <v>158.91999999999999</v>
      </c>
      <c r="N15" s="97">
        <v>8710.66122</v>
      </c>
      <c r="O15" s="98">
        <v>3.5640075590373418E-4</v>
      </c>
      <c r="P15" s="98">
        <v>2.8452301870547911E-2</v>
      </c>
      <c r="Q15" s="98">
        <f>+N15/'סכום נכסי הקרן'!$C$43</f>
        <v>5.1285771792694132E-3</v>
      </c>
    </row>
    <row r="16" spans="2:52" ht="20.25">
      <c r="B16" s="89" t="s">
        <v>268</v>
      </c>
      <c r="C16" s="87" t="s">
        <v>269</v>
      </c>
      <c r="D16" s="100" t="s">
        <v>138</v>
      </c>
      <c r="E16" s="87" t="s">
        <v>266</v>
      </c>
      <c r="F16" s="87"/>
      <c r="G16" s="87"/>
      <c r="H16" s="97">
        <v>7.5000000000000018</v>
      </c>
      <c r="I16" s="100" t="s">
        <v>267</v>
      </c>
      <c r="J16" s="101">
        <v>0.04</v>
      </c>
      <c r="K16" s="98">
        <v>4.7000000000000011E-3</v>
      </c>
      <c r="L16" s="97">
        <v>25278837</v>
      </c>
      <c r="M16" s="99">
        <v>160.88</v>
      </c>
      <c r="N16" s="97">
        <v>40668.592159999993</v>
      </c>
      <c r="O16" s="98">
        <v>2.4037552225601284E-3</v>
      </c>
      <c r="P16" s="98">
        <v>0.1328389466151822</v>
      </c>
      <c r="Q16" s="98">
        <f>+N16/'סכום נכסי הקרן'!$C$43</f>
        <v>2.3944452481506444E-2</v>
      </c>
      <c r="AT16" s="4"/>
    </row>
    <row r="17" spans="2:47" ht="20.25">
      <c r="B17" s="89" t="s">
        <v>270</v>
      </c>
      <c r="C17" s="87" t="s">
        <v>271</v>
      </c>
      <c r="D17" s="100" t="s">
        <v>138</v>
      </c>
      <c r="E17" s="87" t="s">
        <v>266</v>
      </c>
      <c r="F17" s="87"/>
      <c r="G17" s="87"/>
      <c r="H17" s="97">
        <v>2.23</v>
      </c>
      <c r="I17" s="100" t="s">
        <v>267</v>
      </c>
      <c r="J17" s="101">
        <v>3.5000000000000003E-2</v>
      </c>
      <c r="K17" s="98">
        <v>3.8999999999999994E-3</v>
      </c>
      <c r="L17" s="97">
        <v>40840708</v>
      </c>
      <c r="M17" s="99">
        <v>127.63</v>
      </c>
      <c r="N17" s="97">
        <v>52124.995130000003</v>
      </c>
      <c r="O17" s="98">
        <v>2.1212568114458209E-3</v>
      </c>
      <c r="P17" s="98">
        <v>0.170259875683651</v>
      </c>
      <c r="Q17" s="98">
        <f>+N17/'סכום נכסי הקרן'!$C$43</f>
        <v>3.0689640400599499E-2</v>
      </c>
      <c r="AU17" s="4"/>
    </row>
    <row r="18" spans="2:47">
      <c r="B18" s="89" t="s">
        <v>272</v>
      </c>
      <c r="C18" s="87" t="s">
        <v>273</v>
      </c>
      <c r="D18" s="100" t="s">
        <v>138</v>
      </c>
      <c r="E18" s="87" t="s">
        <v>266</v>
      </c>
      <c r="F18" s="87"/>
      <c r="G18" s="87"/>
      <c r="H18" s="97">
        <v>15.319999999999999</v>
      </c>
      <c r="I18" s="100" t="s">
        <v>267</v>
      </c>
      <c r="J18" s="101">
        <v>0.04</v>
      </c>
      <c r="K18" s="98">
        <v>1.24E-2</v>
      </c>
      <c r="L18" s="97">
        <v>7304248</v>
      </c>
      <c r="M18" s="99">
        <v>179</v>
      </c>
      <c r="N18" s="97">
        <v>13074.603800000001</v>
      </c>
      <c r="O18" s="98">
        <v>4.5106040366929871E-4</v>
      </c>
      <c r="P18" s="98">
        <v>4.2706582744979356E-2</v>
      </c>
      <c r="Q18" s="98">
        <f>+N18/'סכום נכסי הקרן'!$C$43</f>
        <v>7.6979362396405035E-3</v>
      </c>
      <c r="AT18" s="3"/>
    </row>
    <row r="19" spans="2:47">
      <c r="B19" s="89" t="s">
        <v>274</v>
      </c>
      <c r="C19" s="87" t="s">
        <v>275</v>
      </c>
      <c r="D19" s="100" t="s">
        <v>138</v>
      </c>
      <c r="E19" s="87" t="s">
        <v>266</v>
      </c>
      <c r="F19" s="87"/>
      <c r="G19" s="87"/>
      <c r="H19" s="97">
        <v>19.510000000000002</v>
      </c>
      <c r="I19" s="100" t="s">
        <v>267</v>
      </c>
      <c r="J19" s="101">
        <v>2.75E-2</v>
      </c>
      <c r="K19" s="98">
        <v>1.4500000000000002E-2</v>
      </c>
      <c r="L19" s="97">
        <v>10028811</v>
      </c>
      <c r="M19" s="99">
        <v>136.44999999999999</v>
      </c>
      <c r="N19" s="97">
        <v>13684.312900000001</v>
      </c>
      <c r="O19" s="98">
        <v>5.9444550182275759E-4</v>
      </c>
      <c r="P19" s="98">
        <v>4.4698122414389217E-2</v>
      </c>
      <c r="Q19" s="98">
        <f>+N19/'סכום נכסי הקרן'!$C$43</f>
        <v>8.0569147485363979E-3</v>
      </c>
      <c r="AU19" s="3"/>
    </row>
    <row r="20" spans="2:47">
      <c r="B20" s="89" t="s">
        <v>276</v>
      </c>
      <c r="C20" s="87" t="s">
        <v>277</v>
      </c>
      <c r="D20" s="100" t="s">
        <v>138</v>
      </c>
      <c r="E20" s="87" t="s">
        <v>266</v>
      </c>
      <c r="F20" s="87"/>
      <c r="G20" s="87"/>
      <c r="H20" s="97">
        <v>7.3100000000000014</v>
      </c>
      <c r="I20" s="100" t="s">
        <v>267</v>
      </c>
      <c r="J20" s="101">
        <v>1.7500000000000002E-2</v>
      </c>
      <c r="K20" s="98">
        <v>3.9000000000000011E-3</v>
      </c>
      <c r="L20" s="97">
        <v>12529429</v>
      </c>
      <c r="M20" s="99">
        <v>111.76</v>
      </c>
      <c r="N20" s="97">
        <v>14002.889889999997</v>
      </c>
      <c r="O20" s="98">
        <v>9.1461828093565404E-4</v>
      </c>
      <c r="P20" s="98">
        <v>4.5738714908984061E-2</v>
      </c>
      <c r="Q20" s="98">
        <f>+N20/'סכום נכסי הקרן'!$C$43</f>
        <v>8.2444833658306786E-3</v>
      </c>
    </row>
    <row r="21" spans="2:47">
      <c r="B21" s="89" t="s">
        <v>278</v>
      </c>
      <c r="C21" s="87" t="s">
        <v>279</v>
      </c>
      <c r="D21" s="100" t="s">
        <v>138</v>
      </c>
      <c r="E21" s="87" t="s">
        <v>266</v>
      </c>
      <c r="F21" s="87"/>
      <c r="G21" s="87"/>
      <c r="H21" s="97">
        <v>3.67</v>
      </c>
      <c r="I21" s="100" t="s">
        <v>267</v>
      </c>
      <c r="J21" s="101">
        <v>0.03</v>
      </c>
      <c r="K21" s="98">
        <v>1.2000000000000001E-3</v>
      </c>
      <c r="L21" s="97">
        <v>13143105</v>
      </c>
      <c r="M21" s="99">
        <v>121.81</v>
      </c>
      <c r="N21" s="97">
        <v>16009.616029999999</v>
      </c>
      <c r="O21" s="98">
        <v>8.5733091658790628E-4</v>
      </c>
      <c r="P21" s="98">
        <v>5.2293438650932035E-2</v>
      </c>
      <c r="Q21" s="98">
        <f>+N21/'סכום נכסי הקרן'!$C$43</f>
        <v>9.4259837854563898E-3</v>
      </c>
    </row>
    <row r="22" spans="2:47">
      <c r="B22" s="89" t="s">
        <v>280</v>
      </c>
      <c r="C22" s="87" t="s">
        <v>281</v>
      </c>
      <c r="D22" s="100" t="s">
        <v>138</v>
      </c>
      <c r="E22" s="87" t="s">
        <v>266</v>
      </c>
      <c r="F22" s="87"/>
      <c r="G22" s="87"/>
      <c r="H22" s="97">
        <v>9.51</v>
      </c>
      <c r="I22" s="100" t="s">
        <v>267</v>
      </c>
      <c r="J22" s="101">
        <v>7.4999999999999997E-3</v>
      </c>
      <c r="K22" s="98">
        <v>6.3999999999999994E-3</v>
      </c>
      <c r="L22" s="97">
        <v>9218089</v>
      </c>
      <c r="M22" s="99">
        <v>100.75</v>
      </c>
      <c r="N22" s="97">
        <v>9287.2248600000021</v>
      </c>
      <c r="O22" s="98">
        <v>2.1773487527252029E-3</v>
      </c>
      <c r="P22" s="98">
        <v>3.0335575977821935E-2</v>
      </c>
      <c r="Q22" s="98">
        <f>+N22/'סכום נכסי הקרן'!$C$43</f>
        <v>5.468040631218531E-3</v>
      </c>
    </row>
    <row r="23" spans="2:47">
      <c r="B23" s="89" t="s">
        <v>282</v>
      </c>
      <c r="C23" s="87" t="s">
        <v>283</v>
      </c>
      <c r="D23" s="100" t="s">
        <v>138</v>
      </c>
      <c r="E23" s="87" t="s">
        <v>266</v>
      </c>
      <c r="F23" s="87"/>
      <c r="G23" s="87"/>
      <c r="H23" s="97">
        <v>6.26</v>
      </c>
      <c r="I23" s="100" t="s">
        <v>267</v>
      </c>
      <c r="J23" s="101">
        <v>2.75E-2</v>
      </c>
      <c r="K23" s="98">
        <v>2.8000000000000004E-3</v>
      </c>
      <c r="L23" s="97">
        <v>8769352</v>
      </c>
      <c r="M23" s="99">
        <v>120.45</v>
      </c>
      <c r="N23" s="97">
        <v>10562.68447</v>
      </c>
      <c r="O23" s="98">
        <v>5.407524376972628E-4</v>
      </c>
      <c r="P23" s="98">
        <v>3.4501707679062778E-2</v>
      </c>
      <c r="Q23" s="98">
        <f>+N23/'סכום נכסי הקרן'!$C$43</f>
        <v>6.2189931575212199E-3</v>
      </c>
    </row>
    <row r="24" spans="2:47">
      <c r="B24" s="89" t="s">
        <v>284</v>
      </c>
      <c r="C24" s="87" t="s">
        <v>285</v>
      </c>
      <c r="D24" s="100" t="s">
        <v>138</v>
      </c>
      <c r="E24" s="87" t="s">
        <v>266</v>
      </c>
      <c r="F24" s="87"/>
      <c r="G24" s="87"/>
      <c r="H24" s="97">
        <v>1.4</v>
      </c>
      <c r="I24" s="100" t="s">
        <v>267</v>
      </c>
      <c r="J24" s="101">
        <v>0.01</v>
      </c>
      <c r="K24" s="98">
        <v>4.000000000000001E-3</v>
      </c>
      <c r="L24" s="97">
        <v>1814077</v>
      </c>
      <c r="M24" s="99">
        <v>103.81</v>
      </c>
      <c r="N24" s="97">
        <v>1883.1933899999999</v>
      </c>
      <c r="O24" s="98">
        <v>1.1191793345829688E-4</v>
      </c>
      <c r="P24" s="98">
        <v>6.1512192311963722E-3</v>
      </c>
      <c r="Q24" s="98">
        <f>+N24/'סכום נכסי הקרן'!$C$43</f>
        <v>1.1087680257762342E-3</v>
      </c>
    </row>
    <row r="25" spans="2:47">
      <c r="B25" s="90"/>
      <c r="C25" s="87"/>
      <c r="D25" s="87"/>
      <c r="E25" s="87"/>
      <c r="F25" s="87"/>
      <c r="G25" s="87"/>
      <c r="H25" s="87"/>
      <c r="I25" s="87"/>
      <c r="J25" s="87"/>
      <c r="K25" s="98"/>
      <c r="L25" s="97"/>
      <c r="M25" s="99"/>
      <c r="N25" s="87"/>
      <c r="O25" s="87"/>
      <c r="P25" s="98"/>
      <c r="Q25" s="87"/>
    </row>
    <row r="26" spans="2:47" s="133" customFormat="1">
      <c r="B26" s="128" t="s">
        <v>54</v>
      </c>
      <c r="C26" s="129"/>
      <c r="D26" s="129"/>
      <c r="E26" s="129"/>
      <c r="F26" s="129"/>
      <c r="G26" s="129"/>
      <c r="H26" s="130">
        <v>4.1567846247034517</v>
      </c>
      <c r="I26" s="129"/>
      <c r="J26" s="129"/>
      <c r="K26" s="131">
        <v>9.305843619475028E-3</v>
      </c>
      <c r="L26" s="130"/>
      <c r="M26" s="132"/>
      <c r="N26" s="130">
        <v>126140.83962</v>
      </c>
      <c r="O26" s="129"/>
      <c r="P26" s="131">
        <v>0.41202351422325317</v>
      </c>
      <c r="Q26" s="131">
        <f>+N26/'סכום נכסי הקרן'!$C$43</f>
        <v>7.4267959126186181E-2</v>
      </c>
    </row>
    <row r="27" spans="2:47">
      <c r="B27" s="88" t="s">
        <v>25</v>
      </c>
      <c r="C27" s="85"/>
      <c r="D27" s="85"/>
      <c r="E27" s="85"/>
      <c r="F27" s="85"/>
      <c r="G27" s="85"/>
      <c r="H27" s="94">
        <v>0.84902724034691779</v>
      </c>
      <c r="I27" s="85"/>
      <c r="J27" s="85"/>
      <c r="K27" s="95">
        <v>1.3189538780344981E-3</v>
      </c>
      <c r="L27" s="94"/>
      <c r="M27" s="96"/>
      <c r="N27" s="94">
        <v>57985.495000000003</v>
      </c>
      <c r="O27" s="85"/>
      <c r="P27" s="95">
        <v>0.18940247659558807</v>
      </c>
      <c r="Q27" s="95">
        <f>+N27/'סכום נכסי הקרן'!$C$43</f>
        <v>3.4140127698094623E-2</v>
      </c>
    </row>
    <row r="28" spans="2:47">
      <c r="B28" s="89" t="s">
        <v>286</v>
      </c>
      <c r="C28" s="87" t="s">
        <v>287</v>
      </c>
      <c r="D28" s="100" t="s">
        <v>138</v>
      </c>
      <c r="E28" s="87" t="s">
        <v>266</v>
      </c>
      <c r="F28" s="87"/>
      <c r="G28" s="87"/>
      <c r="H28" s="97">
        <v>0.84000000000000008</v>
      </c>
      <c r="I28" s="100" t="s">
        <v>267</v>
      </c>
      <c r="J28" s="101">
        <v>0</v>
      </c>
      <c r="K28" s="98">
        <v>1.2999999999999999E-3</v>
      </c>
      <c r="L28" s="97">
        <v>20550000</v>
      </c>
      <c r="M28" s="99">
        <v>99.89</v>
      </c>
      <c r="N28" s="97">
        <v>20527.395</v>
      </c>
      <c r="O28" s="98">
        <v>2.2833333333333334E-3</v>
      </c>
      <c r="P28" s="98">
        <v>6.7050207143284565E-2</v>
      </c>
      <c r="Q28" s="98">
        <f>+N28/'סכום נכסי הקרן'!$C$43</f>
        <v>1.2085917117879721E-2</v>
      </c>
    </row>
    <row r="29" spans="2:47">
      <c r="B29" s="89" t="s">
        <v>288</v>
      </c>
      <c r="C29" s="87" t="s">
        <v>289</v>
      </c>
      <c r="D29" s="100" t="s">
        <v>138</v>
      </c>
      <c r="E29" s="87" t="s">
        <v>266</v>
      </c>
      <c r="F29" s="87"/>
      <c r="G29" s="87"/>
      <c r="H29" s="97">
        <v>0.93</v>
      </c>
      <c r="I29" s="100" t="s">
        <v>267</v>
      </c>
      <c r="J29" s="101">
        <v>0</v>
      </c>
      <c r="K29" s="98">
        <v>1.2999999999999999E-3</v>
      </c>
      <c r="L29" s="97">
        <v>29500000</v>
      </c>
      <c r="M29" s="99">
        <v>99.88</v>
      </c>
      <c r="N29" s="97">
        <v>29464.6</v>
      </c>
      <c r="O29" s="98">
        <v>3.2777777777777779E-3</v>
      </c>
      <c r="P29" s="98">
        <v>9.6242486364880794E-2</v>
      </c>
      <c r="Q29" s="98">
        <f>+N29/'סכום נכסי הקרן'!$C$43</f>
        <v>1.7347876509000718E-2</v>
      </c>
    </row>
    <row r="30" spans="2:47">
      <c r="B30" s="89" t="s">
        <v>290</v>
      </c>
      <c r="C30" s="87" t="s">
        <v>291</v>
      </c>
      <c r="D30" s="100" t="s">
        <v>138</v>
      </c>
      <c r="E30" s="87" t="s">
        <v>266</v>
      </c>
      <c r="F30" s="87"/>
      <c r="G30" s="87"/>
      <c r="H30" s="97">
        <v>0.51</v>
      </c>
      <c r="I30" s="100" t="s">
        <v>267</v>
      </c>
      <c r="J30" s="101">
        <v>0</v>
      </c>
      <c r="K30" s="98">
        <v>1.4000000000000002E-3</v>
      </c>
      <c r="L30" s="97">
        <v>5000000</v>
      </c>
      <c r="M30" s="99">
        <v>99.93</v>
      </c>
      <c r="N30" s="97">
        <v>4996.5</v>
      </c>
      <c r="O30" s="98">
        <v>5.5555555555555556E-4</v>
      </c>
      <c r="P30" s="98">
        <v>1.6320451766598798E-2</v>
      </c>
      <c r="Q30" s="98">
        <f>+N30/'סכום נכסי הקרן'!$C$43</f>
        <v>2.9417899777095941E-3</v>
      </c>
    </row>
    <row r="31" spans="2:47">
      <c r="B31" s="89" t="s">
        <v>292</v>
      </c>
      <c r="C31" s="87" t="s">
        <v>293</v>
      </c>
      <c r="D31" s="100" t="s">
        <v>138</v>
      </c>
      <c r="E31" s="87" t="s">
        <v>266</v>
      </c>
      <c r="F31" s="87"/>
      <c r="G31" s="87"/>
      <c r="H31" s="97">
        <v>0.68</v>
      </c>
      <c r="I31" s="100" t="s">
        <v>267</v>
      </c>
      <c r="J31" s="101">
        <v>0</v>
      </c>
      <c r="K31" s="98">
        <v>1.5E-3</v>
      </c>
      <c r="L31" s="97">
        <v>3000000</v>
      </c>
      <c r="M31" s="99">
        <v>99.9</v>
      </c>
      <c r="N31" s="97">
        <v>2997</v>
      </c>
      <c r="O31" s="98">
        <v>3.3333333333333332E-4</v>
      </c>
      <c r="P31" s="98">
        <v>9.7893313208238953E-3</v>
      </c>
      <c r="Q31" s="98">
        <f>+N31/'סכום נכסי הקרן'!$C$43</f>
        <v>1.7645440935045837E-3</v>
      </c>
    </row>
    <row r="32" spans="2:47">
      <c r="B32" s="90"/>
      <c r="C32" s="87"/>
      <c r="D32" s="87"/>
      <c r="E32" s="87"/>
      <c r="F32" s="87"/>
      <c r="G32" s="87"/>
      <c r="H32" s="87"/>
      <c r="I32" s="87"/>
      <c r="J32" s="87"/>
      <c r="K32" s="98"/>
      <c r="L32" s="97"/>
      <c r="M32" s="99"/>
      <c r="N32" s="87"/>
      <c r="O32" s="87"/>
      <c r="P32" s="98"/>
      <c r="Q32" s="87"/>
    </row>
    <row r="33" spans="2:17">
      <c r="B33" s="88" t="s">
        <v>26</v>
      </c>
      <c r="C33" s="85"/>
      <c r="D33" s="85"/>
      <c r="E33" s="85"/>
      <c r="F33" s="85"/>
      <c r="G33" s="85"/>
      <c r="H33" s="94">
        <v>4.4000000000000004</v>
      </c>
      <c r="I33" s="85"/>
      <c r="J33" s="85"/>
      <c r="K33" s="95">
        <v>2.5999999999999999E-3</v>
      </c>
      <c r="L33" s="94"/>
      <c r="M33" s="96"/>
      <c r="N33" s="94">
        <v>1.6924699999999999</v>
      </c>
      <c r="O33" s="85"/>
      <c r="P33" s="95">
        <v>5.5282447716232288E-6</v>
      </c>
      <c r="Q33" s="95">
        <f>+N33/'סכום נכסי הקרן'!$C$43</f>
        <v>9.9647578976766857E-7</v>
      </c>
    </row>
    <row r="34" spans="2:17">
      <c r="B34" s="89" t="s">
        <v>294</v>
      </c>
      <c r="C34" s="87" t="s">
        <v>295</v>
      </c>
      <c r="D34" s="100" t="s">
        <v>138</v>
      </c>
      <c r="E34" s="87" t="s">
        <v>266</v>
      </c>
      <c r="F34" s="87"/>
      <c r="G34" s="87"/>
      <c r="H34" s="97">
        <v>4.4000000000000004</v>
      </c>
      <c r="I34" s="100" t="s">
        <v>267</v>
      </c>
      <c r="J34" s="101">
        <v>1.4000000000000002E-3</v>
      </c>
      <c r="K34" s="98">
        <v>2.5999999999999999E-3</v>
      </c>
      <c r="L34" s="97">
        <v>1702</v>
      </c>
      <c r="M34" s="99">
        <v>99.44</v>
      </c>
      <c r="N34" s="97">
        <v>1.6924699999999999</v>
      </c>
      <c r="O34" s="98">
        <v>9.2380633181439782E-8</v>
      </c>
      <c r="P34" s="98">
        <v>5.5282447716232288E-6</v>
      </c>
      <c r="Q34" s="98">
        <f>+N34/'סכום נכסי הקרן'!$C$43</f>
        <v>9.9647578976766857E-7</v>
      </c>
    </row>
    <row r="35" spans="2:17">
      <c r="B35" s="90"/>
      <c r="C35" s="87"/>
      <c r="D35" s="87"/>
      <c r="E35" s="87"/>
      <c r="F35" s="87"/>
      <c r="G35" s="87"/>
      <c r="H35" s="87"/>
      <c r="I35" s="87"/>
      <c r="J35" s="87"/>
      <c r="K35" s="98"/>
      <c r="L35" s="97"/>
      <c r="M35" s="99"/>
      <c r="N35" s="87"/>
      <c r="O35" s="87"/>
      <c r="P35" s="98"/>
      <c r="Q35" s="87"/>
    </row>
    <row r="36" spans="2:17">
      <c r="B36" s="88" t="s">
        <v>27</v>
      </c>
      <c r="C36" s="85"/>
      <c r="D36" s="85"/>
      <c r="E36" s="85"/>
      <c r="F36" s="85"/>
      <c r="G36" s="85"/>
      <c r="H36" s="94">
        <v>6.9710364158613922</v>
      </c>
      <c r="I36" s="85"/>
      <c r="J36" s="85"/>
      <c r="K36" s="95">
        <v>1.6101299035241795E-2</v>
      </c>
      <c r="L36" s="94"/>
      <c r="M36" s="96"/>
      <c r="N36" s="94">
        <v>68153.652150000009</v>
      </c>
      <c r="O36" s="85"/>
      <c r="P36" s="95">
        <v>0.22261550938289354</v>
      </c>
      <c r="Q36" s="95">
        <f>+N36/'סכום נכסי הקרן'!$C$43</f>
        <v>4.01268349523018E-2</v>
      </c>
    </row>
    <row r="37" spans="2:17">
      <c r="B37" s="89" t="s">
        <v>296</v>
      </c>
      <c r="C37" s="87" t="s">
        <v>297</v>
      </c>
      <c r="D37" s="100" t="s">
        <v>138</v>
      </c>
      <c r="E37" s="87" t="s">
        <v>266</v>
      </c>
      <c r="F37" s="87"/>
      <c r="G37" s="87"/>
      <c r="H37" s="97">
        <v>1.1099999999999999</v>
      </c>
      <c r="I37" s="100" t="s">
        <v>267</v>
      </c>
      <c r="J37" s="101">
        <v>5.5E-2</v>
      </c>
      <c r="K37" s="98">
        <v>2.1000000000000003E-3</v>
      </c>
      <c r="L37" s="97">
        <v>678870</v>
      </c>
      <c r="M37" s="99">
        <v>110.77</v>
      </c>
      <c r="N37" s="97">
        <v>751.98428000000001</v>
      </c>
      <c r="O37" s="98">
        <v>3.7716894226243362E-5</v>
      </c>
      <c r="P37" s="98">
        <v>2.4562640190094113E-3</v>
      </c>
      <c r="Q37" s="98">
        <f>+N37/'סכום נכסי הקרן'!$C$43</f>
        <v>4.4274588577987895E-4</v>
      </c>
    </row>
    <row r="38" spans="2:17">
      <c r="B38" s="89" t="s">
        <v>298</v>
      </c>
      <c r="C38" s="87" t="s">
        <v>299</v>
      </c>
      <c r="D38" s="100" t="s">
        <v>138</v>
      </c>
      <c r="E38" s="87" t="s">
        <v>266</v>
      </c>
      <c r="F38" s="87"/>
      <c r="G38" s="87"/>
      <c r="H38" s="97">
        <v>2.8699999999999997</v>
      </c>
      <c r="I38" s="100" t="s">
        <v>267</v>
      </c>
      <c r="J38" s="101">
        <v>0.06</v>
      </c>
      <c r="K38" s="98">
        <v>6.5000000000000006E-3</v>
      </c>
      <c r="L38" s="97">
        <v>1635719</v>
      </c>
      <c r="M38" s="99">
        <v>121.74</v>
      </c>
      <c r="N38" s="97">
        <v>1991.3242399999999</v>
      </c>
      <c r="O38" s="98">
        <v>8.9245552933218272E-5</v>
      </c>
      <c r="P38" s="98">
        <v>6.5044153328487949E-3</v>
      </c>
      <c r="Q38" s="98">
        <f>+N38/'סכום נכסי הקרן'!$C$43</f>
        <v>1.1724322408890571E-3</v>
      </c>
    </row>
    <row r="39" spans="2:17">
      <c r="B39" s="89" t="s">
        <v>300</v>
      </c>
      <c r="C39" s="87" t="s">
        <v>301</v>
      </c>
      <c r="D39" s="100" t="s">
        <v>138</v>
      </c>
      <c r="E39" s="87" t="s">
        <v>266</v>
      </c>
      <c r="F39" s="87"/>
      <c r="G39" s="87"/>
      <c r="H39" s="97">
        <v>8.5699999999999985</v>
      </c>
      <c r="I39" s="100" t="s">
        <v>267</v>
      </c>
      <c r="J39" s="101">
        <v>6.25E-2</v>
      </c>
      <c r="K39" s="98">
        <v>2.1399999999999995E-2</v>
      </c>
      <c r="L39" s="97">
        <v>3542824</v>
      </c>
      <c r="M39" s="99">
        <v>140.5</v>
      </c>
      <c r="N39" s="97">
        <v>4977.6676200000002</v>
      </c>
      <c r="O39" s="98">
        <v>2.1139003159671246E-4</v>
      </c>
      <c r="P39" s="98">
        <v>1.6258938117156136E-2</v>
      </c>
      <c r="Q39" s="98">
        <f>+N39/'סכום נכסי הקרן'!$C$43</f>
        <v>2.9307020348014745E-3</v>
      </c>
    </row>
    <row r="40" spans="2:17">
      <c r="B40" s="89" t="s">
        <v>302</v>
      </c>
      <c r="C40" s="87" t="s">
        <v>303</v>
      </c>
      <c r="D40" s="100" t="s">
        <v>138</v>
      </c>
      <c r="E40" s="87" t="s">
        <v>266</v>
      </c>
      <c r="F40" s="87"/>
      <c r="G40" s="87"/>
      <c r="H40" s="97">
        <v>7.15</v>
      </c>
      <c r="I40" s="100" t="s">
        <v>267</v>
      </c>
      <c r="J40" s="101">
        <v>3.7499999999999999E-2</v>
      </c>
      <c r="K40" s="98">
        <v>1.8400000000000007E-2</v>
      </c>
      <c r="L40" s="97">
        <v>1305995</v>
      </c>
      <c r="M40" s="99">
        <v>117.33</v>
      </c>
      <c r="N40" s="97">
        <v>1532.3239799999999</v>
      </c>
      <c r="O40" s="98">
        <v>9.7792970440651125E-5</v>
      </c>
      <c r="P40" s="98">
        <v>5.0051475245457217E-3</v>
      </c>
      <c r="Q40" s="98">
        <f>+N40/'סכום נכסי הקרן'!$C$43</f>
        <v>9.0218659601082275E-4</v>
      </c>
    </row>
    <row r="41" spans="2:17">
      <c r="B41" s="89" t="s">
        <v>304</v>
      </c>
      <c r="C41" s="87" t="s">
        <v>305</v>
      </c>
      <c r="D41" s="100" t="s">
        <v>138</v>
      </c>
      <c r="E41" s="87" t="s">
        <v>266</v>
      </c>
      <c r="F41" s="87"/>
      <c r="G41" s="87"/>
      <c r="H41" s="97">
        <v>0.41000000000000003</v>
      </c>
      <c r="I41" s="100" t="s">
        <v>267</v>
      </c>
      <c r="J41" s="101">
        <v>2.5000000000000001E-2</v>
      </c>
      <c r="K41" s="98">
        <v>1.2999999999999999E-3</v>
      </c>
      <c r="L41" s="97">
        <v>2226112</v>
      </c>
      <c r="M41" s="99">
        <v>102.45</v>
      </c>
      <c r="N41" s="97">
        <v>2280.65182</v>
      </c>
      <c r="O41" s="98">
        <v>1.7228985379864588E-4</v>
      </c>
      <c r="P41" s="98">
        <v>7.4494682327060462E-3</v>
      </c>
      <c r="Q41" s="98">
        <f>+N41/'סכום נכסי הקרן'!$C$43</f>
        <v>1.3427796791196126E-3</v>
      </c>
    </row>
    <row r="42" spans="2:17">
      <c r="B42" s="89" t="s">
        <v>306</v>
      </c>
      <c r="C42" s="87" t="s">
        <v>307</v>
      </c>
      <c r="D42" s="100" t="s">
        <v>138</v>
      </c>
      <c r="E42" s="87" t="s">
        <v>266</v>
      </c>
      <c r="F42" s="87"/>
      <c r="G42" s="87"/>
      <c r="H42" s="97">
        <v>3.29</v>
      </c>
      <c r="I42" s="100" t="s">
        <v>267</v>
      </c>
      <c r="J42" s="101">
        <v>2.2499999999999999E-2</v>
      </c>
      <c r="K42" s="98">
        <v>7.4999999999999997E-3</v>
      </c>
      <c r="L42" s="97">
        <v>161741</v>
      </c>
      <c r="M42" s="99">
        <v>106.37</v>
      </c>
      <c r="N42" s="97">
        <v>172.04390000000001</v>
      </c>
      <c r="O42" s="98">
        <v>1.2428843314012931E-5</v>
      </c>
      <c r="P42" s="98">
        <v>5.6196020648204676E-4</v>
      </c>
      <c r="Q42" s="98">
        <f>+N42/'סכום נכסי הקרן'!$C$43</f>
        <v>1.0129431016633075E-4</v>
      </c>
    </row>
    <row r="43" spans="2:17">
      <c r="B43" s="89" t="s">
        <v>308</v>
      </c>
      <c r="C43" s="87" t="s">
        <v>309</v>
      </c>
      <c r="D43" s="100" t="s">
        <v>138</v>
      </c>
      <c r="E43" s="87" t="s">
        <v>266</v>
      </c>
      <c r="F43" s="87"/>
      <c r="G43" s="87"/>
      <c r="H43" s="97">
        <v>1.98</v>
      </c>
      <c r="I43" s="100" t="s">
        <v>267</v>
      </c>
      <c r="J43" s="101">
        <v>0.04</v>
      </c>
      <c r="K43" s="98">
        <v>4.000000000000001E-3</v>
      </c>
      <c r="L43" s="97">
        <v>6073168</v>
      </c>
      <c r="M43" s="99">
        <v>111.14</v>
      </c>
      <c r="N43" s="97">
        <v>6749.7190899999996</v>
      </c>
      <c r="O43" s="98">
        <v>3.6214145678089779E-4</v>
      </c>
      <c r="P43" s="98">
        <v>2.2047125957457444E-2</v>
      </c>
      <c r="Q43" s="98">
        <f>+N43/'סכום נכסי הקרן'!$C$43</f>
        <v>3.9740330173755863E-3</v>
      </c>
    </row>
    <row r="44" spans="2:17">
      <c r="B44" s="89" t="s">
        <v>310</v>
      </c>
      <c r="C44" s="87" t="s">
        <v>311</v>
      </c>
      <c r="D44" s="100" t="s">
        <v>138</v>
      </c>
      <c r="E44" s="87" t="s">
        <v>266</v>
      </c>
      <c r="F44" s="87"/>
      <c r="G44" s="87"/>
      <c r="H44" s="97">
        <v>5.2100000000000009</v>
      </c>
      <c r="I44" s="100" t="s">
        <v>267</v>
      </c>
      <c r="J44" s="101">
        <v>5.5E-2</v>
      </c>
      <c r="K44" s="98">
        <v>1.34E-2</v>
      </c>
      <c r="L44" s="97">
        <v>21256427</v>
      </c>
      <c r="M44" s="99">
        <v>129.19999999999999</v>
      </c>
      <c r="N44" s="97">
        <v>27463.302660000001</v>
      </c>
      <c r="O44" s="98">
        <v>1.1847100016355041E-3</v>
      </c>
      <c r="P44" s="98">
        <v>8.9705495129397475E-2</v>
      </c>
      <c r="Q44" s="98">
        <f>+N44/'סכום נכסי הקרן'!$C$43</f>
        <v>1.6169572404681923E-2</v>
      </c>
    </row>
    <row r="45" spans="2:17">
      <c r="B45" s="89" t="s">
        <v>312</v>
      </c>
      <c r="C45" s="87" t="s">
        <v>313</v>
      </c>
      <c r="D45" s="100" t="s">
        <v>138</v>
      </c>
      <c r="E45" s="87" t="s">
        <v>266</v>
      </c>
      <c r="F45" s="87"/>
      <c r="G45" s="87"/>
      <c r="H45" s="97">
        <v>6.2999999999999989</v>
      </c>
      <c r="I45" s="100" t="s">
        <v>267</v>
      </c>
      <c r="J45" s="101">
        <v>4.2500000000000003E-2</v>
      </c>
      <c r="K45" s="98">
        <v>1.6500000000000001E-2</v>
      </c>
      <c r="L45" s="97">
        <v>5280569</v>
      </c>
      <c r="M45" s="99">
        <v>120.81</v>
      </c>
      <c r="N45" s="97">
        <v>6379.4553299999998</v>
      </c>
      <c r="O45" s="98">
        <v>3.1512431330980606E-4</v>
      </c>
      <c r="P45" s="98">
        <v>2.0837704995584232E-2</v>
      </c>
      <c r="Q45" s="98">
        <f>+N45/'סכום נכסי הקרן'!$C$43</f>
        <v>3.7560327735494943E-3</v>
      </c>
    </row>
    <row r="46" spans="2:17">
      <c r="B46" s="89" t="s">
        <v>314</v>
      </c>
      <c r="C46" s="87" t="s">
        <v>315</v>
      </c>
      <c r="D46" s="100" t="s">
        <v>138</v>
      </c>
      <c r="E46" s="87" t="s">
        <v>266</v>
      </c>
      <c r="F46" s="87"/>
      <c r="G46" s="87"/>
      <c r="H46" s="97">
        <v>8.9200000000000017</v>
      </c>
      <c r="I46" s="100" t="s">
        <v>267</v>
      </c>
      <c r="J46" s="101">
        <v>1.7500000000000002E-2</v>
      </c>
      <c r="K46" s="98">
        <v>2.0900000000000002E-2</v>
      </c>
      <c r="L46" s="97">
        <v>668398</v>
      </c>
      <c r="M46" s="99">
        <v>97.65</v>
      </c>
      <c r="N46" s="97">
        <v>652.69061999999997</v>
      </c>
      <c r="O46" s="98">
        <v>1.0592857913755431E-4</v>
      </c>
      <c r="P46" s="98">
        <v>2.1319335099012236E-3</v>
      </c>
      <c r="Q46" s="98">
        <f>+N46/'סכום נכסי הקרן'!$C$43</f>
        <v>3.842847442131614E-4</v>
      </c>
    </row>
    <row r="47" spans="2:17">
      <c r="B47" s="89" t="s">
        <v>316</v>
      </c>
      <c r="C47" s="87" t="s">
        <v>317</v>
      </c>
      <c r="D47" s="100" t="s">
        <v>138</v>
      </c>
      <c r="E47" s="87" t="s">
        <v>266</v>
      </c>
      <c r="F47" s="87"/>
      <c r="G47" s="87"/>
      <c r="H47" s="97">
        <v>3.6700000000000004</v>
      </c>
      <c r="I47" s="100" t="s">
        <v>267</v>
      </c>
      <c r="J47" s="101">
        <v>0.05</v>
      </c>
      <c r="K47" s="98">
        <v>8.8999999999999999E-3</v>
      </c>
      <c r="L47" s="97">
        <v>37071</v>
      </c>
      <c r="M47" s="99">
        <v>121</v>
      </c>
      <c r="N47" s="97">
        <v>44.855919999999998</v>
      </c>
      <c r="O47" s="98">
        <v>2.0771825938251012E-6</v>
      </c>
      <c r="P47" s="98">
        <v>1.4651633719732097E-4</v>
      </c>
      <c r="Q47" s="98">
        <f>+N47/'סכום נכסי הקרן'!$C$43</f>
        <v>2.6409826057629005E-5</v>
      </c>
    </row>
    <row r="48" spans="2:17">
      <c r="B48" s="89" t="s">
        <v>318</v>
      </c>
      <c r="C48" s="87" t="s">
        <v>319</v>
      </c>
      <c r="D48" s="100" t="s">
        <v>138</v>
      </c>
      <c r="E48" s="87" t="s">
        <v>266</v>
      </c>
      <c r="F48" s="87"/>
      <c r="G48" s="87"/>
      <c r="H48" s="97">
        <v>15.7</v>
      </c>
      <c r="I48" s="100" t="s">
        <v>267</v>
      </c>
      <c r="J48" s="101">
        <v>5.5E-2</v>
      </c>
      <c r="K48" s="98">
        <v>3.2000000000000001E-2</v>
      </c>
      <c r="L48" s="97">
        <v>9186825</v>
      </c>
      <c r="M48" s="99">
        <v>145.32</v>
      </c>
      <c r="N48" s="97">
        <v>13350.29365</v>
      </c>
      <c r="O48" s="98">
        <v>7.8768801404438386E-4</v>
      </c>
      <c r="P48" s="98">
        <v>4.3607089679726846E-2</v>
      </c>
      <c r="Q48" s="98">
        <f>+N48/'סכום נכסי הקרן'!$C$43</f>
        <v>7.8602541897428262E-3</v>
      </c>
    </row>
    <row r="49" spans="2:17">
      <c r="B49" s="89" t="s">
        <v>320</v>
      </c>
      <c r="C49" s="87" t="s">
        <v>321</v>
      </c>
      <c r="D49" s="100" t="s">
        <v>138</v>
      </c>
      <c r="E49" s="87" t="s">
        <v>266</v>
      </c>
      <c r="F49" s="87"/>
      <c r="G49" s="87"/>
      <c r="H49" s="97">
        <v>0.67</v>
      </c>
      <c r="I49" s="100" t="s">
        <v>267</v>
      </c>
      <c r="J49" s="101">
        <v>4.2500000000000003E-2</v>
      </c>
      <c r="K49" s="98">
        <v>1.2999999999999999E-3</v>
      </c>
      <c r="L49" s="97">
        <v>1734990</v>
      </c>
      <c r="M49" s="99">
        <v>104.17</v>
      </c>
      <c r="N49" s="97">
        <v>1807.3390399999998</v>
      </c>
      <c r="O49" s="98">
        <v>1.0395377116197919E-4</v>
      </c>
      <c r="P49" s="98">
        <v>5.9034503408808107E-3</v>
      </c>
      <c r="Q49" s="98">
        <f>+N49/'סכום נכסי הקרן'!$C$43</f>
        <v>1.0641072499139954E-3</v>
      </c>
    </row>
    <row r="50" spans="2:17">
      <c r="C50" s="1"/>
      <c r="D50" s="1"/>
    </row>
    <row r="51" spans="2:17">
      <c r="C51" s="1"/>
      <c r="D51" s="1"/>
    </row>
    <row r="52" spans="2:17">
      <c r="C52" s="1"/>
      <c r="D52" s="1"/>
    </row>
    <row r="53" spans="2:17">
      <c r="B53" s="102"/>
      <c r="C53" s="1"/>
      <c r="D53" s="1"/>
    </row>
    <row r="54" spans="2:17">
      <c r="B54" s="113" t="s">
        <v>1807</v>
      </c>
      <c r="C54" s="1"/>
      <c r="D54" s="1"/>
    </row>
    <row r="55" spans="2:17">
      <c r="B55" s="113" t="s">
        <v>129</v>
      </c>
      <c r="C55" s="1"/>
      <c r="D55" s="1"/>
    </row>
    <row r="56" spans="2:17">
      <c r="C56" s="1"/>
      <c r="D56" s="1"/>
    </row>
    <row r="57" spans="2:17">
      <c r="C57" s="1"/>
      <c r="D57" s="1"/>
    </row>
    <row r="58" spans="2:17">
      <c r="C58" s="1"/>
      <c r="D58" s="1"/>
    </row>
    <row r="59" spans="2:17">
      <c r="C59" s="1"/>
      <c r="D59" s="1"/>
    </row>
    <row r="60" spans="2:17">
      <c r="C60" s="1"/>
      <c r="D60" s="1"/>
    </row>
    <row r="61" spans="2:17">
      <c r="C61" s="1"/>
      <c r="D61" s="1"/>
    </row>
    <row r="62" spans="2:17">
      <c r="C62" s="1"/>
      <c r="D62" s="1"/>
    </row>
    <row r="63" spans="2:17">
      <c r="C63" s="1"/>
      <c r="D63" s="1"/>
    </row>
    <row r="64" spans="2:17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password="CC3D" sheet="1" objects="1" scenarios="1"/>
  <mergeCells count="2">
    <mergeCell ref="B6:Q6"/>
    <mergeCell ref="B7:Q7"/>
  </mergeCells>
  <phoneticPr fontId="4" type="noConversion"/>
  <dataValidations count="1">
    <dataValidation allowBlank="1" showInputMessage="1" showErrorMessage="1" sqref="C5:C1048576 AH1:XFD2 D3:XFD1048576 D1:AF2 A1:A1048576 B1:B53 B55:B1048576"/>
  </dataValidations>
  <pageMargins left="0" right="0" top="0.51181102362204722" bottom="0.51181102362204722" header="0" footer="0.23622047244094491"/>
  <pageSetup paperSize="9" scale="81" fitToHeight="2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zoomScaleNormal="100" workbookViewId="0">
      <selection activeCell="B16" sqref="B16:B17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31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197</v>
      </c>
      <c r="C1" s="81" t="s" vm="1">
        <v>261</v>
      </c>
    </row>
    <row r="2" spans="2:67">
      <c r="B2" s="57" t="s">
        <v>196</v>
      </c>
      <c r="C2" s="81" t="s">
        <v>262</v>
      </c>
    </row>
    <row r="3" spans="2:67">
      <c r="B3" s="57" t="s">
        <v>198</v>
      </c>
      <c r="C3" s="81" t="s">
        <v>263</v>
      </c>
    </row>
    <row r="4" spans="2:67">
      <c r="B4" s="57" t="s">
        <v>199</v>
      </c>
      <c r="C4" s="81">
        <v>414</v>
      </c>
    </row>
    <row r="6" spans="2:67" ht="26.25" customHeight="1">
      <c r="B6" s="222" t="s">
        <v>228</v>
      </c>
      <c r="C6" s="225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5"/>
      <c r="Q6" s="225"/>
      <c r="R6" s="225"/>
      <c r="S6" s="225"/>
      <c r="T6" s="226"/>
      <c r="BO6" s="3"/>
    </row>
    <row r="7" spans="2:67" ht="26.25" customHeight="1">
      <c r="B7" s="222" t="s">
        <v>104</v>
      </c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5"/>
      <c r="Q7" s="225"/>
      <c r="R7" s="225"/>
      <c r="S7" s="225"/>
      <c r="T7" s="226"/>
      <c r="AZ7" s="44"/>
      <c r="BJ7" s="3"/>
      <c r="BO7" s="3"/>
    </row>
    <row r="8" spans="2:67" s="3" customFormat="1" ht="78.75">
      <c r="B8" s="38" t="s">
        <v>132</v>
      </c>
      <c r="C8" s="13" t="s">
        <v>53</v>
      </c>
      <c r="D8" s="77" t="s">
        <v>137</v>
      </c>
      <c r="E8" s="77" t="s">
        <v>245</v>
      </c>
      <c r="F8" s="77" t="s">
        <v>134</v>
      </c>
      <c r="G8" s="13" t="s">
        <v>75</v>
      </c>
      <c r="H8" s="13" t="s">
        <v>15</v>
      </c>
      <c r="I8" s="13" t="s">
        <v>76</v>
      </c>
      <c r="J8" s="13" t="s">
        <v>119</v>
      </c>
      <c r="K8" s="13" t="s">
        <v>18</v>
      </c>
      <c r="L8" s="13" t="s">
        <v>118</v>
      </c>
      <c r="M8" s="13" t="s">
        <v>17</v>
      </c>
      <c r="N8" s="13" t="s">
        <v>19</v>
      </c>
      <c r="O8" s="13" t="s">
        <v>0</v>
      </c>
      <c r="P8" s="13" t="s">
        <v>122</v>
      </c>
      <c r="Q8" s="13" t="s">
        <v>71</v>
      </c>
      <c r="R8" s="13" t="s">
        <v>68</v>
      </c>
      <c r="S8" s="77" t="s">
        <v>200</v>
      </c>
      <c r="T8" s="39" t="s">
        <v>202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72</v>
      </c>
      <c r="Q9" s="16" t="s">
        <v>23</v>
      </c>
      <c r="R9" s="16" t="s">
        <v>20</v>
      </c>
      <c r="S9" s="16" t="s">
        <v>20</v>
      </c>
      <c r="T9" s="75" t="s">
        <v>20</v>
      </c>
      <c r="BJ9" s="1"/>
      <c r="BL9" s="1"/>
      <c r="BO9" s="4"/>
    </row>
    <row r="10" spans="2:67" s="4" customFormat="1" ht="18" customHeight="1">
      <c r="B10" s="41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130</v>
      </c>
      <c r="R10" s="19" t="s">
        <v>131</v>
      </c>
      <c r="S10" s="46" t="s">
        <v>203</v>
      </c>
      <c r="T10" s="76" t="s">
        <v>246</v>
      </c>
      <c r="U10" s="5"/>
      <c r="BJ10" s="1"/>
      <c r="BK10" s="3"/>
      <c r="BL10" s="1"/>
      <c r="BO10" s="1"/>
    </row>
    <row r="11" spans="2:67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5"/>
      <c r="BJ11" s="1"/>
      <c r="BK11" s="3"/>
      <c r="BL11" s="1"/>
      <c r="BO11" s="1"/>
    </row>
    <row r="12" spans="2:67" ht="20.25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BK12" s="4"/>
    </row>
    <row r="13" spans="2:67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</row>
    <row r="14" spans="2:67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</row>
    <row r="15" spans="2:67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</row>
    <row r="16" spans="2:67" ht="20.25">
      <c r="B16" s="11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BJ16" s="4"/>
    </row>
    <row r="17" spans="2:20">
      <c r="B17" s="11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</row>
    <row r="18" spans="2:2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</row>
    <row r="19" spans="2:2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</row>
    <row r="20" spans="2:2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</row>
    <row r="21" spans="2:2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</row>
    <row r="22" spans="2:2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</row>
    <row r="23" spans="2:2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</row>
    <row r="24" spans="2:2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</row>
    <row r="25" spans="2:2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</row>
    <row r="26" spans="2:2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</row>
    <row r="27" spans="2:2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</row>
    <row r="28" spans="2:2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</row>
    <row r="29" spans="2:2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</row>
    <row r="30" spans="2:2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</row>
    <row r="31" spans="2:2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</row>
    <row r="32" spans="2:20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</row>
    <row r="33" spans="2:20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</row>
    <row r="34" spans="2:20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</row>
    <row r="35" spans="2:20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</row>
    <row r="36" spans="2:20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</row>
    <row r="37" spans="2:20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</row>
    <row r="38" spans="2:20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</row>
    <row r="39" spans="2:20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</row>
    <row r="40" spans="2:20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</row>
    <row r="41" spans="2:20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</row>
    <row r="42" spans="2:20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</row>
    <row r="43" spans="2:20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</row>
    <row r="44" spans="2:20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</row>
    <row r="45" spans="2:20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</row>
    <row r="46" spans="2:20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</row>
    <row r="47" spans="2:20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</row>
    <row r="48" spans="2:20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</row>
    <row r="49" spans="2:20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</row>
    <row r="50" spans="2:20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</row>
    <row r="51" spans="2:20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</row>
    <row r="52" spans="2:20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</row>
    <row r="53" spans="2:20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</row>
    <row r="54" spans="2:20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</row>
    <row r="55" spans="2:20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</row>
    <row r="56" spans="2:20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</row>
    <row r="57" spans="2:20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</row>
    <row r="58" spans="2:20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</row>
    <row r="59" spans="2:20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</row>
    <row r="60" spans="2:20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</row>
    <row r="61" spans="2:20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</row>
    <row r="62" spans="2:20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</row>
    <row r="63" spans="2:20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</row>
    <row r="64" spans="2:20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</row>
    <row r="65" spans="2:20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</row>
    <row r="66" spans="2:20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</row>
    <row r="67" spans="2:20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</row>
    <row r="68" spans="2:20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</row>
    <row r="69" spans="2:20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</row>
    <row r="70" spans="2:20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</row>
    <row r="71" spans="2:20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</row>
    <row r="72" spans="2:20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</row>
    <row r="73" spans="2:20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</row>
    <row r="74" spans="2:20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</row>
    <row r="75" spans="2:20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</row>
    <row r="76" spans="2:20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</row>
    <row r="77" spans="2:20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</row>
    <row r="78" spans="2:20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</row>
    <row r="79" spans="2:20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</row>
    <row r="80" spans="2:20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</row>
    <row r="81" spans="2:20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</row>
    <row r="82" spans="2:20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</row>
    <row r="83" spans="2:20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</row>
    <row r="84" spans="2:20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</row>
    <row r="85" spans="2:20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</row>
    <row r="86" spans="2:20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</row>
    <row r="87" spans="2:20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</row>
    <row r="88" spans="2:20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</row>
    <row r="89" spans="2:20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</row>
    <row r="90" spans="2:20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</row>
    <row r="91" spans="2:20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</row>
    <row r="92" spans="2:20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</row>
    <row r="93" spans="2:20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</row>
    <row r="94" spans="2:20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</row>
    <row r="95" spans="2:20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</row>
    <row r="96" spans="2:20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</row>
    <row r="97" spans="2:20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</row>
    <row r="98" spans="2:20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</row>
    <row r="99" spans="2:20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</row>
    <row r="100" spans="2:20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</row>
    <row r="101" spans="2:20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</row>
    <row r="102" spans="2:20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</row>
    <row r="103" spans="2:20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</row>
    <row r="104" spans="2:20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</row>
    <row r="105" spans="2:20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</row>
    <row r="106" spans="2:20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</row>
    <row r="107" spans="2:20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</row>
    <row r="108" spans="2:20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</row>
    <row r="109" spans="2:20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</row>
    <row r="110" spans="2:20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password="CC3D" sheet="1" objects="1" scenarios="1"/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M830"/>
  <sheetViews>
    <sheetView rightToLeft="1" zoomScale="90" zoomScaleNormal="90" workbookViewId="0"/>
  </sheetViews>
  <sheetFormatPr defaultColWidth="9.140625" defaultRowHeight="18"/>
  <cols>
    <col min="1" max="1" width="3.140625" style="1" customWidth="1"/>
    <col min="2" max="2" width="35.42578125" style="2" bestFit="1" customWidth="1"/>
    <col min="3" max="3" width="19.28515625" style="2" customWidth="1"/>
    <col min="4" max="4" width="6.42578125" style="2" bestFit="1" customWidth="1"/>
    <col min="5" max="5" width="5.42578125" style="2" bestFit="1" customWidth="1"/>
    <col min="6" max="6" width="13.7109375" style="2" bestFit="1" customWidth="1"/>
    <col min="7" max="7" width="13.5703125" style="1" customWidth="1"/>
    <col min="8" max="8" width="6.5703125" style="1" bestFit="1" customWidth="1"/>
    <col min="9" max="9" width="7.85546875" style="1" bestFit="1" customWidth="1"/>
    <col min="10" max="10" width="7.140625" style="1" bestFit="1" customWidth="1"/>
    <col min="11" max="11" width="6.140625" style="1" customWidth="1"/>
    <col min="12" max="12" width="6.5703125" style="1" customWidth="1"/>
    <col min="13" max="13" width="10.85546875" style="1" bestFit="1" customWidth="1"/>
    <col min="14" max="14" width="8" style="1" bestFit="1" customWidth="1"/>
    <col min="15" max="15" width="15.85546875" style="1" bestFit="1" customWidth="1"/>
    <col min="16" max="16" width="8.28515625" style="1" bestFit="1" customWidth="1"/>
    <col min="17" max="17" width="12.570312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57" t="s">
        <v>197</v>
      </c>
      <c r="C1" s="81" t="s" vm="1">
        <v>261</v>
      </c>
    </row>
    <row r="2" spans="2:65">
      <c r="B2" s="57" t="s">
        <v>196</v>
      </c>
      <c r="C2" s="81" t="s">
        <v>262</v>
      </c>
    </row>
    <row r="3" spans="2:65">
      <c r="B3" s="57" t="s">
        <v>198</v>
      </c>
      <c r="C3" s="81" t="s">
        <v>263</v>
      </c>
    </row>
    <row r="4" spans="2:65">
      <c r="B4" s="57" t="s">
        <v>199</v>
      </c>
      <c r="C4" s="81">
        <v>414</v>
      </c>
    </row>
    <row r="6" spans="2:65" ht="26.25" customHeight="1">
      <c r="B6" s="227" t="s">
        <v>228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9"/>
    </row>
    <row r="7" spans="2:65" ht="26.25" customHeight="1">
      <c r="B7" s="227" t="s">
        <v>105</v>
      </c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9"/>
      <c r="BM7" s="3"/>
    </row>
    <row r="8" spans="2:65" s="3" customFormat="1" ht="78.75">
      <c r="B8" s="22" t="s">
        <v>132</v>
      </c>
      <c r="C8" s="30" t="s">
        <v>53</v>
      </c>
      <c r="D8" s="77" t="s">
        <v>137</v>
      </c>
      <c r="E8" s="77" t="s">
        <v>245</v>
      </c>
      <c r="F8" s="73" t="s">
        <v>134</v>
      </c>
      <c r="G8" s="30" t="s">
        <v>75</v>
      </c>
      <c r="H8" s="30" t="s">
        <v>15</v>
      </c>
      <c r="I8" s="30" t="s">
        <v>76</v>
      </c>
      <c r="J8" s="30" t="s">
        <v>119</v>
      </c>
      <c r="K8" s="30" t="s">
        <v>18</v>
      </c>
      <c r="L8" s="30" t="s">
        <v>118</v>
      </c>
      <c r="M8" s="30" t="s">
        <v>17</v>
      </c>
      <c r="N8" s="30" t="s">
        <v>19</v>
      </c>
      <c r="O8" s="30" t="s">
        <v>0</v>
      </c>
      <c r="P8" s="30" t="s">
        <v>122</v>
      </c>
      <c r="Q8" s="30" t="s">
        <v>71</v>
      </c>
      <c r="R8" s="13" t="s">
        <v>68</v>
      </c>
      <c r="S8" s="77" t="s">
        <v>200</v>
      </c>
      <c r="T8" s="31" t="s">
        <v>202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32"/>
      <c r="I9" s="32"/>
      <c r="J9" s="32" t="s">
        <v>24</v>
      </c>
      <c r="K9" s="32" t="s">
        <v>21</v>
      </c>
      <c r="L9" s="32"/>
      <c r="M9" s="32" t="s">
        <v>20</v>
      </c>
      <c r="N9" s="32" t="s">
        <v>20</v>
      </c>
      <c r="O9" s="32" t="s">
        <v>22</v>
      </c>
      <c r="P9" s="32" t="s">
        <v>72</v>
      </c>
      <c r="Q9" s="32" t="s">
        <v>23</v>
      </c>
      <c r="R9" s="16" t="s">
        <v>20</v>
      </c>
      <c r="S9" s="32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34" t="s">
        <v>14</v>
      </c>
      <c r="Q10" s="43" t="s">
        <v>130</v>
      </c>
      <c r="R10" s="19" t="s">
        <v>131</v>
      </c>
      <c r="S10" s="19" t="s">
        <v>203</v>
      </c>
      <c r="T10" s="20" t="s">
        <v>246</v>
      </c>
      <c r="U10" s="5"/>
      <c r="BH10" s="1"/>
      <c r="BI10" s="3"/>
      <c r="BJ10" s="1"/>
    </row>
    <row r="11" spans="2:65" s="4" customFormat="1" ht="18" customHeight="1">
      <c r="B11" s="82" t="s">
        <v>40</v>
      </c>
      <c r="C11" s="83"/>
      <c r="D11" s="83"/>
      <c r="E11" s="83"/>
      <c r="F11" s="83"/>
      <c r="G11" s="83"/>
      <c r="H11" s="83"/>
      <c r="I11" s="83"/>
      <c r="J11" s="83"/>
      <c r="K11" s="91">
        <v>3.6839811732761696</v>
      </c>
      <c r="L11" s="83"/>
      <c r="M11" s="83"/>
      <c r="N11" s="105">
        <v>2.0775579537459662E-2</v>
      </c>
      <c r="O11" s="91"/>
      <c r="P11" s="93"/>
      <c r="Q11" s="91">
        <v>328896.00631999999</v>
      </c>
      <c r="R11" s="83"/>
      <c r="S11" s="92">
        <v>1</v>
      </c>
      <c r="T11" s="92">
        <f>+Q11/'סכום נכסי הקרן'!$C$43</f>
        <v>0.19364414592232307</v>
      </c>
      <c r="U11" s="5"/>
      <c r="BH11" s="1"/>
      <c r="BI11" s="3"/>
      <c r="BJ11" s="1"/>
      <c r="BM11" s="1"/>
    </row>
    <row r="12" spans="2:65">
      <c r="B12" s="84" t="s">
        <v>252</v>
      </c>
      <c r="C12" s="85"/>
      <c r="D12" s="85"/>
      <c r="E12" s="85"/>
      <c r="F12" s="85"/>
      <c r="G12" s="85"/>
      <c r="H12" s="85"/>
      <c r="I12" s="85"/>
      <c r="J12" s="85"/>
      <c r="K12" s="94">
        <v>3.6839811732761678</v>
      </c>
      <c r="L12" s="85"/>
      <c r="M12" s="85"/>
      <c r="N12" s="106">
        <v>2.0775579537459673E-2</v>
      </c>
      <c r="O12" s="94"/>
      <c r="P12" s="96"/>
      <c r="Q12" s="94">
        <v>328896.00632000004</v>
      </c>
      <c r="R12" s="85"/>
      <c r="S12" s="95">
        <v>1.0000000000000002</v>
      </c>
      <c r="T12" s="95">
        <f>+Q12/'סכום נכסי הקרן'!$C$43</f>
        <v>0.1936441459223231</v>
      </c>
      <c r="BI12" s="3"/>
    </row>
    <row r="13" spans="2:65" ht="20.25">
      <c r="B13" s="104" t="s">
        <v>39</v>
      </c>
      <c r="C13" s="85"/>
      <c r="D13" s="85"/>
      <c r="E13" s="85"/>
      <c r="F13" s="85"/>
      <c r="G13" s="85"/>
      <c r="H13" s="85"/>
      <c r="I13" s="85"/>
      <c r="J13" s="85"/>
      <c r="K13" s="94">
        <v>3.7073367778156219</v>
      </c>
      <c r="L13" s="85"/>
      <c r="M13" s="85"/>
      <c r="N13" s="106">
        <v>2.0466651492958246E-2</v>
      </c>
      <c r="O13" s="94"/>
      <c r="P13" s="96"/>
      <c r="Q13" s="94">
        <v>248540.9342800001</v>
      </c>
      <c r="R13" s="85"/>
      <c r="S13" s="95">
        <v>0.75568243306117178</v>
      </c>
      <c r="T13" s="95">
        <f>+Q13/'סכום נכסי הקרן'!$C$43</f>
        <v>0.14633347933863367</v>
      </c>
      <c r="BI13" s="4"/>
    </row>
    <row r="14" spans="2:65" s="153" customFormat="1">
      <c r="B14" s="90" t="s">
        <v>322</v>
      </c>
      <c r="C14" s="87" t="s">
        <v>323</v>
      </c>
      <c r="D14" s="100" t="s">
        <v>138</v>
      </c>
      <c r="E14" s="87" t="s">
        <v>1752</v>
      </c>
      <c r="F14" s="87" t="s">
        <v>324</v>
      </c>
      <c r="G14" s="100" t="s">
        <v>325</v>
      </c>
      <c r="H14" s="87" t="s">
        <v>326</v>
      </c>
      <c r="I14" s="87" t="s">
        <v>178</v>
      </c>
      <c r="J14" s="87"/>
      <c r="K14" s="97">
        <v>4.45</v>
      </c>
      <c r="L14" s="100" t="s">
        <v>267</v>
      </c>
      <c r="M14" s="101">
        <v>5.8999999999999999E-3</v>
      </c>
      <c r="N14" s="101">
        <v>7.7000000000000002E-3</v>
      </c>
      <c r="O14" s="97">
        <v>6718000</v>
      </c>
      <c r="P14" s="99">
        <v>98.51</v>
      </c>
      <c r="Q14" s="97">
        <v>6617.9015599999993</v>
      </c>
      <c r="R14" s="98">
        <v>3.8928832705882352E-3</v>
      </c>
      <c r="S14" s="98">
        <v>2.0121562539014533E-2</v>
      </c>
      <c r="T14" s="98">
        <f>+Q14/'סכום נכסי הקרן'!$C$43</f>
        <v>3.8964227924900801E-3</v>
      </c>
    </row>
    <row r="15" spans="2:65" s="153" customFormat="1">
      <c r="B15" s="90" t="s">
        <v>327</v>
      </c>
      <c r="C15" s="87" t="s">
        <v>328</v>
      </c>
      <c r="D15" s="100" t="s">
        <v>138</v>
      </c>
      <c r="E15" s="87" t="s">
        <v>1752</v>
      </c>
      <c r="F15" s="87" t="s">
        <v>324</v>
      </c>
      <c r="G15" s="100" t="s">
        <v>325</v>
      </c>
      <c r="H15" s="87" t="s">
        <v>326</v>
      </c>
      <c r="I15" s="87" t="s">
        <v>178</v>
      </c>
      <c r="J15" s="87"/>
      <c r="K15" s="97">
        <v>0.58000000000000007</v>
      </c>
      <c r="L15" s="100" t="s">
        <v>267</v>
      </c>
      <c r="M15" s="101">
        <v>5.0499999999999996E-2</v>
      </c>
      <c r="N15" s="101">
        <v>1.6300000000000002E-2</v>
      </c>
      <c r="O15" s="97">
        <v>14125.25</v>
      </c>
      <c r="P15" s="99">
        <v>135.18</v>
      </c>
      <c r="Q15" s="97">
        <v>19.094529999999999</v>
      </c>
      <c r="R15" s="98">
        <v>7.8336533333333324E-5</v>
      </c>
      <c r="S15" s="98">
        <v>5.8056436177646804E-5</v>
      </c>
      <c r="T15" s="98">
        <f>+Q15/'סכום נכסי הקרן'!$C$43</f>
        <v>1.1242288998914274E-5</v>
      </c>
    </row>
    <row r="16" spans="2:65" s="153" customFormat="1">
      <c r="B16" s="90" t="s">
        <v>329</v>
      </c>
      <c r="C16" s="87" t="s">
        <v>330</v>
      </c>
      <c r="D16" s="100" t="s">
        <v>138</v>
      </c>
      <c r="E16" s="87" t="s">
        <v>1752</v>
      </c>
      <c r="F16" s="87" t="s">
        <v>331</v>
      </c>
      <c r="G16" s="100" t="s">
        <v>325</v>
      </c>
      <c r="H16" s="87" t="s">
        <v>326</v>
      </c>
      <c r="I16" s="87" t="s">
        <v>180</v>
      </c>
      <c r="J16" s="87"/>
      <c r="K16" s="97">
        <v>2.9199999999999995</v>
      </c>
      <c r="L16" s="100" t="s">
        <v>267</v>
      </c>
      <c r="M16" s="101">
        <v>2.58E-2</v>
      </c>
      <c r="N16" s="101">
        <v>1.0400000000000003E-2</v>
      </c>
      <c r="O16" s="97">
        <v>1377314</v>
      </c>
      <c r="P16" s="99">
        <v>109.56</v>
      </c>
      <c r="Q16" s="97">
        <v>1508.9853000000001</v>
      </c>
      <c r="R16" s="98">
        <v>5.5404295582042664E-4</v>
      </c>
      <c r="S16" s="98">
        <v>4.5880316908799125E-3</v>
      </c>
      <c r="T16" s="98">
        <f>+Q16/'סכום נכסי הקרן'!$C$43</f>
        <v>8.8844547824499251E-4</v>
      </c>
    </row>
    <row r="17" spans="2:60" s="153" customFormat="1" ht="20.25">
      <c r="B17" s="90" t="s">
        <v>332</v>
      </c>
      <c r="C17" s="87" t="s">
        <v>333</v>
      </c>
      <c r="D17" s="100" t="s">
        <v>138</v>
      </c>
      <c r="E17" s="87" t="s">
        <v>1752</v>
      </c>
      <c r="F17" s="87" t="s">
        <v>331</v>
      </c>
      <c r="G17" s="100" t="s">
        <v>325</v>
      </c>
      <c r="H17" s="87" t="s">
        <v>326</v>
      </c>
      <c r="I17" s="87" t="s">
        <v>180</v>
      </c>
      <c r="J17" s="87"/>
      <c r="K17" s="97">
        <v>3.1699999999999995</v>
      </c>
      <c r="L17" s="100" t="s">
        <v>267</v>
      </c>
      <c r="M17" s="101">
        <v>4.0999999999999995E-3</v>
      </c>
      <c r="N17" s="101">
        <v>6.1999999999999989E-3</v>
      </c>
      <c r="O17" s="97">
        <v>1905843.88</v>
      </c>
      <c r="P17" s="99">
        <v>98.28</v>
      </c>
      <c r="Q17" s="97">
        <v>1873.0634500000001</v>
      </c>
      <c r="R17" s="98">
        <v>7.5970004521461448E-4</v>
      </c>
      <c r="S17" s="98">
        <v>5.695002110112579E-3</v>
      </c>
      <c r="T17" s="98">
        <f>+Q17/'סכום נכסי הקרן'!$C$43</f>
        <v>1.102803819638578E-3</v>
      </c>
      <c r="BH17" s="168"/>
    </row>
    <row r="18" spans="2:60" s="153" customFormat="1">
      <c r="B18" s="90" t="s">
        <v>334</v>
      </c>
      <c r="C18" s="87" t="s">
        <v>335</v>
      </c>
      <c r="D18" s="100" t="s">
        <v>138</v>
      </c>
      <c r="E18" s="87" t="s">
        <v>1752</v>
      </c>
      <c r="F18" s="87" t="s">
        <v>331</v>
      </c>
      <c r="G18" s="100" t="s">
        <v>325</v>
      </c>
      <c r="H18" s="87" t="s">
        <v>326</v>
      </c>
      <c r="I18" s="87" t="s">
        <v>180</v>
      </c>
      <c r="J18" s="87"/>
      <c r="K18" s="97">
        <v>4.03</v>
      </c>
      <c r="L18" s="100" t="s">
        <v>267</v>
      </c>
      <c r="M18" s="101">
        <v>6.4000000000000003E-3</v>
      </c>
      <c r="N18" s="101">
        <v>9.1999999999999998E-3</v>
      </c>
      <c r="O18" s="97">
        <v>10100374</v>
      </c>
      <c r="P18" s="99">
        <v>98.57</v>
      </c>
      <c r="Q18" s="97">
        <v>9955.9385600000005</v>
      </c>
      <c r="R18" s="98">
        <v>3.1605200986002009E-3</v>
      </c>
      <c r="S18" s="98">
        <v>3.0270779725775545E-2</v>
      </c>
      <c r="T18" s="98">
        <f>+Q18/'סכום נכסי הקרן'!$C$43</f>
        <v>5.861759286400578E-3</v>
      </c>
    </row>
    <row r="19" spans="2:60" s="153" customFormat="1">
      <c r="B19" s="90" t="s">
        <v>336</v>
      </c>
      <c r="C19" s="87" t="s">
        <v>337</v>
      </c>
      <c r="D19" s="100" t="s">
        <v>138</v>
      </c>
      <c r="E19" s="87" t="s">
        <v>1752</v>
      </c>
      <c r="F19" s="87" t="s">
        <v>331</v>
      </c>
      <c r="G19" s="100" t="s">
        <v>325</v>
      </c>
      <c r="H19" s="87" t="s">
        <v>326</v>
      </c>
      <c r="I19" s="87" t="s">
        <v>180</v>
      </c>
      <c r="J19" s="87"/>
      <c r="K19" s="97">
        <v>0.28000000000000003</v>
      </c>
      <c r="L19" s="100" t="s">
        <v>267</v>
      </c>
      <c r="M19" s="101">
        <v>2.6000000000000002E-2</v>
      </c>
      <c r="N19" s="101">
        <v>5.2000000000000005E-2</v>
      </c>
      <c r="O19" s="97">
        <v>4897351</v>
      </c>
      <c r="P19" s="99">
        <v>105.24</v>
      </c>
      <c r="Q19" s="97">
        <v>5153.9723099999992</v>
      </c>
      <c r="R19" s="98">
        <v>2.2246379807395558E-3</v>
      </c>
      <c r="S19" s="98">
        <v>1.5670522630139305E-2</v>
      </c>
      <c r="T19" s="98">
        <f>+Q19/'סכום נכסי הקרן'!$C$43</f>
        <v>3.0345049708697613E-3</v>
      </c>
      <c r="BH19" s="169"/>
    </row>
    <row r="20" spans="2:60" s="153" customFormat="1">
      <c r="B20" s="90" t="s">
        <v>338</v>
      </c>
      <c r="C20" s="87" t="s">
        <v>339</v>
      </c>
      <c r="D20" s="100" t="s">
        <v>138</v>
      </c>
      <c r="E20" s="87" t="s">
        <v>1752</v>
      </c>
      <c r="F20" s="87" t="s">
        <v>340</v>
      </c>
      <c r="G20" s="100" t="s">
        <v>325</v>
      </c>
      <c r="H20" s="87" t="s">
        <v>326</v>
      </c>
      <c r="I20" s="87" t="s">
        <v>178</v>
      </c>
      <c r="J20" s="87"/>
      <c r="K20" s="97">
        <v>4.1399999999999997</v>
      </c>
      <c r="L20" s="100" t="s">
        <v>267</v>
      </c>
      <c r="M20" s="101">
        <v>6.9999999999999993E-3</v>
      </c>
      <c r="N20" s="101">
        <v>9.1999999999999998E-3</v>
      </c>
      <c r="O20" s="97">
        <v>10309150</v>
      </c>
      <c r="P20" s="99">
        <v>100.35</v>
      </c>
      <c r="Q20" s="97">
        <v>10345.232249999999</v>
      </c>
      <c r="R20" s="98">
        <v>2.0785905061681217E-3</v>
      </c>
      <c r="S20" s="98">
        <v>3.1454417357487115E-2</v>
      </c>
      <c r="T20" s="98">
        <f>+Q20/'סכום נכסי הקרן'!$C$43</f>
        <v>6.0909637846748863E-3</v>
      </c>
    </row>
    <row r="21" spans="2:60" s="153" customFormat="1">
      <c r="B21" s="90" t="s">
        <v>341</v>
      </c>
      <c r="C21" s="87" t="s">
        <v>342</v>
      </c>
      <c r="D21" s="100" t="s">
        <v>138</v>
      </c>
      <c r="E21" s="87" t="s">
        <v>1752</v>
      </c>
      <c r="F21" s="87" t="s">
        <v>340</v>
      </c>
      <c r="G21" s="100" t="s">
        <v>325</v>
      </c>
      <c r="H21" s="87" t="s">
        <v>326</v>
      </c>
      <c r="I21" s="87" t="s">
        <v>178</v>
      </c>
      <c r="J21" s="87"/>
      <c r="K21" s="97">
        <v>3.62</v>
      </c>
      <c r="L21" s="100" t="s">
        <v>267</v>
      </c>
      <c r="M21" s="101">
        <v>1.6E-2</v>
      </c>
      <c r="N21" s="101">
        <v>7.6E-3</v>
      </c>
      <c r="O21" s="97">
        <v>1376760</v>
      </c>
      <c r="P21" s="99">
        <v>102.31</v>
      </c>
      <c r="Q21" s="97">
        <v>1408.5631699999999</v>
      </c>
      <c r="R21" s="98">
        <v>4.47331434921634E-4</v>
      </c>
      <c r="S21" s="98">
        <v>4.2827007410650517E-3</v>
      </c>
      <c r="T21" s="98">
        <f>+Q21/'סכום נכסי הקרן'!$C$43</f>
        <v>8.2931992724444206E-4</v>
      </c>
    </row>
    <row r="22" spans="2:60" s="153" customFormat="1">
      <c r="B22" s="90" t="s">
        <v>343</v>
      </c>
      <c r="C22" s="87" t="s">
        <v>344</v>
      </c>
      <c r="D22" s="100" t="s">
        <v>138</v>
      </c>
      <c r="E22" s="87" t="s">
        <v>1752</v>
      </c>
      <c r="F22" s="87" t="s">
        <v>340</v>
      </c>
      <c r="G22" s="100" t="s">
        <v>325</v>
      </c>
      <c r="H22" s="87" t="s">
        <v>326</v>
      </c>
      <c r="I22" s="87" t="s">
        <v>178</v>
      </c>
      <c r="J22" s="87"/>
      <c r="K22" s="97">
        <v>1.5499999999999996</v>
      </c>
      <c r="L22" s="100" t="s">
        <v>267</v>
      </c>
      <c r="M22" s="101">
        <v>4.4999999999999998E-2</v>
      </c>
      <c r="N22" s="101">
        <v>1.0800000000000001E-2</v>
      </c>
      <c r="O22" s="97">
        <v>1047701.25</v>
      </c>
      <c r="P22" s="99">
        <v>109.72</v>
      </c>
      <c r="Q22" s="97">
        <v>1149.5378600000001</v>
      </c>
      <c r="R22" s="98">
        <v>2.3786695718794443E-3</v>
      </c>
      <c r="S22" s="98">
        <v>3.4951408284403279E-3</v>
      </c>
      <c r="T22" s="98">
        <f>+Q22/'סכום נכסי הקרן'!$C$43</f>
        <v>6.7681356060156806E-4</v>
      </c>
    </row>
    <row r="23" spans="2:60" s="153" customFormat="1">
      <c r="B23" s="90" t="s">
        <v>345</v>
      </c>
      <c r="C23" s="87" t="s">
        <v>346</v>
      </c>
      <c r="D23" s="100" t="s">
        <v>138</v>
      </c>
      <c r="E23" s="87" t="s">
        <v>1752</v>
      </c>
      <c r="F23" s="87" t="s">
        <v>340</v>
      </c>
      <c r="G23" s="100" t="s">
        <v>325</v>
      </c>
      <c r="H23" s="87" t="s">
        <v>326</v>
      </c>
      <c r="I23" s="87" t="s">
        <v>178</v>
      </c>
      <c r="J23" s="87"/>
      <c r="K23" s="97">
        <v>5.7299999999999995</v>
      </c>
      <c r="L23" s="100" t="s">
        <v>267</v>
      </c>
      <c r="M23" s="101">
        <v>0.05</v>
      </c>
      <c r="N23" s="101">
        <v>1.1199999999999998E-2</v>
      </c>
      <c r="O23" s="97">
        <v>383977</v>
      </c>
      <c r="P23" s="99">
        <v>129.57</v>
      </c>
      <c r="Q23" s="97">
        <v>497.51903000000004</v>
      </c>
      <c r="R23" s="98">
        <v>6.3469584242285078E-4</v>
      </c>
      <c r="S23" s="98">
        <v>1.5126940444388916E-3</v>
      </c>
      <c r="T23" s="98">
        <f>+Q23/'סכום נכסי הקרן'!$C$43</f>
        <v>2.9292434627715378E-4</v>
      </c>
    </row>
    <row r="24" spans="2:60" s="153" customFormat="1">
      <c r="B24" s="90" t="s">
        <v>347</v>
      </c>
      <c r="C24" s="87" t="s">
        <v>348</v>
      </c>
      <c r="D24" s="100" t="s">
        <v>138</v>
      </c>
      <c r="E24" s="87" t="s">
        <v>1752</v>
      </c>
      <c r="F24" s="87" t="s">
        <v>349</v>
      </c>
      <c r="G24" s="100" t="s">
        <v>325</v>
      </c>
      <c r="H24" s="87" t="s">
        <v>350</v>
      </c>
      <c r="I24" s="87" t="s">
        <v>180</v>
      </c>
      <c r="J24" s="87"/>
      <c r="K24" s="97">
        <v>4.160000000000001</v>
      </c>
      <c r="L24" s="100" t="s">
        <v>267</v>
      </c>
      <c r="M24" s="101">
        <v>8.0000000000000002E-3</v>
      </c>
      <c r="N24" s="101">
        <v>9.300000000000001E-3</v>
      </c>
      <c r="O24" s="97">
        <v>2141413</v>
      </c>
      <c r="P24" s="99">
        <v>100.78</v>
      </c>
      <c r="Q24" s="97">
        <v>2158.1159699999998</v>
      </c>
      <c r="R24" s="98">
        <v>3.3483041704161103E-3</v>
      </c>
      <c r="S24" s="98">
        <v>6.5616970973501479E-3</v>
      </c>
      <c r="T24" s="98">
        <f>+Q24/'סכום נכסי הקרן'!$C$43</f>
        <v>1.2706342302173557E-3</v>
      </c>
    </row>
    <row r="25" spans="2:60" s="153" customFormat="1">
      <c r="B25" s="90" t="s">
        <v>351</v>
      </c>
      <c r="C25" s="87" t="s">
        <v>352</v>
      </c>
      <c r="D25" s="100" t="s">
        <v>138</v>
      </c>
      <c r="E25" s="87" t="s">
        <v>1752</v>
      </c>
      <c r="F25" s="87" t="s">
        <v>331</v>
      </c>
      <c r="G25" s="100" t="s">
        <v>325</v>
      </c>
      <c r="H25" s="87" t="s">
        <v>350</v>
      </c>
      <c r="I25" s="87" t="s">
        <v>180</v>
      </c>
      <c r="J25" s="87"/>
      <c r="K25" s="97">
        <v>0.92000000000000015</v>
      </c>
      <c r="L25" s="100" t="s">
        <v>267</v>
      </c>
      <c r="M25" s="101">
        <v>5.5E-2</v>
      </c>
      <c r="N25" s="101">
        <v>1.04E-2</v>
      </c>
      <c r="O25" s="97">
        <v>92191</v>
      </c>
      <c r="P25" s="99">
        <v>134.43</v>
      </c>
      <c r="Q25" s="97">
        <v>123.93236</v>
      </c>
      <c r="R25" s="98">
        <v>6.1966180000000003E-4</v>
      </c>
      <c r="S25" s="98">
        <v>3.7681321031128541E-4</v>
      </c>
      <c r="T25" s="98">
        <f>+Q25/'סכום נכסי הקרן'!$C$43</f>
        <v>7.2967672282977559E-5</v>
      </c>
    </row>
    <row r="26" spans="2:60" s="153" customFormat="1">
      <c r="B26" s="90" t="s">
        <v>353</v>
      </c>
      <c r="C26" s="87" t="s">
        <v>354</v>
      </c>
      <c r="D26" s="100" t="s">
        <v>138</v>
      </c>
      <c r="E26" s="87" t="s">
        <v>1752</v>
      </c>
      <c r="F26" s="87" t="s">
        <v>340</v>
      </c>
      <c r="G26" s="100" t="s">
        <v>325</v>
      </c>
      <c r="H26" s="87" t="s">
        <v>350</v>
      </c>
      <c r="I26" s="87" t="s">
        <v>180</v>
      </c>
      <c r="J26" s="87"/>
      <c r="K26" s="97">
        <v>3.04</v>
      </c>
      <c r="L26" s="100" t="s">
        <v>267</v>
      </c>
      <c r="M26" s="101">
        <v>4.0999999999999995E-2</v>
      </c>
      <c r="N26" s="101">
        <v>1.1000000000000001E-2</v>
      </c>
      <c r="O26" s="97">
        <v>5197548</v>
      </c>
      <c r="P26" s="99">
        <v>135.38</v>
      </c>
      <c r="Q26" s="97">
        <v>7036.4404599999998</v>
      </c>
      <c r="R26" s="98">
        <v>1.8062732646448249E-3</v>
      </c>
      <c r="S26" s="98">
        <v>2.1394119493059097E-2</v>
      </c>
      <c r="T26" s="98">
        <f>+Q26/'סכום נכסי הקרן'!$C$43</f>
        <v>4.142845996993552E-3</v>
      </c>
    </row>
    <row r="27" spans="2:60" s="153" customFormat="1">
      <c r="B27" s="90" t="s">
        <v>355</v>
      </c>
      <c r="C27" s="87" t="s">
        <v>356</v>
      </c>
      <c r="D27" s="100" t="s">
        <v>138</v>
      </c>
      <c r="E27" s="87" t="s">
        <v>1752</v>
      </c>
      <c r="F27" s="87" t="s">
        <v>324</v>
      </c>
      <c r="G27" s="100" t="s">
        <v>325</v>
      </c>
      <c r="H27" s="87" t="s">
        <v>350</v>
      </c>
      <c r="I27" s="87" t="s">
        <v>178</v>
      </c>
      <c r="J27" s="87"/>
      <c r="K27" s="97">
        <v>0.22</v>
      </c>
      <c r="L27" s="100" t="s">
        <v>267</v>
      </c>
      <c r="M27" s="101">
        <v>4.0999999999999995E-2</v>
      </c>
      <c r="N27" s="101">
        <v>6.3E-2</v>
      </c>
      <c r="O27" s="97">
        <v>256113.33</v>
      </c>
      <c r="P27" s="99">
        <v>123.55</v>
      </c>
      <c r="Q27" s="97">
        <v>316.42801000000003</v>
      </c>
      <c r="R27" s="98">
        <v>4.7464189444095884E-4</v>
      </c>
      <c r="S27" s="98">
        <v>9.6209137210419879E-4</v>
      </c>
      <c r="T27" s="98">
        <f>+Q27/'סכום נכסי הקרן'!$C$43</f>
        <v>1.8630336205035351E-4</v>
      </c>
    </row>
    <row r="28" spans="2:60" s="153" customFormat="1">
      <c r="B28" s="90" t="s">
        <v>357</v>
      </c>
      <c r="C28" s="87" t="s">
        <v>358</v>
      </c>
      <c r="D28" s="100" t="s">
        <v>138</v>
      </c>
      <c r="E28" s="87" t="s">
        <v>1752</v>
      </c>
      <c r="F28" s="87" t="s">
        <v>324</v>
      </c>
      <c r="G28" s="100" t="s">
        <v>325</v>
      </c>
      <c r="H28" s="87" t="s">
        <v>350</v>
      </c>
      <c r="I28" s="87" t="s">
        <v>178</v>
      </c>
      <c r="J28" s="87"/>
      <c r="K28" s="97">
        <v>0.5</v>
      </c>
      <c r="L28" s="100" t="s">
        <v>267</v>
      </c>
      <c r="M28" s="101">
        <v>4.9000000000000002E-2</v>
      </c>
      <c r="N28" s="101">
        <v>1.9699999999999999E-2</v>
      </c>
      <c r="O28" s="97">
        <v>2135000</v>
      </c>
      <c r="P28" s="99">
        <v>135.35</v>
      </c>
      <c r="Q28" s="97">
        <v>2889.7224200000001</v>
      </c>
      <c r="R28" s="98">
        <v>5.6209454210181305E-3</v>
      </c>
      <c r="S28" s="98">
        <v>8.7861280297470059E-3</v>
      </c>
      <c r="T28" s="98">
        <f>+Q28/'סכום נכסי הקרן'!$C$43</f>
        <v>1.701382258284542E-3</v>
      </c>
    </row>
    <row r="29" spans="2:60" s="153" customFormat="1">
      <c r="B29" s="90" t="s">
        <v>359</v>
      </c>
      <c r="C29" s="87" t="s">
        <v>360</v>
      </c>
      <c r="D29" s="100" t="s">
        <v>138</v>
      </c>
      <c r="E29" s="87" t="s">
        <v>1752</v>
      </c>
      <c r="F29" s="87" t="s">
        <v>324</v>
      </c>
      <c r="G29" s="100" t="s">
        <v>325</v>
      </c>
      <c r="H29" s="87" t="s">
        <v>350</v>
      </c>
      <c r="I29" s="87" t="s">
        <v>178</v>
      </c>
      <c r="J29" s="87"/>
      <c r="K29" s="97">
        <v>1.67</v>
      </c>
      <c r="L29" s="100" t="s">
        <v>267</v>
      </c>
      <c r="M29" s="101">
        <v>2.6000000000000002E-2</v>
      </c>
      <c r="N29" s="101">
        <v>1.2199999999999999E-2</v>
      </c>
      <c r="O29" s="97">
        <v>5484168</v>
      </c>
      <c r="P29" s="99">
        <v>109.43</v>
      </c>
      <c r="Q29" s="97">
        <v>6001.3246500000005</v>
      </c>
      <c r="R29" s="98">
        <v>1.8343643190967139E-3</v>
      </c>
      <c r="S29" s="98">
        <v>1.8246876017585328E-2</v>
      </c>
      <c r="T29" s="98">
        <f>+Q29/'סכום נכסי הקרן'!$C$43</f>
        <v>3.5334007221758308E-3</v>
      </c>
    </row>
    <row r="30" spans="2:60" s="153" customFormat="1">
      <c r="B30" s="90" t="s">
        <v>361</v>
      </c>
      <c r="C30" s="87" t="s">
        <v>362</v>
      </c>
      <c r="D30" s="100" t="s">
        <v>138</v>
      </c>
      <c r="E30" s="87" t="s">
        <v>1752</v>
      </c>
      <c r="F30" s="87" t="s">
        <v>324</v>
      </c>
      <c r="G30" s="100" t="s">
        <v>325</v>
      </c>
      <c r="H30" s="87" t="s">
        <v>350</v>
      </c>
      <c r="I30" s="87" t="s">
        <v>178</v>
      </c>
      <c r="J30" s="87"/>
      <c r="K30" s="97">
        <v>4.5599999999999996</v>
      </c>
      <c r="L30" s="100" t="s">
        <v>267</v>
      </c>
      <c r="M30" s="101">
        <v>3.4000000000000002E-2</v>
      </c>
      <c r="N30" s="101">
        <v>9.300000000000001E-3</v>
      </c>
      <c r="O30" s="97">
        <v>174339</v>
      </c>
      <c r="P30" s="99">
        <v>114.81</v>
      </c>
      <c r="Q30" s="97">
        <v>200.15860000000001</v>
      </c>
      <c r="R30" s="98">
        <v>1.0699405851679411E-4</v>
      </c>
      <c r="S30" s="98">
        <v>6.0857716771803945E-4</v>
      </c>
      <c r="T30" s="98">
        <f>+Q30/'סכום נכסי הקרן'!$C$43</f>
        <v>1.1784740587058612E-4</v>
      </c>
    </row>
    <row r="31" spans="2:60" s="153" customFormat="1">
      <c r="B31" s="90" t="s">
        <v>363</v>
      </c>
      <c r="C31" s="87" t="s">
        <v>364</v>
      </c>
      <c r="D31" s="100" t="s">
        <v>138</v>
      </c>
      <c r="E31" s="87" t="s">
        <v>1752</v>
      </c>
      <c r="F31" s="87" t="s">
        <v>324</v>
      </c>
      <c r="G31" s="100" t="s">
        <v>325</v>
      </c>
      <c r="H31" s="87" t="s">
        <v>350</v>
      </c>
      <c r="I31" s="87" t="s">
        <v>178</v>
      </c>
      <c r="J31" s="87"/>
      <c r="K31" s="97">
        <v>1.3399999999999999</v>
      </c>
      <c r="L31" s="100" t="s">
        <v>267</v>
      </c>
      <c r="M31" s="101">
        <v>4.4000000000000004E-2</v>
      </c>
      <c r="N31" s="101">
        <v>1.18E-2</v>
      </c>
      <c r="O31" s="97">
        <v>4591488.03</v>
      </c>
      <c r="P31" s="99">
        <v>122.85</v>
      </c>
      <c r="Q31" s="97">
        <v>5640.6432400000003</v>
      </c>
      <c r="R31" s="98">
        <v>4.385985428215923E-3</v>
      </c>
      <c r="S31" s="98">
        <v>1.7150233300528211E-2</v>
      </c>
      <c r="T31" s="98">
        <f>+Q31/'סכום נכסי הקרן'!$C$43</f>
        <v>3.3210422798493691E-3</v>
      </c>
    </row>
    <row r="32" spans="2:60" s="153" customFormat="1">
      <c r="B32" s="90" t="s">
        <v>365</v>
      </c>
      <c r="C32" s="87" t="s">
        <v>366</v>
      </c>
      <c r="D32" s="100" t="s">
        <v>138</v>
      </c>
      <c r="E32" s="87" t="s">
        <v>1752</v>
      </c>
      <c r="F32" s="87" t="s">
        <v>331</v>
      </c>
      <c r="G32" s="100" t="s">
        <v>325</v>
      </c>
      <c r="H32" s="87" t="s">
        <v>350</v>
      </c>
      <c r="I32" s="87" t="s">
        <v>180</v>
      </c>
      <c r="J32" s="87"/>
      <c r="K32" s="97">
        <v>1.3700000000000003</v>
      </c>
      <c r="L32" s="100" t="s">
        <v>267</v>
      </c>
      <c r="M32" s="101">
        <v>3.9E-2</v>
      </c>
      <c r="N32" s="101">
        <v>1.2699999999999998E-2</v>
      </c>
      <c r="O32" s="97">
        <v>2681920</v>
      </c>
      <c r="P32" s="99">
        <v>126.52</v>
      </c>
      <c r="Q32" s="97">
        <v>3393.1648999999998</v>
      </c>
      <c r="R32" s="98">
        <v>2.3382687494646463E-3</v>
      </c>
      <c r="S32" s="98">
        <v>1.0316832174297104E-2</v>
      </c>
      <c r="T32" s="98">
        <f>+Q32/'סכום נכסי הקרן'!$C$43</f>
        <v>1.9977941550157062E-3</v>
      </c>
    </row>
    <row r="33" spans="2:20" s="153" customFormat="1">
      <c r="B33" s="90" t="s">
        <v>367</v>
      </c>
      <c r="C33" s="87" t="s">
        <v>368</v>
      </c>
      <c r="D33" s="100" t="s">
        <v>138</v>
      </c>
      <c r="E33" s="87" t="s">
        <v>1752</v>
      </c>
      <c r="F33" s="87" t="s">
        <v>331</v>
      </c>
      <c r="G33" s="100" t="s">
        <v>325</v>
      </c>
      <c r="H33" s="87" t="s">
        <v>350</v>
      </c>
      <c r="I33" s="87" t="s">
        <v>180</v>
      </c>
      <c r="J33" s="87"/>
      <c r="K33" s="97">
        <v>3.5499999999999994</v>
      </c>
      <c r="L33" s="100" t="s">
        <v>267</v>
      </c>
      <c r="M33" s="101">
        <v>0.03</v>
      </c>
      <c r="N33" s="101">
        <v>9.6000000000000009E-3</v>
      </c>
      <c r="O33" s="97">
        <v>2191838</v>
      </c>
      <c r="P33" s="99">
        <v>114.36</v>
      </c>
      <c r="Q33" s="97">
        <v>2506.5857600000004</v>
      </c>
      <c r="R33" s="98">
        <v>5.2220536666666671E-3</v>
      </c>
      <c r="S33" s="98">
        <v>7.6212106922369047E-3</v>
      </c>
      <c r="T33" s="98">
        <f>+Q33/'סכום נכסי הקרן'!$C$43</f>
        <v>1.4758028353922918E-3</v>
      </c>
    </row>
    <row r="34" spans="2:20" s="153" customFormat="1">
      <c r="B34" s="90" t="s">
        <v>369</v>
      </c>
      <c r="C34" s="87" t="s">
        <v>370</v>
      </c>
      <c r="D34" s="100" t="s">
        <v>138</v>
      </c>
      <c r="E34" s="87" t="s">
        <v>1752</v>
      </c>
      <c r="F34" s="87" t="s">
        <v>371</v>
      </c>
      <c r="G34" s="100" t="s">
        <v>372</v>
      </c>
      <c r="H34" s="87" t="s">
        <v>350</v>
      </c>
      <c r="I34" s="87" t="s">
        <v>180</v>
      </c>
      <c r="J34" s="87"/>
      <c r="K34" s="97">
        <v>4.63</v>
      </c>
      <c r="L34" s="100" t="s">
        <v>267</v>
      </c>
      <c r="M34" s="101">
        <v>6.5000000000000006E-3</v>
      </c>
      <c r="N34" s="101">
        <v>9.6000000000000026E-3</v>
      </c>
      <c r="O34" s="97">
        <v>4335889</v>
      </c>
      <c r="P34" s="99">
        <v>97.84</v>
      </c>
      <c r="Q34" s="97">
        <v>4242.2336099999993</v>
      </c>
      <c r="R34" s="98">
        <v>3.4670696456869554E-3</v>
      </c>
      <c r="S34" s="98">
        <v>1.2898404141376257E-2</v>
      </c>
      <c r="T34" s="98">
        <f>+Q34/'סכום נכסי הקרן'!$C$43</f>
        <v>2.4977004537177598E-3</v>
      </c>
    </row>
    <row r="35" spans="2:20" s="153" customFormat="1">
      <c r="B35" s="90" t="s">
        <v>373</v>
      </c>
      <c r="C35" s="87" t="s">
        <v>374</v>
      </c>
      <c r="D35" s="100" t="s">
        <v>138</v>
      </c>
      <c r="E35" s="87" t="s">
        <v>1752</v>
      </c>
      <c r="F35" s="87" t="s">
        <v>371</v>
      </c>
      <c r="G35" s="100" t="s">
        <v>372</v>
      </c>
      <c r="H35" s="87" t="s">
        <v>350</v>
      </c>
      <c r="I35" s="87" t="s">
        <v>180</v>
      </c>
      <c r="J35" s="87"/>
      <c r="K35" s="97">
        <v>6.56</v>
      </c>
      <c r="L35" s="100" t="s">
        <v>267</v>
      </c>
      <c r="M35" s="101">
        <v>1.6399999999999998E-2</v>
      </c>
      <c r="N35" s="101">
        <v>1.55E-2</v>
      </c>
      <c r="O35" s="97">
        <v>1943600</v>
      </c>
      <c r="P35" s="99">
        <v>100.22</v>
      </c>
      <c r="Q35" s="97">
        <v>1947.87599</v>
      </c>
      <c r="R35" s="98">
        <v>1.9379729482345215E-3</v>
      </c>
      <c r="S35" s="98">
        <v>5.922467748376398E-3</v>
      </c>
      <c r="T35" s="98">
        <f>+Q35/'סכום נכסי הקרן'!$C$43</f>
        <v>1.1468512088868513E-3</v>
      </c>
    </row>
    <row r="36" spans="2:20" s="153" customFormat="1">
      <c r="B36" s="90" t="s">
        <v>375</v>
      </c>
      <c r="C36" s="87" t="s">
        <v>376</v>
      </c>
      <c r="D36" s="100" t="s">
        <v>138</v>
      </c>
      <c r="E36" s="87" t="s">
        <v>1752</v>
      </c>
      <c r="F36" s="87" t="s">
        <v>340</v>
      </c>
      <c r="G36" s="100" t="s">
        <v>325</v>
      </c>
      <c r="H36" s="87" t="s">
        <v>350</v>
      </c>
      <c r="I36" s="87" t="s">
        <v>180</v>
      </c>
      <c r="J36" s="87"/>
      <c r="K36" s="97">
        <v>4.9800000000000004</v>
      </c>
      <c r="L36" s="100" t="s">
        <v>267</v>
      </c>
      <c r="M36" s="101">
        <v>0.04</v>
      </c>
      <c r="N36" s="101">
        <v>1.0199999999999997E-2</v>
      </c>
      <c r="O36" s="97">
        <v>5128051</v>
      </c>
      <c r="P36" s="99">
        <v>121.83</v>
      </c>
      <c r="Q36" s="97">
        <v>6247.5045999999993</v>
      </c>
      <c r="R36" s="98">
        <v>2.1508520259651285E-3</v>
      </c>
      <c r="S36" s="98">
        <v>1.8995379937576613E-2</v>
      </c>
      <c r="T36" s="98">
        <f>+Q36/'סכום נכסי הקרן'!$C$43</f>
        <v>3.6783441244820541E-3</v>
      </c>
    </row>
    <row r="37" spans="2:20" s="153" customFormat="1">
      <c r="B37" s="90" t="s">
        <v>377</v>
      </c>
      <c r="C37" s="87" t="s">
        <v>378</v>
      </c>
      <c r="D37" s="100" t="s">
        <v>138</v>
      </c>
      <c r="E37" s="87" t="s">
        <v>1752</v>
      </c>
      <c r="F37" s="87" t="s">
        <v>340</v>
      </c>
      <c r="G37" s="100" t="s">
        <v>325</v>
      </c>
      <c r="H37" s="87" t="s">
        <v>350</v>
      </c>
      <c r="I37" s="87" t="s">
        <v>180</v>
      </c>
      <c r="J37" s="87"/>
      <c r="K37" s="97">
        <v>0.47000000000000003</v>
      </c>
      <c r="L37" s="100" t="s">
        <v>267</v>
      </c>
      <c r="M37" s="101">
        <v>5.1900000000000002E-2</v>
      </c>
      <c r="N37" s="101">
        <v>2.3099999999999999E-2</v>
      </c>
      <c r="O37" s="97">
        <v>650000</v>
      </c>
      <c r="P37" s="99">
        <v>136.13</v>
      </c>
      <c r="Q37" s="97">
        <v>884.84493999999995</v>
      </c>
      <c r="R37" s="98">
        <v>2.9494831333333332E-3</v>
      </c>
      <c r="S37" s="98">
        <v>2.6903486907624181E-3</v>
      </c>
      <c r="T37" s="98">
        <f>+Q37/'סכום נכסי הקרן'!$C$43</f>
        <v>5.2097027445592852E-4</v>
      </c>
    </row>
    <row r="38" spans="2:20" s="153" customFormat="1">
      <c r="B38" s="90" t="s">
        <v>379</v>
      </c>
      <c r="C38" s="87" t="s">
        <v>380</v>
      </c>
      <c r="D38" s="100" t="s">
        <v>138</v>
      </c>
      <c r="E38" s="87" t="s">
        <v>1752</v>
      </c>
      <c r="F38" s="87" t="s">
        <v>340</v>
      </c>
      <c r="G38" s="100" t="s">
        <v>325</v>
      </c>
      <c r="H38" s="87" t="s">
        <v>350</v>
      </c>
      <c r="I38" s="87" t="s">
        <v>180</v>
      </c>
      <c r="J38" s="87"/>
      <c r="K38" s="97">
        <v>1.46</v>
      </c>
      <c r="L38" s="100" t="s">
        <v>267</v>
      </c>
      <c r="M38" s="101">
        <v>4.7E-2</v>
      </c>
      <c r="N38" s="101">
        <v>8.9000000000000017E-3</v>
      </c>
      <c r="O38" s="97">
        <v>44792.87</v>
      </c>
      <c r="P38" s="99">
        <v>126.17</v>
      </c>
      <c r="Q38" s="97">
        <v>56.515169999999998</v>
      </c>
      <c r="R38" s="98">
        <v>1.9780260049349877E-4</v>
      </c>
      <c r="S38" s="98">
        <v>1.718329469316008E-4</v>
      </c>
      <c r="T38" s="98">
        <f>+Q38/'סכום נכסי הקרן'!$C$43</f>
        <v>3.3274444249885698E-5</v>
      </c>
    </row>
    <row r="39" spans="2:20" s="153" customFormat="1">
      <c r="B39" s="90" t="s">
        <v>381</v>
      </c>
      <c r="C39" s="87" t="s">
        <v>382</v>
      </c>
      <c r="D39" s="100" t="s">
        <v>138</v>
      </c>
      <c r="E39" s="87" t="s">
        <v>1752</v>
      </c>
      <c r="F39" s="87" t="s">
        <v>340</v>
      </c>
      <c r="G39" s="100" t="s">
        <v>325</v>
      </c>
      <c r="H39" s="87" t="s">
        <v>350</v>
      </c>
      <c r="I39" s="87" t="s">
        <v>180</v>
      </c>
      <c r="J39" s="87"/>
      <c r="K39" s="97">
        <v>0.41999999999999987</v>
      </c>
      <c r="L39" s="100" t="s">
        <v>267</v>
      </c>
      <c r="M39" s="101">
        <v>0.05</v>
      </c>
      <c r="N39" s="101">
        <v>2.3E-2</v>
      </c>
      <c r="O39" s="97">
        <v>45009</v>
      </c>
      <c r="P39" s="99">
        <v>115.04</v>
      </c>
      <c r="Q39" s="97">
        <v>51.778359999999999</v>
      </c>
      <c r="R39" s="98">
        <v>2.5333563276869176E-4</v>
      </c>
      <c r="S39" s="98">
        <v>1.5743079576838081E-4</v>
      </c>
      <c r="T39" s="98">
        <f>+Q39/'סכום נכסי הקרן'!$C$43</f>
        <v>3.0485551988439773E-5</v>
      </c>
    </row>
    <row r="40" spans="2:20" s="153" customFormat="1">
      <c r="B40" s="90" t="s">
        <v>383</v>
      </c>
      <c r="C40" s="87" t="s">
        <v>384</v>
      </c>
      <c r="D40" s="100" t="s">
        <v>138</v>
      </c>
      <c r="E40" s="87" t="s">
        <v>1752</v>
      </c>
      <c r="F40" s="87" t="s">
        <v>385</v>
      </c>
      <c r="G40" s="100" t="s">
        <v>372</v>
      </c>
      <c r="H40" s="87" t="s">
        <v>386</v>
      </c>
      <c r="I40" s="87" t="s">
        <v>180</v>
      </c>
      <c r="J40" s="87"/>
      <c r="K40" s="97">
        <v>3.3299999999999996</v>
      </c>
      <c r="L40" s="100" t="s">
        <v>267</v>
      </c>
      <c r="M40" s="101">
        <v>1.6399999999999998E-2</v>
      </c>
      <c r="N40" s="101">
        <v>1.1699999999999999E-2</v>
      </c>
      <c r="O40" s="97">
        <v>962968.09</v>
      </c>
      <c r="P40" s="99">
        <v>101.02</v>
      </c>
      <c r="Q40" s="97">
        <v>972.79039</v>
      </c>
      <c r="R40" s="98">
        <v>1.6616691036260723E-3</v>
      </c>
      <c r="S40" s="98">
        <v>2.957744610171769E-3</v>
      </c>
      <c r="T40" s="98">
        <f>+Q40/'סכום נכסי הקרן'!$C$43</f>
        <v>5.7274992889306652E-4</v>
      </c>
    </row>
    <row r="41" spans="2:20" s="153" customFormat="1">
      <c r="B41" s="90" t="s">
        <v>387</v>
      </c>
      <c r="C41" s="87" t="s">
        <v>388</v>
      </c>
      <c r="D41" s="100" t="s">
        <v>138</v>
      </c>
      <c r="E41" s="87" t="s">
        <v>1752</v>
      </c>
      <c r="F41" s="87" t="s">
        <v>389</v>
      </c>
      <c r="G41" s="100" t="s">
        <v>390</v>
      </c>
      <c r="H41" s="87" t="s">
        <v>386</v>
      </c>
      <c r="I41" s="87" t="s">
        <v>180</v>
      </c>
      <c r="J41" s="87"/>
      <c r="K41" s="97">
        <v>0.42</v>
      </c>
      <c r="L41" s="100" t="s">
        <v>267</v>
      </c>
      <c r="M41" s="101">
        <v>5.2999999999999999E-2</v>
      </c>
      <c r="N41" s="101">
        <v>2.12E-2</v>
      </c>
      <c r="O41" s="97">
        <v>25.86</v>
      </c>
      <c r="P41" s="99">
        <v>128.1</v>
      </c>
      <c r="Q41" s="97">
        <v>3.3119999999999997E-2</v>
      </c>
      <c r="R41" s="98">
        <v>8.3251927259493238E-8</v>
      </c>
      <c r="S41" s="98">
        <v>1.0070052345900433E-7</v>
      </c>
      <c r="T41" s="98">
        <f>+Q41/'סכום נכסי הקרן'!$C$43</f>
        <v>1.9500066859149754E-8</v>
      </c>
    </row>
    <row r="42" spans="2:20" s="153" customFormat="1">
      <c r="B42" s="90" t="s">
        <v>391</v>
      </c>
      <c r="C42" s="87" t="s">
        <v>392</v>
      </c>
      <c r="D42" s="100" t="s">
        <v>138</v>
      </c>
      <c r="E42" s="87" t="s">
        <v>1752</v>
      </c>
      <c r="F42" s="87" t="s">
        <v>389</v>
      </c>
      <c r="G42" s="100" t="s">
        <v>390</v>
      </c>
      <c r="H42" s="87" t="s">
        <v>386</v>
      </c>
      <c r="I42" s="87" t="s">
        <v>180</v>
      </c>
      <c r="J42" s="87"/>
      <c r="K42" s="97">
        <v>4.5600000000000005</v>
      </c>
      <c r="L42" s="100" t="s">
        <v>267</v>
      </c>
      <c r="M42" s="101">
        <v>3.7000000000000005E-2</v>
      </c>
      <c r="N42" s="101">
        <v>1.4399999999999998E-2</v>
      </c>
      <c r="O42" s="97">
        <v>262494</v>
      </c>
      <c r="P42" s="99">
        <v>114.06</v>
      </c>
      <c r="Q42" s="97">
        <v>299.40064000000001</v>
      </c>
      <c r="R42" s="98">
        <v>1.0416719343788972E-4</v>
      </c>
      <c r="S42" s="98">
        <v>9.1032008369447209E-4</v>
      </c>
      <c r="T42" s="98">
        <f>+Q42/'סכום נכסי הקרן'!$C$43</f>
        <v>1.7627815512295369E-4</v>
      </c>
    </row>
    <row r="43" spans="2:20" s="153" customFormat="1">
      <c r="B43" s="90" t="s">
        <v>393</v>
      </c>
      <c r="C43" s="87" t="s">
        <v>394</v>
      </c>
      <c r="D43" s="100" t="s">
        <v>138</v>
      </c>
      <c r="E43" s="87" t="s">
        <v>1752</v>
      </c>
      <c r="F43" s="87" t="s">
        <v>389</v>
      </c>
      <c r="G43" s="100" t="s">
        <v>390</v>
      </c>
      <c r="H43" s="87" t="s">
        <v>386</v>
      </c>
      <c r="I43" s="87" t="s">
        <v>180</v>
      </c>
      <c r="J43" s="87"/>
      <c r="K43" s="97">
        <v>7.97</v>
      </c>
      <c r="L43" s="100" t="s">
        <v>267</v>
      </c>
      <c r="M43" s="101">
        <v>2.2000000000000002E-2</v>
      </c>
      <c r="N43" s="101">
        <v>1.9499999999999997E-2</v>
      </c>
      <c r="O43" s="97">
        <v>1916000</v>
      </c>
      <c r="P43" s="99">
        <v>101.51</v>
      </c>
      <c r="Q43" s="97">
        <v>1944.9315800000002</v>
      </c>
      <c r="R43" s="98">
        <v>4.8623289500000005E-3</v>
      </c>
      <c r="S43" s="98">
        <v>5.9135153441409538E-3</v>
      </c>
      <c r="T43" s="98">
        <f>+Q43/'סכום נכסי הקרן'!$C$43</f>
        <v>1.1451176282147274E-3</v>
      </c>
    </row>
    <row r="44" spans="2:20" s="153" customFormat="1">
      <c r="B44" s="90" t="s">
        <v>395</v>
      </c>
      <c r="C44" s="87" t="s">
        <v>396</v>
      </c>
      <c r="D44" s="100" t="s">
        <v>138</v>
      </c>
      <c r="E44" s="87" t="s">
        <v>1752</v>
      </c>
      <c r="F44" s="87" t="s">
        <v>349</v>
      </c>
      <c r="G44" s="100" t="s">
        <v>325</v>
      </c>
      <c r="H44" s="87" t="s">
        <v>386</v>
      </c>
      <c r="I44" s="87" t="s">
        <v>180</v>
      </c>
      <c r="J44" s="87"/>
      <c r="K44" s="97">
        <v>0.93</v>
      </c>
      <c r="L44" s="100" t="s">
        <v>267</v>
      </c>
      <c r="M44" s="101">
        <v>3.85E-2</v>
      </c>
      <c r="N44" s="101">
        <v>1.2200000000000003E-2</v>
      </c>
      <c r="O44" s="97">
        <v>1062000</v>
      </c>
      <c r="P44" s="99">
        <v>122.61</v>
      </c>
      <c r="Q44" s="97">
        <v>1302.1181999999999</v>
      </c>
      <c r="R44" s="98">
        <v>1.7726409135214902E-3</v>
      </c>
      <c r="S44" s="98">
        <v>3.9590574983543632E-3</v>
      </c>
      <c r="T44" s="98">
        <f>+Q44/'סכום נכסי הקרן'!$C$43</f>
        <v>7.666483079261996E-4</v>
      </c>
    </row>
    <row r="45" spans="2:20" s="153" customFormat="1">
      <c r="B45" s="90" t="s">
        <v>397</v>
      </c>
      <c r="C45" s="87" t="s">
        <v>398</v>
      </c>
      <c r="D45" s="100" t="s">
        <v>138</v>
      </c>
      <c r="E45" s="87" t="s">
        <v>1752</v>
      </c>
      <c r="F45" s="87" t="s">
        <v>349</v>
      </c>
      <c r="G45" s="100" t="s">
        <v>325</v>
      </c>
      <c r="H45" s="87" t="s">
        <v>386</v>
      </c>
      <c r="I45" s="87" t="s">
        <v>180</v>
      </c>
      <c r="J45" s="87"/>
      <c r="K45" s="97">
        <v>2.92</v>
      </c>
      <c r="L45" s="100" t="s">
        <v>267</v>
      </c>
      <c r="M45" s="101">
        <v>3.1E-2</v>
      </c>
      <c r="N45" s="101">
        <v>1.01E-2</v>
      </c>
      <c r="O45" s="97">
        <v>1264722</v>
      </c>
      <c r="P45" s="99">
        <v>114.55</v>
      </c>
      <c r="Q45" s="97">
        <v>1448.7390700000001</v>
      </c>
      <c r="R45" s="98">
        <v>1.6844099143458744E-3</v>
      </c>
      <c r="S45" s="98">
        <v>4.4048545502569795E-3</v>
      </c>
      <c r="T45" s="98">
        <f>+Q45/'סכום נכסי הקרן'!$C$43</f>
        <v>8.529742972965712E-4</v>
      </c>
    </row>
    <row r="46" spans="2:20" s="153" customFormat="1">
      <c r="B46" s="90" t="s">
        <v>399</v>
      </c>
      <c r="C46" s="87" t="s">
        <v>400</v>
      </c>
      <c r="D46" s="100" t="s">
        <v>138</v>
      </c>
      <c r="E46" s="87" t="s">
        <v>1752</v>
      </c>
      <c r="F46" s="87" t="s">
        <v>349</v>
      </c>
      <c r="G46" s="100" t="s">
        <v>325</v>
      </c>
      <c r="H46" s="87" t="s">
        <v>386</v>
      </c>
      <c r="I46" s="87" t="s">
        <v>180</v>
      </c>
      <c r="J46" s="87"/>
      <c r="K46" s="97">
        <v>3.37</v>
      </c>
      <c r="L46" s="100" t="s">
        <v>267</v>
      </c>
      <c r="M46" s="101">
        <v>2.7999999999999997E-2</v>
      </c>
      <c r="N46" s="101">
        <v>9.300000000000001E-3</v>
      </c>
      <c r="O46" s="97">
        <v>1712549</v>
      </c>
      <c r="P46" s="99">
        <v>108.96</v>
      </c>
      <c r="Q46" s="97">
        <v>1865.99324</v>
      </c>
      <c r="R46" s="98">
        <v>1.8972350088914149E-3</v>
      </c>
      <c r="S46" s="98">
        <v>5.6735053151860965E-3</v>
      </c>
      <c r="T46" s="98">
        <f>+Q46/'סכום נכסי הקרן'!$C$43</f>
        <v>1.098641091144972E-3</v>
      </c>
    </row>
    <row r="47" spans="2:20" s="153" customFormat="1">
      <c r="B47" s="90" t="s">
        <v>401</v>
      </c>
      <c r="C47" s="87" t="s">
        <v>402</v>
      </c>
      <c r="D47" s="100" t="s">
        <v>138</v>
      </c>
      <c r="E47" s="87" t="s">
        <v>1752</v>
      </c>
      <c r="F47" s="87" t="s">
        <v>349</v>
      </c>
      <c r="G47" s="100" t="s">
        <v>325</v>
      </c>
      <c r="H47" s="87" t="s">
        <v>386</v>
      </c>
      <c r="I47" s="87" t="s">
        <v>180</v>
      </c>
      <c r="J47" s="87"/>
      <c r="K47" s="97">
        <v>2.62</v>
      </c>
      <c r="L47" s="100" t="s">
        <v>267</v>
      </c>
      <c r="M47" s="101">
        <v>4.2000000000000003E-2</v>
      </c>
      <c r="N47" s="101">
        <v>6.4000000000000003E-3</v>
      </c>
      <c r="O47" s="97">
        <v>0.25</v>
      </c>
      <c r="P47" s="99">
        <v>133.18</v>
      </c>
      <c r="Q47" s="97">
        <v>3.3E-4</v>
      </c>
      <c r="R47" s="98">
        <v>2.1086531457271021E-9</v>
      </c>
      <c r="S47" s="98">
        <v>1.0033566648994999E-9</v>
      </c>
      <c r="T47" s="98">
        <f>+Q47/'סכום נכסי הקרן'!$C$43</f>
        <v>1.9429414442993415E-10</v>
      </c>
    </row>
    <row r="48" spans="2:20" s="153" customFormat="1">
      <c r="B48" s="90" t="s">
        <v>403</v>
      </c>
      <c r="C48" s="87" t="s">
        <v>404</v>
      </c>
      <c r="D48" s="100" t="s">
        <v>138</v>
      </c>
      <c r="E48" s="87" t="s">
        <v>1752</v>
      </c>
      <c r="F48" s="87" t="s">
        <v>324</v>
      </c>
      <c r="G48" s="100" t="s">
        <v>325</v>
      </c>
      <c r="H48" s="87" t="s">
        <v>386</v>
      </c>
      <c r="I48" s="87" t="s">
        <v>178</v>
      </c>
      <c r="J48" s="87"/>
      <c r="K48" s="97">
        <v>4.6499999999999995</v>
      </c>
      <c r="L48" s="100" t="s">
        <v>267</v>
      </c>
      <c r="M48" s="101">
        <v>0.04</v>
      </c>
      <c r="N48" s="101">
        <v>1.3199999999999998E-2</v>
      </c>
      <c r="O48" s="97">
        <v>2253643</v>
      </c>
      <c r="P48" s="99">
        <v>122.22</v>
      </c>
      <c r="Q48" s="97">
        <v>2754.40254</v>
      </c>
      <c r="R48" s="98">
        <v>2.040301200446223E-3</v>
      </c>
      <c r="S48" s="98">
        <v>8.3746913525003363E-3</v>
      </c>
      <c r="T48" s="98">
        <f>+Q48/'סכום נכסי הקרן'!$C$43</f>
        <v>1.6217099543179923E-3</v>
      </c>
    </row>
    <row r="49" spans="2:20" s="153" customFormat="1">
      <c r="B49" s="90" t="s">
        <v>405</v>
      </c>
      <c r="C49" s="87" t="s">
        <v>406</v>
      </c>
      <c r="D49" s="100" t="s">
        <v>138</v>
      </c>
      <c r="E49" s="87" t="s">
        <v>1752</v>
      </c>
      <c r="F49" s="87" t="s">
        <v>407</v>
      </c>
      <c r="G49" s="100" t="s">
        <v>408</v>
      </c>
      <c r="H49" s="87" t="s">
        <v>386</v>
      </c>
      <c r="I49" s="87" t="s">
        <v>180</v>
      </c>
      <c r="J49" s="87"/>
      <c r="K49" s="97">
        <v>3.35</v>
      </c>
      <c r="L49" s="100" t="s">
        <v>267</v>
      </c>
      <c r="M49" s="101">
        <v>4.6500000000000007E-2</v>
      </c>
      <c r="N49" s="101">
        <v>1.1900000000000001E-2</v>
      </c>
      <c r="O49" s="97">
        <v>26976.48</v>
      </c>
      <c r="P49" s="99">
        <v>133.53</v>
      </c>
      <c r="Q49" s="97">
        <v>36.021709999999999</v>
      </c>
      <c r="R49" s="98">
        <v>2.3699099774993586E-4</v>
      </c>
      <c r="S49" s="98">
        <v>1.0952309942296048E-4</v>
      </c>
      <c r="T49" s="98">
        <f>+Q49/'סכום נכסי הקרן'!$C$43</f>
        <v>2.1208507046524858E-5</v>
      </c>
    </row>
    <row r="50" spans="2:20" s="153" customFormat="1">
      <c r="B50" s="90" t="s">
        <v>409</v>
      </c>
      <c r="C50" s="87" t="s">
        <v>410</v>
      </c>
      <c r="D50" s="100" t="s">
        <v>138</v>
      </c>
      <c r="E50" s="87" t="s">
        <v>1752</v>
      </c>
      <c r="F50" s="87" t="s">
        <v>411</v>
      </c>
      <c r="G50" s="100" t="s">
        <v>372</v>
      </c>
      <c r="H50" s="87" t="s">
        <v>386</v>
      </c>
      <c r="I50" s="87" t="s">
        <v>180</v>
      </c>
      <c r="J50" s="87"/>
      <c r="K50" s="97">
        <v>3.4699999999999998</v>
      </c>
      <c r="L50" s="100" t="s">
        <v>267</v>
      </c>
      <c r="M50" s="101">
        <v>3.6400000000000002E-2</v>
      </c>
      <c r="N50" s="101">
        <v>1.1600000000000001E-2</v>
      </c>
      <c r="O50" s="97">
        <v>1169905</v>
      </c>
      <c r="P50" s="99">
        <v>118.91</v>
      </c>
      <c r="Q50" s="97">
        <v>1391.13402</v>
      </c>
      <c r="R50" s="98">
        <v>1.0815424839650145E-2</v>
      </c>
      <c r="S50" s="98">
        <v>4.2297078507134364E-3</v>
      </c>
      <c r="T50" s="98">
        <f>+Q50/'סכום נכסי הקרן'!$C$43</f>
        <v>8.1905816425234816E-4</v>
      </c>
    </row>
    <row r="51" spans="2:20" s="153" customFormat="1">
      <c r="B51" s="90" t="s">
        <v>412</v>
      </c>
      <c r="C51" s="87" t="s">
        <v>413</v>
      </c>
      <c r="D51" s="100" t="s">
        <v>138</v>
      </c>
      <c r="E51" s="87" t="s">
        <v>1752</v>
      </c>
      <c r="F51" s="87" t="s">
        <v>324</v>
      </c>
      <c r="G51" s="100" t="s">
        <v>325</v>
      </c>
      <c r="H51" s="87" t="s">
        <v>386</v>
      </c>
      <c r="I51" s="87" t="s">
        <v>178</v>
      </c>
      <c r="J51" s="87"/>
      <c r="K51" s="97">
        <v>4.160000000000001</v>
      </c>
      <c r="L51" s="100" t="s">
        <v>267</v>
      </c>
      <c r="M51" s="101">
        <v>0.05</v>
      </c>
      <c r="N51" s="101">
        <v>1.2500000000000002E-2</v>
      </c>
      <c r="O51" s="97">
        <v>4779585</v>
      </c>
      <c r="P51" s="99">
        <v>128.34</v>
      </c>
      <c r="Q51" s="97">
        <v>6134.1197799999982</v>
      </c>
      <c r="R51" s="98">
        <v>6.1341259141259128E-3</v>
      </c>
      <c r="S51" s="98">
        <v>1.8650636256226823E-2</v>
      </c>
      <c r="T51" s="98">
        <f>+Q51/'סכום נכסי הקרן'!$C$43</f>
        <v>3.6115865287449562E-3</v>
      </c>
    </row>
    <row r="52" spans="2:20" s="153" customFormat="1">
      <c r="B52" s="90" t="s">
        <v>414</v>
      </c>
      <c r="C52" s="87" t="s">
        <v>415</v>
      </c>
      <c r="D52" s="100" t="s">
        <v>138</v>
      </c>
      <c r="E52" s="87" t="s">
        <v>1752</v>
      </c>
      <c r="F52" s="87" t="s">
        <v>416</v>
      </c>
      <c r="G52" s="100" t="s">
        <v>372</v>
      </c>
      <c r="H52" s="87" t="s">
        <v>386</v>
      </c>
      <c r="I52" s="87" t="s">
        <v>180</v>
      </c>
      <c r="J52" s="87"/>
      <c r="K52" s="97">
        <v>6.0699999999999994</v>
      </c>
      <c r="L52" s="100" t="s">
        <v>267</v>
      </c>
      <c r="M52" s="101">
        <v>3.0499999999999999E-2</v>
      </c>
      <c r="N52" s="101">
        <v>1.6799999999999999E-2</v>
      </c>
      <c r="O52" s="97">
        <v>341074.6</v>
      </c>
      <c r="P52" s="99">
        <v>109.97</v>
      </c>
      <c r="Q52" s="97">
        <v>375.07976000000002</v>
      </c>
      <c r="R52" s="98">
        <v>1.3068950219908887E-3</v>
      </c>
      <c r="S52" s="98">
        <v>1.1404205365603177E-3</v>
      </c>
      <c r="T52" s="98">
        <f>+Q52/'סכום נכסי הקרן'!$C$43</f>
        <v>2.2083576079450013E-4</v>
      </c>
    </row>
    <row r="53" spans="2:20" s="153" customFormat="1">
      <c r="B53" s="90" t="s">
        <v>417</v>
      </c>
      <c r="C53" s="87" t="s">
        <v>418</v>
      </c>
      <c r="D53" s="100" t="s">
        <v>138</v>
      </c>
      <c r="E53" s="87" t="s">
        <v>1752</v>
      </c>
      <c r="F53" s="87" t="s">
        <v>416</v>
      </c>
      <c r="G53" s="100" t="s">
        <v>372</v>
      </c>
      <c r="H53" s="87" t="s">
        <v>386</v>
      </c>
      <c r="I53" s="87" t="s">
        <v>180</v>
      </c>
      <c r="J53" s="87"/>
      <c r="K53" s="97">
        <v>3.42</v>
      </c>
      <c r="L53" s="100" t="s">
        <v>267</v>
      </c>
      <c r="M53" s="101">
        <v>0.03</v>
      </c>
      <c r="N53" s="101">
        <v>1.3900000000000001E-2</v>
      </c>
      <c r="O53" s="97">
        <v>3392550.9000000004</v>
      </c>
      <c r="P53" s="99">
        <v>113.34</v>
      </c>
      <c r="Q53" s="97">
        <v>3845.1172000000001</v>
      </c>
      <c r="R53" s="98">
        <v>3.1700534650444547E-3</v>
      </c>
      <c r="S53" s="98">
        <v>1.1690981727090009E-2</v>
      </c>
      <c r="T53" s="98">
        <f>+Q53/'סכום נכסי הקרן'!$C$43</f>
        <v>2.2638901715358304E-3</v>
      </c>
    </row>
    <row r="54" spans="2:20" s="153" customFormat="1">
      <c r="B54" s="90" t="s">
        <v>419</v>
      </c>
      <c r="C54" s="87" t="s">
        <v>420</v>
      </c>
      <c r="D54" s="100" t="s">
        <v>138</v>
      </c>
      <c r="E54" s="87" t="s">
        <v>1752</v>
      </c>
      <c r="F54" s="87" t="s">
        <v>340</v>
      </c>
      <c r="G54" s="100" t="s">
        <v>325</v>
      </c>
      <c r="H54" s="87" t="s">
        <v>386</v>
      </c>
      <c r="I54" s="87" t="s">
        <v>180</v>
      </c>
      <c r="J54" s="87"/>
      <c r="K54" s="97">
        <v>4.0100000000000007</v>
      </c>
      <c r="L54" s="100" t="s">
        <v>267</v>
      </c>
      <c r="M54" s="101">
        <v>6.5000000000000002E-2</v>
      </c>
      <c r="N54" s="101">
        <v>1.29E-2</v>
      </c>
      <c r="O54" s="97">
        <v>6428764</v>
      </c>
      <c r="P54" s="99">
        <v>135.26</v>
      </c>
      <c r="Q54" s="97">
        <v>8810.6530500000008</v>
      </c>
      <c r="R54" s="98">
        <v>5.5940654285714288E-3</v>
      </c>
      <c r="S54" s="98">
        <v>2.6788568060104868E-2</v>
      </c>
      <c r="T54" s="98">
        <f>+Q54/'סכום נכסי הקרן'!$C$43</f>
        <v>5.1874493824810306E-3</v>
      </c>
    </row>
    <row r="55" spans="2:20" s="153" customFormat="1">
      <c r="B55" s="90" t="s">
        <v>421</v>
      </c>
      <c r="C55" s="87" t="s">
        <v>422</v>
      </c>
      <c r="D55" s="100" t="s">
        <v>138</v>
      </c>
      <c r="E55" s="87" t="s">
        <v>1752</v>
      </c>
      <c r="F55" s="87" t="s">
        <v>423</v>
      </c>
      <c r="G55" s="100" t="s">
        <v>408</v>
      </c>
      <c r="H55" s="87" t="s">
        <v>386</v>
      </c>
      <c r="I55" s="87" t="s">
        <v>178</v>
      </c>
      <c r="J55" s="87"/>
      <c r="K55" s="97">
        <v>1.6099999999999999</v>
      </c>
      <c r="L55" s="100" t="s">
        <v>267</v>
      </c>
      <c r="M55" s="101">
        <v>4.4000000000000004E-2</v>
      </c>
      <c r="N55" s="101">
        <v>1.2199999999999999E-2</v>
      </c>
      <c r="O55" s="97">
        <v>11437</v>
      </c>
      <c r="P55" s="99">
        <v>115.3</v>
      </c>
      <c r="Q55" s="97">
        <v>13.186860000000001</v>
      </c>
      <c r="R55" s="98">
        <v>7.3367445319934334E-5</v>
      </c>
      <c r="S55" s="98">
        <v>4.0094314757868545E-5</v>
      </c>
      <c r="T55" s="98">
        <f>+Q55/'סכום נכסי הקרן'!$C$43</f>
        <v>7.7640293376282474E-6</v>
      </c>
    </row>
    <row r="56" spans="2:20" s="153" customFormat="1">
      <c r="B56" s="90" t="s">
        <v>424</v>
      </c>
      <c r="C56" s="87" t="s">
        <v>425</v>
      </c>
      <c r="D56" s="100" t="s">
        <v>138</v>
      </c>
      <c r="E56" s="87" t="s">
        <v>1752</v>
      </c>
      <c r="F56" s="87" t="s">
        <v>426</v>
      </c>
      <c r="G56" s="100" t="s">
        <v>427</v>
      </c>
      <c r="H56" s="87" t="s">
        <v>428</v>
      </c>
      <c r="I56" s="87" t="s">
        <v>180</v>
      </c>
      <c r="J56" s="87"/>
      <c r="K56" s="97">
        <v>9.27</v>
      </c>
      <c r="L56" s="100" t="s">
        <v>267</v>
      </c>
      <c r="M56" s="101">
        <v>5.1500000000000004E-2</v>
      </c>
      <c r="N56" s="101">
        <v>5.0900000000000001E-2</v>
      </c>
      <c r="O56" s="97">
        <v>2856550</v>
      </c>
      <c r="P56" s="99">
        <v>121.31</v>
      </c>
      <c r="Q56" s="97">
        <v>3465.2806299999997</v>
      </c>
      <c r="R56" s="98">
        <v>9.7585445260547519E-4</v>
      </c>
      <c r="S56" s="98">
        <v>1.0536098229871628E-2</v>
      </c>
      <c r="T56" s="98">
        <f>+Q56/'סכום נכסי הקרן'!$C$43</f>
        <v>2.0402537430771915E-3</v>
      </c>
    </row>
    <row r="57" spans="2:20" s="153" customFormat="1">
      <c r="B57" s="90" t="s">
        <v>429</v>
      </c>
      <c r="C57" s="87" t="s">
        <v>430</v>
      </c>
      <c r="D57" s="100" t="s">
        <v>138</v>
      </c>
      <c r="E57" s="87" t="s">
        <v>1752</v>
      </c>
      <c r="F57" s="87" t="s">
        <v>431</v>
      </c>
      <c r="G57" s="100" t="s">
        <v>372</v>
      </c>
      <c r="H57" s="87" t="s">
        <v>428</v>
      </c>
      <c r="I57" s="87" t="s">
        <v>180</v>
      </c>
      <c r="J57" s="87"/>
      <c r="K57" s="97">
        <v>1.94</v>
      </c>
      <c r="L57" s="100" t="s">
        <v>267</v>
      </c>
      <c r="M57" s="101">
        <v>4.9500000000000002E-2</v>
      </c>
      <c r="N57" s="101">
        <v>1.4000000000000002E-2</v>
      </c>
      <c r="O57" s="97">
        <v>92228.35</v>
      </c>
      <c r="P57" s="99">
        <v>128.96</v>
      </c>
      <c r="Q57" s="97">
        <v>118.93767999999999</v>
      </c>
      <c r="R57" s="98">
        <v>2.3052731117731551E-4</v>
      </c>
      <c r="S57" s="98">
        <v>3.6162701192631491E-4</v>
      </c>
      <c r="T57" s="98">
        <f>+Q57/'סכום נכסי הקרן'!$C$43</f>
        <v>7.0026953866912997E-5</v>
      </c>
    </row>
    <row r="58" spans="2:20" s="153" customFormat="1">
      <c r="B58" s="90" t="s">
        <v>432</v>
      </c>
      <c r="C58" s="87" t="s">
        <v>433</v>
      </c>
      <c r="D58" s="100" t="s">
        <v>138</v>
      </c>
      <c r="E58" s="87" t="s">
        <v>1752</v>
      </c>
      <c r="F58" s="87" t="s">
        <v>431</v>
      </c>
      <c r="G58" s="100" t="s">
        <v>372</v>
      </c>
      <c r="H58" s="87" t="s">
        <v>428</v>
      </c>
      <c r="I58" s="87" t="s">
        <v>180</v>
      </c>
      <c r="J58" s="87"/>
      <c r="K58" s="97">
        <v>4.7600000000000007</v>
      </c>
      <c r="L58" s="100" t="s">
        <v>267</v>
      </c>
      <c r="M58" s="101">
        <v>4.8000000000000001E-2</v>
      </c>
      <c r="N58" s="101">
        <v>1.7200000000000003E-2</v>
      </c>
      <c r="O58" s="97">
        <v>2213529</v>
      </c>
      <c r="P58" s="99">
        <v>119.13</v>
      </c>
      <c r="Q58" s="97">
        <v>2636.9771700000001</v>
      </c>
      <c r="R58" s="98">
        <v>2.5466303645566247E-3</v>
      </c>
      <c r="S58" s="98">
        <v>8.0176624809312775E-3</v>
      </c>
      <c r="T58" s="98">
        <f>+Q58/'סכום נכסי הקרן'!$C$43</f>
        <v>1.552573403413391E-3</v>
      </c>
    </row>
    <row r="59" spans="2:20" s="153" customFormat="1">
      <c r="B59" s="90" t="s">
        <v>434</v>
      </c>
      <c r="C59" s="87" t="s">
        <v>435</v>
      </c>
      <c r="D59" s="100" t="s">
        <v>138</v>
      </c>
      <c r="E59" s="87" t="s">
        <v>1752</v>
      </c>
      <c r="F59" s="87" t="s">
        <v>431</v>
      </c>
      <c r="G59" s="100" t="s">
        <v>372</v>
      </c>
      <c r="H59" s="87" t="s">
        <v>428</v>
      </c>
      <c r="I59" s="87" t="s">
        <v>180</v>
      </c>
      <c r="J59" s="87"/>
      <c r="K59" s="97">
        <v>2.890000000000001</v>
      </c>
      <c r="L59" s="100" t="s">
        <v>267</v>
      </c>
      <c r="M59" s="101">
        <v>4.9000000000000002E-2</v>
      </c>
      <c r="N59" s="101">
        <v>1.3300000000000003E-2</v>
      </c>
      <c r="O59" s="97">
        <v>874102.14</v>
      </c>
      <c r="P59" s="99">
        <v>118.5</v>
      </c>
      <c r="Q59" s="97">
        <v>1035.8110299999998</v>
      </c>
      <c r="R59" s="98">
        <v>2.0914518131857191E-3</v>
      </c>
      <c r="S59" s="98">
        <v>3.1493572743239865E-3</v>
      </c>
      <c r="T59" s="98">
        <f>+Q59/'סכום נכסי הקרן'!$C$43</f>
        <v>6.098545995907237E-4</v>
      </c>
    </row>
    <row r="60" spans="2:20" s="153" customFormat="1">
      <c r="B60" s="90" t="s">
        <v>436</v>
      </c>
      <c r="C60" s="87" t="s">
        <v>437</v>
      </c>
      <c r="D60" s="100" t="s">
        <v>138</v>
      </c>
      <c r="E60" s="87" t="s">
        <v>1752</v>
      </c>
      <c r="F60" s="87" t="s">
        <v>438</v>
      </c>
      <c r="G60" s="100" t="s">
        <v>372</v>
      </c>
      <c r="H60" s="87" t="s">
        <v>428</v>
      </c>
      <c r="I60" s="87" t="s">
        <v>180</v>
      </c>
      <c r="J60" s="87"/>
      <c r="K60" s="97">
        <v>1.38</v>
      </c>
      <c r="L60" s="100" t="s">
        <v>267</v>
      </c>
      <c r="M60" s="101">
        <v>5.5E-2</v>
      </c>
      <c r="N60" s="101">
        <v>1.34E-2</v>
      </c>
      <c r="O60" s="97">
        <v>34900</v>
      </c>
      <c r="P60" s="99">
        <v>126.9</v>
      </c>
      <c r="Q60" s="97">
        <v>44.288080000000001</v>
      </c>
      <c r="R60" s="98">
        <v>5.9209335143389536E-4</v>
      </c>
      <c r="S60" s="98">
        <v>1.346567886169765E-4</v>
      </c>
      <c r="T60" s="98">
        <f>+Q60/'סכום נכסי הקרן'!$C$43</f>
        <v>2.6075498824377207E-5</v>
      </c>
    </row>
    <row r="61" spans="2:20" s="153" customFormat="1">
      <c r="B61" s="90" t="s">
        <v>439</v>
      </c>
      <c r="C61" s="87" t="s">
        <v>440</v>
      </c>
      <c r="D61" s="100" t="s">
        <v>138</v>
      </c>
      <c r="E61" s="87" t="s">
        <v>1752</v>
      </c>
      <c r="F61" s="87" t="s">
        <v>438</v>
      </c>
      <c r="G61" s="100" t="s">
        <v>372</v>
      </c>
      <c r="H61" s="87" t="s">
        <v>428</v>
      </c>
      <c r="I61" s="87" t="s">
        <v>180</v>
      </c>
      <c r="J61" s="87"/>
      <c r="K61" s="97">
        <v>3.61</v>
      </c>
      <c r="L61" s="100" t="s">
        <v>267</v>
      </c>
      <c r="M61" s="101">
        <v>5.8499999999999996E-2</v>
      </c>
      <c r="N61" s="101">
        <v>1.8099999999999998E-2</v>
      </c>
      <c r="O61" s="97">
        <v>1002054.19</v>
      </c>
      <c r="P61" s="99">
        <v>124.07</v>
      </c>
      <c r="Q61" s="97">
        <v>1243.2486600000002</v>
      </c>
      <c r="R61" s="98">
        <v>7.0407715569910823E-4</v>
      </c>
      <c r="S61" s="98">
        <v>3.7800661489041589E-3</v>
      </c>
      <c r="T61" s="98">
        <f>+Q61/'סכום נכסי הקרן'!$C$43</f>
        <v>7.3198768093443072E-4</v>
      </c>
    </row>
    <row r="62" spans="2:20" s="153" customFormat="1">
      <c r="B62" s="90" t="s">
        <v>441</v>
      </c>
      <c r="C62" s="87" t="s">
        <v>442</v>
      </c>
      <c r="D62" s="100" t="s">
        <v>138</v>
      </c>
      <c r="E62" s="87" t="s">
        <v>1752</v>
      </c>
      <c r="F62" s="87" t="s">
        <v>443</v>
      </c>
      <c r="G62" s="100" t="s">
        <v>372</v>
      </c>
      <c r="H62" s="87" t="s">
        <v>428</v>
      </c>
      <c r="I62" s="87" t="s">
        <v>178</v>
      </c>
      <c r="J62" s="87"/>
      <c r="K62" s="97">
        <v>1.2200000000000002</v>
      </c>
      <c r="L62" s="100" t="s">
        <v>267</v>
      </c>
      <c r="M62" s="101">
        <v>4.5499999999999999E-2</v>
      </c>
      <c r="N62" s="101">
        <v>1.0500000000000001E-2</v>
      </c>
      <c r="O62" s="97">
        <v>797709</v>
      </c>
      <c r="P62" s="99">
        <v>126.83</v>
      </c>
      <c r="Q62" s="97">
        <v>1011.73434</v>
      </c>
      <c r="R62" s="98">
        <v>2.3846698533467213E-3</v>
      </c>
      <c r="S62" s="98">
        <v>3.0761527065051412E-3</v>
      </c>
      <c r="T62" s="98">
        <f>+Q62/'סכום נכסי הקרן'!$C$43</f>
        <v>5.9567896357783057E-4</v>
      </c>
    </row>
    <row r="63" spans="2:20" s="153" customFormat="1">
      <c r="B63" s="90" t="s">
        <v>444</v>
      </c>
      <c r="C63" s="87" t="s">
        <v>445</v>
      </c>
      <c r="D63" s="100" t="s">
        <v>138</v>
      </c>
      <c r="E63" s="87" t="s">
        <v>1752</v>
      </c>
      <c r="F63" s="87" t="s">
        <v>443</v>
      </c>
      <c r="G63" s="100" t="s">
        <v>372</v>
      </c>
      <c r="H63" s="87" t="s">
        <v>428</v>
      </c>
      <c r="I63" s="87" t="s">
        <v>178</v>
      </c>
      <c r="J63" s="87"/>
      <c r="K63" s="97">
        <v>6.6199999999999992</v>
      </c>
      <c r="L63" s="100" t="s">
        <v>267</v>
      </c>
      <c r="M63" s="101">
        <v>4.7500000000000001E-2</v>
      </c>
      <c r="N63" s="101">
        <v>2.2099999999999998E-2</v>
      </c>
      <c r="O63" s="97">
        <v>2080846</v>
      </c>
      <c r="P63" s="99">
        <v>143.41</v>
      </c>
      <c r="Q63" s="97">
        <v>2984.1412799999998</v>
      </c>
      <c r="R63" s="98">
        <v>2.4339415017132211E-3</v>
      </c>
      <c r="S63" s="98">
        <v>9.0732061887567397E-3</v>
      </c>
      <c r="T63" s="98">
        <f>+Q63/'סכום נכסי הקרן'!$C$43</f>
        <v>1.7569732631989349E-3</v>
      </c>
    </row>
    <row r="64" spans="2:20" s="153" customFormat="1">
      <c r="B64" s="90" t="s">
        <v>446</v>
      </c>
      <c r="C64" s="87" t="s">
        <v>447</v>
      </c>
      <c r="D64" s="100" t="s">
        <v>138</v>
      </c>
      <c r="E64" s="87" t="s">
        <v>1752</v>
      </c>
      <c r="F64" s="87" t="s">
        <v>448</v>
      </c>
      <c r="G64" s="100" t="s">
        <v>372</v>
      </c>
      <c r="H64" s="87" t="s">
        <v>428</v>
      </c>
      <c r="I64" s="87" t="s">
        <v>180</v>
      </c>
      <c r="J64" s="87"/>
      <c r="K64" s="97">
        <v>1.8399999999999996</v>
      </c>
      <c r="L64" s="100" t="s">
        <v>267</v>
      </c>
      <c r="M64" s="101">
        <v>4.9500000000000002E-2</v>
      </c>
      <c r="N64" s="101">
        <v>1.7899999999999999E-2</v>
      </c>
      <c r="O64" s="97">
        <v>157916.32</v>
      </c>
      <c r="P64" s="99">
        <v>130.44999999999999</v>
      </c>
      <c r="Q64" s="97">
        <v>206.00183999999999</v>
      </c>
      <c r="R64" s="98">
        <v>3.2255845570161487E-4</v>
      </c>
      <c r="S64" s="98">
        <v>6.2634339135018296E-4</v>
      </c>
      <c r="T64" s="98">
        <f>+Q64/'סכום נכסי הקרן'!$C$43</f>
        <v>1.2128773107209752E-4</v>
      </c>
    </row>
    <row r="65" spans="2:20" s="153" customFormat="1">
      <c r="B65" s="90" t="s">
        <v>449</v>
      </c>
      <c r="C65" s="87" t="s">
        <v>450</v>
      </c>
      <c r="D65" s="100" t="s">
        <v>138</v>
      </c>
      <c r="E65" s="87" t="s">
        <v>1752</v>
      </c>
      <c r="F65" s="87" t="s">
        <v>448</v>
      </c>
      <c r="G65" s="100" t="s">
        <v>372</v>
      </c>
      <c r="H65" s="87" t="s">
        <v>428</v>
      </c>
      <c r="I65" s="87" t="s">
        <v>180</v>
      </c>
      <c r="J65" s="87"/>
      <c r="K65" s="97">
        <v>3.2600000000000002</v>
      </c>
      <c r="L65" s="100" t="s">
        <v>267</v>
      </c>
      <c r="M65" s="101">
        <v>6.5000000000000002E-2</v>
      </c>
      <c r="N65" s="101">
        <v>1.43E-2</v>
      </c>
      <c r="O65" s="97">
        <v>2085888.95</v>
      </c>
      <c r="P65" s="99">
        <v>133.88999999999999</v>
      </c>
      <c r="Q65" s="97">
        <v>2792.7966499999998</v>
      </c>
      <c r="R65" s="98">
        <v>3.9182950243258812E-3</v>
      </c>
      <c r="S65" s="98">
        <v>8.4914276742015012E-3</v>
      </c>
      <c r="T65" s="98">
        <f>+Q65/'סכום נכסי הקרן'!$C$43</f>
        <v>1.6443152596319279E-3</v>
      </c>
    </row>
    <row r="66" spans="2:20" s="153" customFormat="1">
      <c r="B66" s="90" t="s">
        <v>451</v>
      </c>
      <c r="C66" s="87" t="s">
        <v>452</v>
      </c>
      <c r="D66" s="100" t="s">
        <v>138</v>
      </c>
      <c r="E66" s="87" t="s">
        <v>1752</v>
      </c>
      <c r="F66" s="87" t="s">
        <v>448</v>
      </c>
      <c r="G66" s="100" t="s">
        <v>372</v>
      </c>
      <c r="H66" s="87" t="s">
        <v>428</v>
      </c>
      <c r="I66" s="87" t="s">
        <v>180</v>
      </c>
      <c r="J66" s="87"/>
      <c r="K66" s="97">
        <v>3.8999999999999995</v>
      </c>
      <c r="L66" s="100" t="s">
        <v>267</v>
      </c>
      <c r="M66" s="101">
        <v>5.0999999999999997E-2</v>
      </c>
      <c r="N66" s="101">
        <v>2.1899999999999999E-2</v>
      </c>
      <c r="O66" s="97">
        <v>912979</v>
      </c>
      <c r="P66" s="99">
        <v>136.22999999999999</v>
      </c>
      <c r="Q66" s="97">
        <v>1243.7512899999999</v>
      </c>
      <c r="R66" s="98">
        <v>6.0112258185739424E-4</v>
      </c>
      <c r="S66" s="98">
        <v>3.7815943827237894E-3</v>
      </c>
      <c r="T66" s="98">
        <f>+Q66/'סכום נכסי הקרן'!$C$43</f>
        <v>7.3228361446720273E-4</v>
      </c>
    </row>
    <row r="67" spans="2:20" s="153" customFormat="1">
      <c r="B67" s="90" t="s">
        <v>453</v>
      </c>
      <c r="C67" s="87" t="s">
        <v>454</v>
      </c>
      <c r="D67" s="100" t="s">
        <v>138</v>
      </c>
      <c r="E67" s="87" t="s">
        <v>1752</v>
      </c>
      <c r="F67" s="87" t="s">
        <v>448</v>
      </c>
      <c r="G67" s="100" t="s">
        <v>372</v>
      </c>
      <c r="H67" s="87" t="s">
        <v>428</v>
      </c>
      <c r="I67" s="87" t="s">
        <v>180</v>
      </c>
      <c r="J67" s="87"/>
      <c r="K67" s="97">
        <v>1.6200000000000003</v>
      </c>
      <c r="L67" s="100" t="s">
        <v>267</v>
      </c>
      <c r="M67" s="101">
        <v>5.2999999999999999E-2</v>
      </c>
      <c r="N67" s="101">
        <v>1.83E-2</v>
      </c>
      <c r="O67" s="97">
        <v>673700.8</v>
      </c>
      <c r="P67" s="99">
        <v>123.08</v>
      </c>
      <c r="Q67" s="97">
        <v>829.19094999999993</v>
      </c>
      <c r="R67" s="98">
        <v>9.6042370733390842E-4</v>
      </c>
      <c r="S67" s="98">
        <v>2.5211341398692359E-3</v>
      </c>
      <c r="T67" s="98">
        <f>+Q67/'סכום נכסי הקרן'!$C$43</f>
        <v>4.8820286727058876E-4</v>
      </c>
    </row>
    <row r="68" spans="2:20" s="153" customFormat="1">
      <c r="B68" s="90" t="s">
        <v>455</v>
      </c>
      <c r="C68" s="87" t="s">
        <v>456</v>
      </c>
      <c r="D68" s="100" t="s">
        <v>138</v>
      </c>
      <c r="E68" s="87" t="s">
        <v>1752</v>
      </c>
      <c r="F68" s="87" t="s">
        <v>457</v>
      </c>
      <c r="G68" s="100" t="s">
        <v>372</v>
      </c>
      <c r="H68" s="87" t="s">
        <v>428</v>
      </c>
      <c r="I68" s="87" t="s">
        <v>180</v>
      </c>
      <c r="J68" s="87"/>
      <c r="K68" s="97">
        <v>2.9499999999999997</v>
      </c>
      <c r="L68" s="100" t="s">
        <v>267</v>
      </c>
      <c r="M68" s="101">
        <v>4.9500000000000002E-2</v>
      </c>
      <c r="N68" s="101">
        <v>2.1299999999999999E-2</v>
      </c>
      <c r="O68" s="97">
        <v>551905</v>
      </c>
      <c r="P68" s="99">
        <v>111.14</v>
      </c>
      <c r="Q68" s="97">
        <v>613.38722999999993</v>
      </c>
      <c r="R68" s="98">
        <v>1.533468075E-3</v>
      </c>
      <c r="S68" s="98">
        <v>1.8649883799537648E-3</v>
      </c>
      <c r="T68" s="98">
        <f>+Q68/'סכום נכסי הקרן'!$C$43</f>
        <v>3.6114408199120369E-4</v>
      </c>
    </row>
    <row r="69" spans="2:20" s="153" customFormat="1">
      <c r="B69" s="90" t="s">
        <v>458</v>
      </c>
      <c r="C69" s="87" t="s">
        <v>459</v>
      </c>
      <c r="D69" s="100" t="s">
        <v>138</v>
      </c>
      <c r="E69" s="87" t="s">
        <v>1752</v>
      </c>
      <c r="F69" s="87" t="s">
        <v>460</v>
      </c>
      <c r="G69" s="100" t="s">
        <v>325</v>
      </c>
      <c r="H69" s="87" t="s">
        <v>428</v>
      </c>
      <c r="I69" s="87" t="s">
        <v>180</v>
      </c>
      <c r="J69" s="87"/>
      <c r="K69" s="97">
        <v>4.58</v>
      </c>
      <c r="L69" s="100" t="s">
        <v>267</v>
      </c>
      <c r="M69" s="101">
        <v>3.85E-2</v>
      </c>
      <c r="N69" s="101">
        <v>1.1200000000000002E-2</v>
      </c>
      <c r="O69" s="97">
        <v>3100000</v>
      </c>
      <c r="P69" s="99">
        <v>121.21</v>
      </c>
      <c r="Q69" s="97">
        <v>3757.5100299999999</v>
      </c>
      <c r="R69" s="98">
        <v>8.8218335512862348E-3</v>
      </c>
      <c r="S69" s="98">
        <v>1.1424614339476422E-2</v>
      </c>
      <c r="T69" s="98">
        <f>+Q69/'סכום נכסי הקרן'!$C$43</f>
        <v>2.2123096862598371E-3</v>
      </c>
    </row>
    <row r="70" spans="2:20" s="153" customFormat="1">
      <c r="B70" s="90" t="s">
        <v>461</v>
      </c>
      <c r="C70" s="87" t="s">
        <v>462</v>
      </c>
      <c r="D70" s="100" t="s">
        <v>138</v>
      </c>
      <c r="E70" s="87" t="s">
        <v>1752</v>
      </c>
      <c r="F70" s="87" t="s">
        <v>460</v>
      </c>
      <c r="G70" s="100" t="s">
        <v>325</v>
      </c>
      <c r="H70" s="87" t="s">
        <v>428</v>
      </c>
      <c r="I70" s="87" t="s">
        <v>178</v>
      </c>
      <c r="J70" s="87"/>
      <c r="K70" s="97">
        <v>0.67</v>
      </c>
      <c r="L70" s="100" t="s">
        <v>267</v>
      </c>
      <c r="M70" s="101">
        <v>4.2900000000000001E-2</v>
      </c>
      <c r="N70" s="101">
        <v>2.5700000000000008E-2</v>
      </c>
      <c r="O70" s="97">
        <v>515080.67</v>
      </c>
      <c r="P70" s="99">
        <v>121.17</v>
      </c>
      <c r="Q70" s="97">
        <v>624.12324999999998</v>
      </c>
      <c r="R70" s="98">
        <v>1.0992969962567011E-3</v>
      </c>
      <c r="S70" s="98">
        <v>1.8976309775946567E-3</v>
      </c>
      <c r="T70" s="98">
        <f>+Q70/'סכום נכסי הקרן'!$C$43</f>
        <v>3.6746512993206032E-4</v>
      </c>
    </row>
    <row r="71" spans="2:20" s="153" customFormat="1">
      <c r="B71" s="90" t="s">
        <v>463</v>
      </c>
      <c r="C71" s="87" t="s">
        <v>464</v>
      </c>
      <c r="D71" s="100" t="s">
        <v>138</v>
      </c>
      <c r="E71" s="87" t="s">
        <v>1752</v>
      </c>
      <c r="F71" s="87" t="s">
        <v>460</v>
      </c>
      <c r="G71" s="100" t="s">
        <v>325</v>
      </c>
      <c r="H71" s="87" t="s">
        <v>428</v>
      </c>
      <c r="I71" s="87" t="s">
        <v>178</v>
      </c>
      <c r="J71" s="87"/>
      <c r="K71" s="97">
        <v>3.6299999999999994</v>
      </c>
      <c r="L71" s="100" t="s">
        <v>267</v>
      </c>
      <c r="M71" s="101">
        <v>4.7500000000000001E-2</v>
      </c>
      <c r="N71" s="101">
        <v>8.9999999999999993E-3</v>
      </c>
      <c r="O71" s="97">
        <v>1778533.75</v>
      </c>
      <c r="P71" s="99">
        <v>134.80000000000001</v>
      </c>
      <c r="Q71" s="97">
        <v>2397.4634999999998</v>
      </c>
      <c r="R71" s="98">
        <v>4.7201791864393836E-3</v>
      </c>
      <c r="S71" s="98">
        <v>7.289427216903884E-3</v>
      </c>
      <c r="T71" s="98">
        <f>+Q71/'סכום נכסי הקרן'!$C$43</f>
        <v>1.411554907680289E-3</v>
      </c>
    </row>
    <row r="72" spans="2:20" s="153" customFormat="1">
      <c r="B72" s="90" t="s">
        <v>465</v>
      </c>
      <c r="C72" s="87" t="s">
        <v>466</v>
      </c>
      <c r="D72" s="100" t="s">
        <v>138</v>
      </c>
      <c r="E72" s="87" t="s">
        <v>1752</v>
      </c>
      <c r="F72" s="87" t="s">
        <v>467</v>
      </c>
      <c r="G72" s="100" t="s">
        <v>325</v>
      </c>
      <c r="H72" s="87" t="s">
        <v>428</v>
      </c>
      <c r="I72" s="87" t="s">
        <v>180</v>
      </c>
      <c r="J72" s="87"/>
      <c r="K72" s="97">
        <v>3.8599999999999994</v>
      </c>
      <c r="L72" s="100" t="s">
        <v>267</v>
      </c>
      <c r="M72" s="101">
        <v>3.5499999999999997E-2</v>
      </c>
      <c r="N72" s="101">
        <v>1.24E-2</v>
      </c>
      <c r="O72" s="97">
        <v>2477600</v>
      </c>
      <c r="P72" s="99">
        <v>118.22</v>
      </c>
      <c r="Q72" s="97">
        <v>2929.0185999999999</v>
      </c>
      <c r="R72" s="98">
        <v>9.1531831250000004E-3</v>
      </c>
      <c r="S72" s="98">
        <v>8.9056070724987946E-3</v>
      </c>
      <c r="T72" s="98">
        <f>+Q72/'סכום נכסי הקרן'!$C$43</f>
        <v>1.7245186754738288E-3</v>
      </c>
    </row>
    <row r="73" spans="2:20" s="153" customFormat="1">
      <c r="B73" s="90" t="s">
        <v>468</v>
      </c>
      <c r="C73" s="87" t="s">
        <v>469</v>
      </c>
      <c r="D73" s="100" t="s">
        <v>138</v>
      </c>
      <c r="E73" s="87" t="s">
        <v>1752</v>
      </c>
      <c r="F73" s="87" t="s">
        <v>467</v>
      </c>
      <c r="G73" s="100" t="s">
        <v>325</v>
      </c>
      <c r="H73" s="87" t="s">
        <v>428</v>
      </c>
      <c r="I73" s="87" t="s">
        <v>180</v>
      </c>
      <c r="J73" s="87"/>
      <c r="K73" s="97">
        <v>2.8299999999999996</v>
      </c>
      <c r="L73" s="100" t="s">
        <v>267</v>
      </c>
      <c r="M73" s="101">
        <v>4.6500000000000007E-2</v>
      </c>
      <c r="N73" s="101">
        <v>1.1200000000000002E-2</v>
      </c>
      <c r="O73" s="97">
        <v>2439338.39</v>
      </c>
      <c r="P73" s="99">
        <v>131.66</v>
      </c>
      <c r="Q73" s="97">
        <v>3211.6328100000001</v>
      </c>
      <c r="R73" s="98">
        <v>4.8972533023863918E-3</v>
      </c>
      <c r="S73" s="98">
        <v>9.7648884397679055E-3</v>
      </c>
      <c r="T73" s="98">
        <f>+Q73/'סכום נכסי הקרן'!$C$43</f>
        <v>1.890913481945622E-3</v>
      </c>
    </row>
    <row r="74" spans="2:20" s="153" customFormat="1">
      <c r="B74" s="90" t="s">
        <v>470</v>
      </c>
      <c r="C74" s="87" t="s">
        <v>471</v>
      </c>
      <c r="D74" s="100" t="s">
        <v>138</v>
      </c>
      <c r="E74" s="87" t="s">
        <v>1752</v>
      </c>
      <c r="F74" s="87" t="s">
        <v>467</v>
      </c>
      <c r="G74" s="100" t="s">
        <v>325</v>
      </c>
      <c r="H74" s="87" t="s">
        <v>428</v>
      </c>
      <c r="I74" s="87" t="s">
        <v>180</v>
      </c>
      <c r="J74" s="87"/>
      <c r="K74" s="97">
        <v>6.55</v>
      </c>
      <c r="L74" s="100" t="s">
        <v>267</v>
      </c>
      <c r="M74" s="101">
        <v>1.4999999999999999E-2</v>
      </c>
      <c r="N74" s="101">
        <v>1.5700000000000002E-2</v>
      </c>
      <c r="O74" s="97">
        <v>2610362</v>
      </c>
      <c r="P74" s="99">
        <v>100.11</v>
      </c>
      <c r="Q74" s="97">
        <v>2613.2332999999999</v>
      </c>
      <c r="R74" s="98">
        <v>3.7503079053680726E-3</v>
      </c>
      <c r="S74" s="98">
        <v>7.9454698439161021E-3</v>
      </c>
      <c r="T74" s="98">
        <f>+Q74/'סכום נכסי הקרן'!$C$43</f>
        <v>1.5385937218767073E-3</v>
      </c>
    </row>
    <row r="75" spans="2:20" s="153" customFormat="1">
      <c r="B75" s="90" t="s">
        <v>472</v>
      </c>
      <c r="C75" s="87" t="s">
        <v>473</v>
      </c>
      <c r="D75" s="100" t="s">
        <v>138</v>
      </c>
      <c r="E75" s="87" t="s">
        <v>1752</v>
      </c>
      <c r="F75" s="87" t="s">
        <v>407</v>
      </c>
      <c r="G75" s="100" t="s">
        <v>408</v>
      </c>
      <c r="H75" s="87" t="s">
        <v>428</v>
      </c>
      <c r="I75" s="87" t="s">
        <v>180</v>
      </c>
      <c r="J75" s="87"/>
      <c r="K75" s="97">
        <v>6.58</v>
      </c>
      <c r="L75" s="100" t="s">
        <v>267</v>
      </c>
      <c r="M75" s="101">
        <v>3.85E-2</v>
      </c>
      <c r="N75" s="101">
        <v>1.5599999999999998E-2</v>
      </c>
      <c r="O75" s="97">
        <v>237054</v>
      </c>
      <c r="P75" s="99">
        <v>119.1</v>
      </c>
      <c r="Q75" s="97">
        <v>282.33133000000004</v>
      </c>
      <c r="R75" s="98">
        <v>1.1786057493213854E-3</v>
      </c>
      <c r="S75" s="98">
        <v>8.5842127777406097E-4</v>
      </c>
      <c r="T75" s="98">
        <f>+Q75/'סכום נכסי הקרן'!$C$43</f>
        <v>1.662282551761073E-4</v>
      </c>
    </row>
    <row r="76" spans="2:20" s="153" customFormat="1">
      <c r="B76" s="90" t="s">
        <v>474</v>
      </c>
      <c r="C76" s="87" t="s">
        <v>475</v>
      </c>
      <c r="D76" s="100" t="s">
        <v>138</v>
      </c>
      <c r="E76" s="87" t="s">
        <v>1752</v>
      </c>
      <c r="F76" s="87" t="s">
        <v>407</v>
      </c>
      <c r="G76" s="100" t="s">
        <v>408</v>
      </c>
      <c r="H76" s="87" t="s">
        <v>428</v>
      </c>
      <c r="I76" s="87" t="s">
        <v>180</v>
      </c>
      <c r="J76" s="87"/>
      <c r="K76" s="97">
        <v>4.1099999999999994</v>
      </c>
      <c r="L76" s="100" t="s">
        <v>267</v>
      </c>
      <c r="M76" s="101">
        <v>3.9E-2</v>
      </c>
      <c r="N76" s="101">
        <v>1.1600000000000001E-2</v>
      </c>
      <c r="O76" s="97">
        <v>351000</v>
      </c>
      <c r="P76" s="99">
        <v>120.33</v>
      </c>
      <c r="Q76" s="97">
        <v>422.35829999999999</v>
      </c>
      <c r="R76" s="98">
        <v>2.1220569504980342E-3</v>
      </c>
      <c r="S76" s="98">
        <v>1.2841697432746132E-3</v>
      </c>
      <c r="T76" s="98">
        <f>+Q76/'סכום נכסי הקרן'!$C$43</f>
        <v>2.486719531557014E-4</v>
      </c>
    </row>
    <row r="77" spans="2:20" s="153" customFormat="1">
      <c r="B77" s="90" t="s">
        <v>476</v>
      </c>
      <c r="C77" s="87" t="s">
        <v>477</v>
      </c>
      <c r="D77" s="100" t="s">
        <v>138</v>
      </c>
      <c r="E77" s="87" t="s">
        <v>1752</v>
      </c>
      <c r="F77" s="87" t="s">
        <v>407</v>
      </c>
      <c r="G77" s="100" t="s">
        <v>408</v>
      </c>
      <c r="H77" s="87" t="s">
        <v>428</v>
      </c>
      <c r="I77" s="87" t="s">
        <v>180</v>
      </c>
      <c r="J77" s="87"/>
      <c r="K77" s="97">
        <v>4.96</v>
      </c>
      <c r="L77" s="100" t="s">
        <v>267</v>
      </c>
      <c r="M77" s="101">
        <v>3.9E-2</v>
      </c>
      <c r="N77" s="101">
        <v>1.3800000000000002E-2</v>
      </c>
      <c r="O77" s="97">
        <v>19124</v>
      </c>
      <c r="P77" s="99">
        <v>121.79</v>
      </c>
      <c r="Q77" s="97">
        <v>23.291119999999999</v>
      </c>
      <c r="R77" s="98">
        <v>5.8368979970303169E-5</v>
      </c>
      <c r="S77" s="98">
        <v>7.0816062075678901E-5</v>
      </c>
      <c r="T77" s="98">
        <f>+Q77/'סכום נכסי הקרן'!$C$43</f>
        <v>1.3713115858227054E-5</v>
      </c>
    </row>
    <row r="78" spans="2:20" s="153" customFormat="1">
      <c r="B78" s="90" t="s">
        <v>478</v>
      </c>
      <c r="C78" s="87" t="s">
        <v>479</v>
      </c>
      <c r="D78" s="100" t="s">
        <v>138</v>
      </c>
      <c r="E78" s="87" t="s">
        <v>1752</v>
      </c>
      <c r="F78" s="87" t="s">
        <v>407</v>
      </c>
      <c r="G78" s="100" t="s">
        <v>408</v>
      </c>
      <c r="H78" s="87" t="s">
        <v>428</v>
      </c>
      <c r="I78" s="87" t="s">
        <v>180</v>
      </c>
      <c r="J78" s="87"/>
      <c r="K78" s="97">
        <v>7.3400000000000007</v>
      </c>
      <c r="L78" s="100" t="s">
        <v>267</v>
      </c>
      <c r="M78" s="101">
        <v>3.85E-2</v>
      </c>
      <c r="N78" s="101">
        <v>1.9099999999999999E-2</v>
      </c>
      <c r="O78" s="97">
        <v>224088</v>
      </c>
      <c r="P78" s="99">
        <v>118.11</v>
      </c>
      <c r="Q78" s="97">
        <v>264.67035999999996</v>
      </c>
      <c r="R78" s="98">
        <v>1.0586814399999999E-3</v>
      </c>
      <c r="S78" s="98">
        <v>8.0472354456772709E-4</v>
      </c>
      <c r="T78" s="98">
        <f>+Q78/'סכום נכסי הקרן'!$C$43</f>
        <v>1.55830003491402E-4</v>
      </c>
    </row>
    <row r="79" spans="2:20" s="153" customFormat="1">
      <c r="B79" s="90" t="s">
        <v>480</v>
      </c>
      <c r="C79" s="87" t="s">
        <v>481</v>
      </c>
      <c r="D79" s="100" t="s">
        <v>138</v>
      </c>
      <c r="E79" s="87" t="s">
        <v>1752</v>
      </c>
      <c r="F79" s="87" t="s">
        <v>482</v>
      </c>
      <c r="G79" s="100" t="s">
        <v>483</v>
      </c>
      <c r="H79" s="87" t="s">
        <v>428</v>
      </c>
      <c r="I79" s="87" t="s">
        <v>180</v>
      </c>
      <c r="J79" s="87"/>
      <c r="K79" s="97">
        <v>0.97000000000000008</v>
      </c>
      <c r="L79" s="100" t="s">
        <v>267</v>
      </c>
      <c r="M79" s="101">
        <v>1.2800000000000001E-2</v>
      </c>
      <c r="N79" s="101">
        <v>1.5600000000000004E-2</v>
      </c>
      <c r="O79" s="97">
        <v>468402</v>
      </c>
      <c r="P79" s="99">
        <v>100.21</v>
      </c>
      <c r="Q79" s="97">
        <v>469.38567999999998</v>
      </c>
      <c r="R79" s="98">
        <v>2.8447616969696971E-3</v>
      </c>
      <c r="S79" s="98">
        <v>1.4271553043526783E-3</v>
      </c>
      <c r="T79" s="98">
        <f>+Q79/'סכום נכסי הקרן'!$C$43</f>
        <v>2.763602700098874E-4</v>
      </c>
    </row>
    <row r="80" spans="2:20" s="153" customFormat="1">
      <c r="B80" s="90" t="s">
        <v>484</v>
      </c>
      <c r="C80" s="87" t="s">
        <v>485</v>
      </c>
      <c r="D80" s="100" t="s">
        <v>138</v>
      </c>
      <c r="E80" s="87" t="s">
        <v>1752</v>
      </c>
      <c r="F80" s="87" t="s">
        <v>486</v>
      </c>
      <c r="G80" s="100" t="s">
        <v>408</v>
      </c>
      <c r="H80" s="87" t="s">
        <v>428</v>
      </c>
      <c r="I80" s="87" t="s">
        <v>178</v>
      </c>
      <c r="J80" s="87"/>
      <c r="K80" s="97">
        <v>5.05</v>
      </c>
      <c r="L80" s="100" t="s">
        <v>267</v>
      </c>
      <c r="M80" s="101">
        <v>3.7499999999999999E-2</v>
      </c>
      <c r="N80" s="101">
        <v>1.5799999999999998E-2</v>
      </c>
      <c r="O80" s="97">
        <v>1760285</v>
      </c>
      <c r="P80" s="99">
        <v>120.65</v>
      </c>
      <c r="Q80" s="97">
        <v>2123.7839100000001</v>
      </c>
      <c r="R80" s="98">
        <v>2.7414229152486068E-3</v>
      </c>
      <c r="S80" s="98">
        <v>6.4573113360752105E-3</v>
      </c>
      <c r="T80" s="98">
        <f>+Q80/'סכום נכסי הקרן'!$C$43</f>
        <v>1.250420538628819E-3</v>
      </c>
    </row>
    <row r="81" spans="2:20" s="153" customFormat="1">
      <c r="B81" s="90" t="s">
        <v>487</v>
      </c>
      <c r="C81" s="87" t="s">
        <v>488</v>
      </c>
      <c r="D81" s="100" t="s">
        <v>138</v>
      </c>
      <c r="E81" s="87" t="s">
        <v>1752</v>
      </c>
      <c r="F81" s="87" t="s">
        <v>486</v>
      </c>
      <c r="G81" s="100" t="s">
        <v>408</v>
      </c>
      <c r="H81" s="87" t="s">
        <v>428</v>
      </c>
      <c r="I81" s="87" t="s">
        <v>178</v>
      </c>
      <c r="J81" s="87"/>
      <c r="K81" s="97">
        <v>8.5</v>
      </c>
      <c r="L81" s="100" t="s">
        <v>267</v>
      </c>
      <c r="M81" s="101">
        <v>2.4799999999999999E-2</v>
      </c>
      <c r="N81" s="101">
        <v>2.3599999999999999E-2</v>
      </c>
      <c r="O81" s="97">
        <v>659100</v>
      </c>
      <c r="P81" s="99">
        <v>101.5</v>
      </c>
      <c r="Q81" s="97">
        <v>668.98648000000003</v>
      </c>
      <c r="R81" s="98">
        <v>2.6027766624647898E-3</v>
      </c>
      <c r="S81" s="98">
        <v>2.0340364952595637E-3</v>
      </c>
      <c r="T81" s="98">
        <f>+Q81/'סכום נכסי הקרן'!$C$43</f>
        <v>3.9387925989937354E-4</v>
      </c>
    </row>
    <row r="82" spans="2:20" s="153" customFormat="1">
      <c r="B82" s="90" t="s">
        <v>489</v>
      </c>
      <c r="C82" s="87" t="s">
        <v>490</v>
      </c>
      <c r="D82" s="100" t="s">
        <v>138</v>
      </c>
      <c r="E82" s="87" t="s">
        <v>1752</v>
      </c>
      <c r="F82" s="87" t="s">
        <v>491</v>
      </c>
      <c r="G82" s="100" t="s">
        <v>372</v>
      </c>
      <c r="H82" s="87" t="s">
        <v>428</v>
      </c>
      <c r="I82" s="87" t="s">
        <v>180</v>
      </c>
      <c r="J82" s="87"/>
      <c r="K82" s="97">
        <v>3.97</v>
      </c>
      <c r="L82" s="100" t="s">
        <v>267</v>
      </c>
      <c r="M82" s="101">
        <v>5.0999999999999997E-2</v>
      </c>
      <c r="N82" s="101">
        <v>1.41E-2</v>
      </c>
      <c r="O82" s="97">
        <v>5440954.2400000002</v>
      </c>
      <c r="P82" s="99">
        <v>127.04</v>
      </c>
      <c r="Q82" s="97">
        <v>7065.0627899999999</v>
      </c>
      <c r="R82" s="98">
        <v>6.0834481511181223E-3</v>
      </c>
      <c r="S82" s="98">
        <v>2.1481144964484711E-2</v>
      </c>
      <c r="T82" s="98">
        <f>+Q82/'סכום נכסי הקרן'!$C$43</f>
        <v>4.1596979700812527E-3</v>
      </c>
    </row>
    <row r="83" spans="2:20" s="153" customFormat="1">
      <c r="B83" s="90" t="s">
        <v>492</v>
      </c>
      <c r="C83" s="87" t="s">
        <v>493</v>
      </c>
      <c r="D83" s="100" t="s">
        <v>138</v>
      </c>
      <c r="E83" s="87" t="s">
        <v>1752</v>
      </c>
      <c r="F83" s="87" t="s">
        <v>491</v>
      </c>
      <c r="G83" s="100" t="s">
        <v>372</v>
      </c>
      <c r="H83" s="87" t="s">
        <v>428</v>
      </c>
      <c r="I83" s="87" t="s">
        <v>180</v>
      </c>
      <c r="J83" s="87"/>
      <c r="K83" s="97">
        <v>4.2799999999999994</v>
      </c>
      <c r="L83" s="100" t="s">
        <v>267</v>
      </c>
      <c r="M83" s="101">
        <v>3.4000000000000002E-2</v>
      </c>
      <c r="N83" s="101">
        <v>1.4400000000000001E-2</v>
      </c>
      <c r="O83" s="97">
        <v>1332669.99</v>
      </c>
      <c r="P83" s="99">
        <v>110.65</v>
      </c>
      <c r="Q83" s="97">
        <v>1474.5993899999999</v>
      </c>
      <c r="R83" s="98">
        <v>4.2201468836667892E-3</v>
      </c>
      <c r="S83" s="98">
        <v>4.4834822000401108E-3</v>
      </c>
      <c r="T83" s="98">
        <f>+Q83/'סכום נכסי הקרן'!$C$43</f>
        <v>8.6820008138470536E-4</v>
      </c>
    </row>
    <row r="84" spans="2:20" s="153" customFormat="1">
      <c r="B84" s="90" t="s">
        <v>494</v>
      </c>
      <c r="C84" s="87" t="s">
        <v>495</v>
      </c>
      <c r="D84" s="100" t="s">
        <v>138</v>
      </c>
      <c r="E84" s="87" t="s">
        <v>1752</v>
      </c>
      <c r="F84" s="87" t="s">
        <v>491</v>
      </c>
      <c r="G84" s="100" t="s">
        <v>372</v>
      </c>
      <c r="H84" s="87" t="s">
        <v>428</v>
      </c>
      <c r="I84" s="87" t="s">
        <v>180</v>
      </c>
      <c r="J84" s="87"/>
      <c r="K84" s="97">
        <v>5.31</v>
      </c>
      <c r="L84" s="100" t="s">
        <v>267</v>
      </c>
      <c r="M84" s="101">
        <v>2.5499999999999998E-2</v>
      </c>
      <c r="N84" s="101">
        <v>1.7100000000000001E-2</v>
      </c>
      <c r="O84" s="97">
        <v>1390215.9400000004</v>
      </c>
      <c r="P84" s="99">
        <v>104.84</v>
      </c>
      <c r="Q84" s="97">
        <v>1475.2775300000001</v>
      </c>
      <c r="R84" s="98">
        <v>1.5936812807989635E-3</v>
      </c>
      <c r="S84" s="98">
        <v>4.4855440675817329E-3</v>
      </c>
      <c r="T84" s="98">
        <f>+Q84/'סכום נכסי הקרן'!$C$43</f>
        <v>8.6859934996380767E-4</v>
      </c>
    </row>
    <row r="85" spans="2:20" s="153" customFormat="1">
      <c r="B85" s="90" t="s">
        <v>496</v>
      </c>
      <c r="C85" s="87" t="s">
        <v>497</v>
      </c>
      <c r="D85" s="100" t="s">
        <v>138</v>
      </c>
      <c r="E85" s="87" t="s">
        <v>1752</v>
      </c>
      <c r="F85" s="87" t="s">
        <v>491</v>
      </c>
      <c r="G85" s="100" t="s">
        <v>372</v>
      </c>
      <c r="H85" s="87" t="s">
        <v>428</v>
      </c>
      <c r="I85" s="87" t="s">
        <v>180</v>
      </c>
      <c r="J85" s="87"/>
      <c r="K85" s="97">
        <v>4.0799999999999992</v>
      </c>
      <c r="L85" s="100" t="s">
        <v>267</v>
      </c>
      <c r="M85" s="101">
        <v>4.9000000000000002E-2</v>
      </c>
      <c r="N85" s="101">
        <v>1.7799999999999996E-2</v>
      </c>
      <c r="O85" s="97">
        <v>2082341.26</v>
      </c>
      <c r="P85" s="99">
        <v>116.77</v>
      </c>
      <c r="Q85" s="97">
        <v>2431.5498600000005</v>
      </c>
      <c r="R85" s="98">
        <v>2.4055216728834138E-3</v>
      </c>
      <c r="S85" s="98">
        <v>7.3930659335346852E-3</v>
      </c>
      <c r="T85" s="98">
        <f>+Q85/'סכום נכסי הקרן'!$C$43</f>
        <v>1.4316239384467462E-3</v>
      </c>
    </row>
    <row r="86" spans="2:20" s="153" customFormat="1">
      <c r="B86" s="90" t="s">
        <v>498</v>
      </c>
      <c r="C86" s="87" t="s">
        <v>499</v>
      </c>
      <c r="D86" s="100" t="s">
        <v>138</v>
      </c>
      <c r="E86" s="87" t="s">
        <v>1752</v>
      </c>
      <c r="F86" s="87" t="s">
        <v>460</v>
      </c>
      <c r="G86" s="100" t="s">
        <v>325</v>
      </c>
      <c r="H86" s="87" t="s">
        <v>428</v>
      </c>
      <c r="I86" s="87" t="s">
        <v>178</v>
      </c>
      <c r="J86" s="87"/>
      <c r="K86" s="97">
        <v>2.34</v>
      </c>
      <c r="L86" s="100" t="s">
        <v>267</v>
      </c>
      <c r="M86" s="101">
        <v>5.2499999999999998E-2</v>
      </c>
      <c r="N86" s="101">
        <v>1.1299999999999999E-2</v>
      </c>
      <c r="O86" s="97">
        <v>582080</v>
      </c>
      <c r="P86" s="99">
        <v>134.93</v>
      </c>
      <c r="Q86" s="97">
        <v>785.40054000000009</v>
      </c>
      <c r="R86" s="98">
        <v>1.6362511250000002E-3</v>
      </c>
      <c r="S86" s="98">
        <v>2.3879905043171705E-3</v>
      </c>
      <c r="T86" s="98">
        <f>+Q86/'סכום נכסי הקרן'!$C$43</f>
        <v>4.6242038167911605E-4</v>
      </c>
    </row>
    <row r="87" spans="2:20" s="153" customFormat="1">
      <c r="B87" s="90" t="s">
        <v>500</v>
      </c>
      <c r="C87" s="87" t="s">
        <v>501</v>
      </c>
      <c r="D87" s="100" t="s">
        <v>138</v>
      </c>
      <c r="E87" s="87" t="s">
        <v>1752</v>
      </c>
      <c r="F87" s="87" t="s">
        <v>460</v>
      </c>
      <c r="G87" s="100" t="s">
        <v>325</v>
      </c>
      <c r="H87" s="87" t="s">
        <v>428</v>
      </c>
      <c r="I87" s="87" t="s">
        <v>178</v>
      </c>
      <c r="J87" s="87"/>
      <c r="K87" s="97">
        <v>1.2100000000000002</v>
      </c>
      <c r="L87" s="100" t="s">
        <v>267</v>
      </c>
      <c r="M87" s="101">
        <v>5.5E-2</v>
      </c>
      <c r="N87" s="101">
        <v>1.0699999999999998E-2</v>
      </c>
      <c r="O87" s="97">
        <v>247485.22</v>
      </c>
      <c r="P87" s="99">
        <v>135.82</v>
      </c>
      <c r="Q87" s="97">
        <v>336.13441</v>
      </c>
      <c r="R87" s="98">
        <v>1.4005600416666666E-3</v>
      </c>
      <c r="S87" s="98">
        <v>1.0220081835623062E-3</v>
      </c>
      <c r="T87" s="98">
        <f>+Q87/'סכום נכסי הקרן'!$C$43</f>
        <v>1.9790590183154757E-4</v>
      </c>
    </row>
    <row r="88" spans="2:20" s="153" customFormat="1">
      <c r="B88" s="90" t="s">
        <v>502</v>
      </c>
      <c r="C88" s="87" t="s">
        <v>503</v>
      </c>
      <c r="D88" s="100" t="s">
        <v>138</v>
      </c>
      <c r="E88" s="87" t="s">
        <v>1752</v>
      </c>
      <c r="F88" s="87" t="s">
        <v>423</v>
      </c>
      <c r="G88" s="100" t="s">
        <v>408</v>
      </c>
      <c r="H88" s="87" t="s">
        <v>428</v>
      </c>
      <c r="I88" s="87" t="s">
        <v>178</v>
      </c>
      <c r="J88" s="87"/>
      <c r="K88" s="97">
        <v>3.5300000000000002</v>
      </c>
      <c r="L88" s="100" t="s">
        <v>267</v>
      </c>
      <c r="M88" s="101">
        <v>3.6000000000000004E-2</v>
      </c>
      <c r="N88" s="101">
        <v>1.2699999999999998E-2</v>
      </c>
      <c r="O88" s="97">
        <v>2295900</v>
      </c>
      <c r="P88" s="99">
        <v>115.59</v>
      </c>
      <c r="Q88" s="97">
        <v>2653.8307999999997</v>
      </c>
      <c r="R88" s="98">
        <v>6.4146817109486786E-3</v>
      </c>
      <c r="S88" s="98">
        <v>8.068905517259306E-3</v>
      </c>
      <c r="T88" s="98">
        <f>+Q88/'סכום נכסי הקרן'!$C$43</f>
        <v>1.562496317417599E-3</v>
      </c>
    </row>
    <row r="89" spans="2:20" s="153" customFormat="1">
      <c r="B89" s="90" t="s">
        <v>504</v>
      </c>
      <c r="C89" s="87" t="s">
        <v>505</v>
      </c>
      <c r="D89" s="100" t="s">
        <v>138</v>
      </c>
      <c r="E89" s="87" t="s">
        <v>1752</v>
      </c>
      <c r="F89" s="87" t="s">
        <v>506</v>
      </c>
      <c r="G89" s="100" t="s">
        <v>372</v>
      </c>
      <c r="H89" s="87" t="s">
        <v>428</v>
      </c>
      <c r="I89" s="87" t="s">
        <v>180</v>
      </c>
      <c r="J89" s="87"/>
      <c r="K89" s="97">
        <v>3.17</v>
      </c>
      <c r="L89" s="100" t="s">
        <v>267</v>
      </c>
      <c r="M89" s="101">
        <v>3.9E-2</v>
      </c>
      <c r="N89" s="101">
        <v>1.2000000000000002E-2</v>
      </c>
      <c r="O89" s="97">
        <v>628592.49</v>
      </c>
      <c r="P89" s="99">
        <v>117.25</v>
      </c>
      <c r="Q89" s="97">
        <v>737.02464999999995</v>
      </c>
      <c r="R89" s="98">
        <v>1.6120984629984243E-3</v>
      </c>
      <c r="S89" s="98">
        <v>2.2409048326446092E-3</v>
      </c>
      <c r="T89" s="98">
        <f>+Q89/'סכום נכסי הקרן'!$C$43</f>
        <v>4.3393810241067166E-4</v>
      </c>
    </row>
    <row r="90" spans="2:20" s="153" customFormat="1">
      <c r="B90" s="90" t="s">
        <v>507</v>
      </c>
      <c r="C90" s="87" t="s">
        <v>508</v>
      </c>
      <c r="D90" s="100" t="s">
        <v>138</v>
      </c>
      <c r="E90" s="87" t="s">
        <v>1752</v>
      </c>
      <c r="F90" s="87" t="s">
        <v>506</v>
      </c>
      <c r="G90" s="100" t="s">
        <v>372</v>
      </c>
      <c r="H90" s="87" t="s">
        <v>428</v>
      </c>
      <c r="I90" s="87" t="s">
        <v>180</v>
      </c>
      <c r="J90" s="87"/>
      <c r="K90" s="97">
        <v>5.8000000000000007</v>
      </c>
      <c r="L90" s="100" t="s">
        <v>267</v>
      </c>
      <c r="M90" s="101">
        <v>0.04</v>
      </c>
      <c r="N90" s="101">
        <v>1.6700000000000003E-2</v>
      </c>
      <c r="O90" s="97">
        <v>4082338.53</v>
      </c>
      <c r="P90" s="99">
        <v>114.1</v>
      </c>
      <c r="Q90" s="97">
        <v>4657.9483599999994</v>
      </c>
      <c r="R90" s="98">
        <v>7.9168512684791494E-3</v>
      </c>
      <c r="S90" s="98">
        <v>1.416237433867786E-2</v>
      </c>
      <c r="T90" s="98">
        <f>+Q90/'סכום נכסי הקרן'!$C$43</f>
        <v>2.7424608830454995E-3</v>
      </c>
    </row>
    <row r="91" spans="2:20" s="153" customFormat="1">
      <c r="B91" s="90" t="s">
        <v>509</v>
      </c>
      <c r="C91" s="87" t="s">
        <v>510</v>
      </c>
      <c r="D91" s="100" t="s">
        <v>138</v>
      </c>
      <c r="E91" s="87" t="s">
        <v>1752</v>
      </c>
      <c r="F91" s="87" t="s">
        <v>506</v>
      </c>
      <c r="G91" s="100" t="s">
        <v>372</v>
      </c>
      <c r="H91" s="87" t="s">
        <v>428</v>
      </c>
      <c r="I91" s="87" t="s">
        <v>180</v>
      </c>
      <c r="J91" s="87"/>
      <c r="K91" s="97">
        <v>7.41</v>
      </c>
      <c r="L91" s="100" t="s">
        <v>267</v>
      </c>
      <c r="M91" s="101">
        <v>0.04</v>
      </c>
      <c r="N91" s="101">
        <v>2.1299999999999999E-2</v>
      </c>
      <c r="O91" s="97">
        <v>802000</v>
      </c>
      <c r="P91" s="99">
        <v>114.77</v>
      </c>
      <c r="Q91" s="97">
        <v>920.45542</v>
      </c>
      <c r="R91" s="98">
        <v>6.3948937027567812E-3</v>
      </c>
      <c r="S91" s="98">
        <v>2.7986214557571771E-3</v>
      </c>
      <c r="T91" s="98">
        <f>+Q91/'סכום נכסי הקרן'!$C$43</f>
        <v>5.4193666155998694E-4</v>
      </c>
    </row>
    <row r="92" spans="2:20" s="153" customFormat="1">
      <c r="B92" s="90" t="s">
        <v>511</v>
      </c>
      <c r="C92" s="87" t="s">
        <v>512</v>
      </c>
      <c r="D92" s="100" t="s">
        <v>138</v>
      </c>
      <c r="E92" s="87" t="s">
        <v>1752</v>
      </c>
      <c r="F92" s="87" t="s">
        <v>340</v>
      </c>
      <c r="G92" s="100" t="s">
        <v>325</v>
      </c>
      <c r="H92" s="87" t="s">
        <v>513</v>
      </c>
      <c r="I92" s="87" t="s">
        <v>180</v>
      </c>
      <c r="J92" s="87"/>
      <c r="K92" s="97">
        <v>0.96999999999999986</v>
      </c>
      <c r="L92" s="100" t="s">
        <v>267</v>
      </c>
      <c r="M92" s="101">
        <v>6.5000000000000002E-2</v>
      </c>
      <c r="N92" s="101">
        <v>1.3000000000000001E-2</v>
      </c>
      <c r="O92" s="97">
        <v>562025</v>
      </c>
      <c r="P92" s="99">
        <v>135.28</v>
      </c>
      <c r="Q92" s="97">
        <v>760.30742000000009</v>
      </c>
      <c r="R92" s="98">
        <v>1.1247151183431954E-3</v>
      </c>
      <c r="S92" s="98">
        <v>2.311695506756192E-3</v>
      </c>
      <c r="T92" s="98">
        <f>+Q92/'סכום נכסי הקרן'!$C$43</f>
        <v>4.476463020382746E-4</v>
      </c>
    </row>
    <row r="93" spans="2:20" s="153" customFormat="1">
      <c r="B93" s="90" t="s">
        <v>514</v>
      </c>
      <c r="C93" s="87" t="s">
        <v>515</v>
      </c>
      <c r="D93" s="100" t="s">
        <v>138</v>
      </c>
      <c r="E93" s="87" t="s">
        <v>1752</v>
      </c>
      <c r="F93" s="87" t="s">
        <v>516</v>
      </c>
      <c r="G93" s="100" t="s">
        <v>325</v>
      </c>
      <c r="H93" s="87" t="s">
        <v>513</v>
      </c>
      <c r="I93" s="87" t="s">
        <v>178</v>
      </c>
      <c r="J93" s="87"/>
      <c r="K93" s="97">
        <v>4.16</v>
      </c>
      <c r="L93" s="100" t="s">
        <v>267</v>
      </c>
      <c r="M93" s="101">
        <v>4.1500000000000002E-2</v>
      </c>
      <c r="N93" s="101">
        <v>1.2200000000000003E-2</v>
      </c>
      <c r="O93" s="97">
        <v>106000</v>
      </c>
      <c r="P93" s="99">
        <v>117.93</v>
      </c>
      <c r="Q93" s="97">
        <v>125.00578999999999</v>
      </c>
      <c r="R93" s="98">
        <v>4.1544655112248454E-4</v>
      </c>
      <c r="S93" s="98">
        <v>3.8007694711371891E-4</v>
      </c>
      <c r="T93" s="98">
        <f>+Q93/'סכום נכסי הקרן'!$C$43</f>
        <v>7.3599675808600051E-5</v>
      </c>
    </row>
    <row r="94" spans="2:20" s="153" customFormat="1">
      <c r="B94" s="90" t="s">
        <v>517</v>
      </c>
      <c r="C94" s="87" t="s">
        <v>518</v>
      </c>
      <c r="D94" s="100" t="s">
        <v>138</v>
      </c>
      <c r="E94" s="87" t="s">
        <v>1752</v>
      </c>
      <c r="F94" s="87" t="s">
        <v>519</v>
      </c>
      <c r="G94" s="100" t="s">
        <v>372</v>
      </c>
      <c r="H94" s="87" t="s">
        <v>513</v>
      </c>
      <c r="I94" s="87" t="s">
        <v>180</v>
      </c>
      <c r="J94" s="87"/>
      <c r="K94" s="97">
        <v>4.76</v>
      </c>
      <c r="L94" s="100" t="s">
        <v>267</v>
      </c>
      <c r="M94" s="101">
        <v>2.8500000000000001E-2</v>
      </c>
      <c r="N94" s="101">
        <v>1.8599999999999998E-2</v>
      </c>
      <c r="O94" s="97">
        <v>1168987.71</v>
      </c>
      <c r="P94" s="99">
        <v>106.14</v>
      </c>
      <c r="Q94" s="97">
        <v>1240.7636100000002</v>
      </c>
      <c r="R94" s="98">
        <v>2.2542246381584922E-3</v>
      </c>
      <c r="S94" s="98">
        <v>3.7725104171462544E-3</v>
      </c>
      <c r="T94" s="98">
        <f>+Q94/'סכום נכסי הקרן'!$C$43</f>
        <v>7.3052455771135309E-4</v>
      </c>
    </row>
    <row r="95" spans="2:20" s="153" customFormat="1">
      <c r="B95" s="90" t="s">
        <v>520</v>
      </c>
      <c r="C95" s="87" t="s">
        <v>521</v>
      </c>
      <c r="D95" s="100" t="s">
        <v>138</v>
      </c>
      <c r="E95" s="87" t="s">
        <v>1752</v>
      </c>
      <c r="F95" s="87" t="s">
        <v>519</v>
      </c>
      <c r="G95" s="100" t="s">
        <v>372</v>
      </c>
      <c r="H95" s="87" t="s">
        <v>513</v>
      </c>
      <c r="I95" s="87" t="s">
        <v>180</v>
      </c>
      <c r="J95" s="87"/>
      <c r="K95" s="97">
        <v>3.52</v>
      </c>
      <c r="L95" s="100" t="s">
        <v>267</v>
      </c>
      <c r="M95" s="101">
        <v>3.7699999999999997E-2</v>
      </c>
      <c r="N95" s="101">
        <v>1.06E-2</v>
      </c>
      <c r="O95" s="97">
        <v>2011089.33</v>
      </c>
      <c r="P95" s="99">
        <v>118.58</v>
      </c>
      <c r="Q95" s="97">
        <v>2425.7200200000002</v>
      </c>
      <c r="R95" s="98">
        <v>5.9837241185778482E-3</v>
      </c>
      <c r="S95" s="98">
        <v>7.3753404522640858E-3</v>
      </c>
      <c r="T95" s="98">
        <f>+Q95/'סכום נכסי הקרן'!$C$43</f>
        <v>1.4281915027650387E-3</v>
      </c>
    </row>
    <row r="96" spans="2:20" s="153" customFormat="1">
      <c r="B96" s="90" t="s">
        <v>522</v>
      </c>
      <c r="C96" s="87" t="s">
        <v>523</v>
      </c>
      <c r="D96" s="100" t="s">
        <v>138</v>
      </c>
      <c r="E96" s="87" t="s">
        <v>1752</v>
      </c>
      <c r="F96" s="87" t="s">
        <v>524</v>
      </c>
      <c r="G96" s="100" t="s">
        <v>372</v>
      </c>
      <c r="H96" s="87" t="s">
        <v>513</v>
      </c>
      <c r="I96" s="87" t="s">
        <v>180</v>
      </c>
      <c r="J96" s="87"/>
      <c r="K96" s="97">
        <v>2.38</v>
      </c>
      <c r="L96" s="100" t="s">
        <v>267</v>
      </c>
      <c r="M96" s="101">
        <v>4.8000000000000001E-2</v>
      </c>
      <c r="N96" s="101">
        <v>1.8000000000000002E-2</v>
      </c>
      <c r="O96" s="97">
        <v>127303.94</v>
      </c>
      <c r="P96" s="99">
        <v>114.37</v>
      </c>
      <c r="Q96" s="97">
        <v>145.59751</v>
      </c>
      <c r="R96" s="98">
        <v>5.0950976343784994E-4</v>
      </c>
      <c r="S96" s="98">
        <v>4.4268555167051993E-4</v>
      </c>
      <c r="T96" s="98">
        <f>+Q96/'סכום נכסי הקרן'!$C$43</f>
        <v>8.5723465565390241E-5</v>
      </c>
    </row>
    <row r="97" spans="2:20" s="153" customFormat="1">
      <c r="B97" s="90" t="s">
        <v>525</v>
      </c>
      <c r="C97" s="87" t="s">
        <v>526</v>
      </c>
      <c r="D97" s="100" t="s">
        <v>138</v>
      </c>
      <c r="E97" s="87" t="s">
        <v>1752</v>
      </c>
      <c r="F97" s="87" t="s">
        <v>524</v>
      </c>
      <c r="G97" s="100" t="s">
        <v>372</v>
      </c>
      <c r="H97" s="87" t="s">
        <v>513</v>
      </c>
      <c r="I97" s="87" t="s">
        <v>180</v>
      </c>
      <c r="J97" s="87"/>
      <c r="K97" s="97">
        <v>5.65</v>
      </c>
      <c r="L97" s="100" t="s">
        <v>267</v>
      </c>
      <c r="M97" s="101">
        <v>3.2899999999999999E-2</v>
      </c>
      <c r="N97" s="101">
        <v>2.1099999999999997E-2</v>
      </c>
      <c r="O97" s="97">
        <v>1142298.3599999999</v>
      </c>
      <c r="P97" s="99">
        <v>107.1</v>
      </c>
      <c r="Q97" s="97">
        <v>1223.4015300000001</v>
      </c>
      <c r="R97" s="98">
        <v>5.5609160454545455E-3</v>
      </c>
      <c r="S97" s="98">
        <v>3.7197214514355925E-3</v>
      </c>
      <c r="T97" s="98">
        <f>+Q97/'סכום נכסי הקרן'!$C$43</f>
        <v>7.2030228353218918E-4</v>
      </c>
    </row>
    <row r="98" spans="2:20" s="153" customFormat="1">
      <c r="B98" s="90" t="s">
        <v>527</v>
      </c>
      <c r="C98" s="87" t="s">
        <v>528</v>
      </c>
      <c r="D98" s="100" t="s">
        <v>138</v>
      </c>
      <c r="E98" s="87" t="s">
        <v>1752</v>
      </c>
      <c r="F98" s="87" t="s">
        <v>460</v>
      </c>
      <c r="G98" s="100" t="s">
        <v>325</v>
      </c>
      <c r="H98" s="87" t="s">
        <v>513</v>
      </c>
      <c r="I98" s="87" t="s">
        <v>180</v>
      </c>
      <c r="J98" s="87"/>
      <c r="K98" s="97">
        <v>3.8099999999999992</v>
      </c>
      <c r="L98" s="100" t="s">
        <v>267</v>
      </c>
      <c r="M98" s="101">
        <v>6.4000000000000001E-2</v>
      </c>
      <c r="N98" s="101">
        <v>1.3699999999999999E-2</v>
      </c>
      <c r="O98" s="97">
        <v>6728160</v>
      </c>
      <c r="P98" s="99">
        <v>137.25</v>
      </c>
      <c r="Q98" s="97">
        <v>9234.4001000000007</v>
      </c>
      <c r="R98" s="98">
        <v>7.3758338089131596E-3</v>
      </c>
      <c r="S98" s="98">
        <v>2.80769602626776E-2</v>
      </c>
      <c r="T98" s="98">
        <f>+Q98/'סכום נכסי הקרן'!$C$43</f>
        <v>5.4369389901612079E-3</v>
      </c>
    </row>
    <row r="99" spans="2:20" s="153" customFormat="1">
      <c r="B99" s="90" t="s">
        <v>529</v>
      </c>
      <c r="C99" s="87" t="s">
        <v>530</v>
      </c>
      <c r="D99" s="100" t="s">
        <v>138</v>
      </c>
      <c r="E99" s="87" t="s">
        <v>1752</v>
      </c>
      <c r="F99" s="87" t="s">
        <v>531</v>
      </c>
      <c r="G99" s="100" t="s">
        <v>483</v>
      </c>
      <c r="H99" s="87" t="s">
        <v>513</v>
      </c>
      <c r="I99" s="87" t="s">
        <v>178</v>
      </c>
      <c r="J99" s="87"/>
      <c r="K99" s="97">
        <v>3.64</v>
      </c>
      <c r="L99" s="100" t="s">
        <v>267</v>
      </c>
      <c r="M99" s="101">
        <v>6.0999999999999999E-2</v>
      </c>
      <c r="N99" s="101">
        <v>2.1300000000000003E-2</v>
      </c>
      <c r="O99" s="97">
        <v>114980</v>
      </c>
      <c r="P99" s="99">
        <v>125.18</v>
      </c>
      <c r="Q99" s="97">
        <v>143.93196</v>
      </c>
      <c r="R99" s="98">
        <v>1.3548577668166499E-4</v>
      </c>
      <c r="S99" s="98">
        <v>4.3762148896378246E-4</v>
      </c>
      <c r="T99" s="98">
        <f>+Q99/'סכום נכסי הקרן'!$C$43</f>
        <v>8.474283946764699E-5</v>
      </c>
    </row>
    <row r="100" spans="2:20" s="153" customFormat="1">
      <c r="B100" s="90" t="s">
        <v>532</v>
      </c>
      <c r="C100" s="87" t="s">
        <v>533</v>
      </c>
      <c r="D100" s="100" t="s">
        <v>138</v>
      </c>
      <c r="E100" s="87" t="s">
        <v>1752</v>
      </c>
      <c r="F100" s="87" t="s">
        <v>534</v>
      </c>
      <c r="G100" s="100" t="s">
        <v>483</v>
      </c>
      <c r="H100" s="87" t="s">
        <v>513</v>
      </c>
      <c r="I100" s="87" t="s">
        <v>180</v>
      </c>
      <c r="J100" s="87"/>
      <c r="K100" s="97">
        <v>0.2</v>
      </c>
      <c r="L100" s="100" t="s">
        <v>267</v>
      </c>
      <c r="M100" s="101">
        <v>4.5499999999999999E-2</v>
      </c>
      <c r="N100" s="101">
        <v>5.1499999999999997E-2</v>
      </c>
      <c r="O100" s="97">
        <v>50274.15</v>
      </c>
      <c r="P100" s="99">
        <v>121.42</v>
      </c>
      <c r="Q100" s="97">
        <v>61.042870000000001</v>
      </c>
      <c r="R100" s="98">
        <v>1.7571272692930491E-4</v>
      </c>
      <c r="S100" s="98">
        <v>1.8559930442149615E-4</v>
      </c>
      <c r="T100" s="98">
        <f>+Q100/'סכום נכסי הקרן'!$C$43</f>
        <v>3.5940218788477859E-5</v>
      </c>
    </row>
    <row r="101" spans="2:20" s="153" customFormat="1">
      <c r="B101" s="90" t="s">
        <v>535</v>
      </c>
      <c r="C101" s="87" t="s">
        <v>536</v>
      </c>
      <c r="D101" s="100" t="s">
        <v>138</v>
      </c>
      <c r="E101" s="87" t="s">
        <v>1752</v>
      </c>
      <c r="F101" s="87" t="s">
        <v>331</v>
      </c>
      <c r="G101" s="100" t="s">
        <v>325</v>
      </c>
      <c r="H101" s="87" t="s">
        <v>513</v>
      </c>
      <c r="I101" s="87" t="s">
        <v>180</v>
      </c>
      <c r="J101" s="87"/>
      <c r="K101" s="97">
        <v>5.3699999999999992</v>
      </c>
      <c r="L101" s="100" t="s">
        <v>267</v>
      </c>
      <c r="M101" s="101">
        <v>4.4999999999999998E-2</v>
      </c>
      <c r="N101" s="101">
        <v>1.3999999999999997E-2</v>
      </c>
      <c r="O101" s="97">
        <v>3639650</v>
      </c>
      <c r="P101" s="99">
        <v>140.86000000000001</v>
      </c>
      <c r="Q101" s="97">
        <v>5175.7434700000003</v>
      </c>
      <c r="R101" s="98">
        <v>3.0410054099312138E-3</v>
      </c>
      <c r="S101" s="98">
        <v>1.5736717292225953E-2</v>
      </c>
      <c r="T101" s="98">
        <f>+Q101/'סכום נכסי הקרן'!$C$43</f>
        <v>3.0473231796741473E-3</v>
      </c>
    </row>
    <row r="102" spans="2:20" s="153" customFormat="1">
      <c r="B102" s="90" t="s">
        <v>537</v>
      </c>
      <c r="C102" s="87" t="s">
        <v>538</v>
      </c>
      <c r="D102" s="100" t="s">
        <v>138</v>
      </c>
      <c r="E102" s="87" t="s">
        <v>1752</v>
      </c>
      <c r="F102" s="87" t="s">
        <v>539</v>
      </c>
      <c r="G102" s="100" t="s">
        <v>372</v>
      </c>
      <c r="H102" s="87" t="s">
        <v>513</v>
      </c>
      <c r="I102" s="87" t="s">
        <v>178</v>
      </c>
      <c r="J102" s="87"/>
      <c r="K102" s="97">
        <v>0.5</v>
      </c>
      <c r="L102" s="100" t="s">
        <v>267</v>
      </c>
      <c r="M102" s="101">
        <v>4.9500000000000002E-2</v>
      </c>
      <c r="N102" s="101">
        <v>1.0700000000000001E-2</v>
      </c>
      <c r="O102" s="97">
        <v>62999.97</v>
      </c>
      <c r="P102" s="99">
        <v>124.72</v>
      </c>
      <c r="Q102" s="97">
        <v>78.573560000000001</v>
      </c>
      <c r="R102" s="98">
        <v>7.3589438576141756E-4</v>
      </c>
      <c r="S102" s="98">
        <v>2.3890092457842649E-4</v>
      </c>
      <c r="T102" s="98">
        <f>+Q102/'סכום נכסי הקרן'!$C$43</f>
        <v>4.6261765500042718E-5</v>
      </c>
    </row>
    <row r="103" spans="2:20" s="153" customFormat="1">
      <c r="B103" s="90" t="s">
        <v>540</v>
      </c>
      <c r="C103" s="87" t="s">
        <v>541</v>
      </c>
      <c r="D103" s="100" t="s">
        <v>138</v>
      </c>
      <c r="E103" s="87" t="s">
        <v>1752</v>
      </c>
      <c r="F103" s="87" t="s">
        <v>542</v>
      </c>
      <c r="G103" s="100" t="s">
        <v>372</v>
      </c>
      <c r="H103" s="87" t="s">
        <v>513</v>
      </c>
      <c r="I103" s="87" t="s">
        <v>180</v>
      </c>
      <c r="J103" s="87"/>
      <c r="K103" s="97">
        <v>4.17</v>
      </c>
      <c r="L103" s="100" t="s">
        <v>267</v>
      </c>
      <c r="M103" s="101">
        <v>4.9500000000000002E-2</v>
      </c>
      <c r="N103" s="101">
        <v>2.2700000000000001E-2</v>
      </c>
      <c r="O103" s="97">
        <v>1109270.7</v>
      </c>
      <c r="P103" s="99">
        <v>112.43</v>
      </c>
      <c r="Q103" s="97">
        <v>1247.1530400000001</v>
      </c>
      <c r="R103" s="98">
        <v>1.2806257805262388E-3</v>
      </c>
      <c r="S103" s="98">
        <v>3.791937317677796E-3</v>
      </c>
      <c r="T103" s="98">
        <f>+Q103/'סכום נכסי הקרן'!$C$43</f>
        <v>7.3428646327270146E-4</v>
      </c>
    </row>
    <row r="104" spans="2:20" s="153" customFormat="1">
      <c r="B104" s="90" t="s">
        <v>543</v>
      </c>
      <c r="C104" s="87" t="s">
        <v>544</v>
      </c>
      <c r="D104" s="100" t="s">
        <v>138</v>
      </c>
      <c r="E104" s="87" t="s">
        <v>1752</v>
      </c>
      <c r="F104" s="87" t="s">
        <v>545</v>
      </c>
      <c r="G104" s="100" t="s">
        <v>390</v>
      </c>
      <c r="H104" s="87" t="s">
        <v>513</v>
      </c>
      <c r="I104" s="87" t="s">
        <v>180</v>
      </c>
      <c r="J104" s="87"/>
      <c r="K104" s="97">
        <v>0.9800000000000002</v>
      </c>
      <c r="L104" s="100" t="s">
        <v>267</v>
      </c>
      <c r="M104" s="101">
        <v>5.1900000000000002E-2</v>
      </c>
      <c r="N104" s="101">
        <v>1.52E-2</v>
      </c>
      <c r="O104" s="97">
        <v>910184.67</v>
      </c>
      <c r="P104" s="99">
        <v>123.7</v>
      </c>
      <c r="Q104" s="97">
        <v>1125.8983899999998</v>
      </c>
      <c r="R104" s="98">
        <v>1.8789931331389313E-3</v>
      </c>
      <c r="S104" s="98">
        <v>3.4232656169882309E-3</v>
      </c>
      <c r="T104" s="98">
        <f>+Q104/'סכום נכסי הקרן'!$C$43</f>
        <v>6.6289534666694031E-4</v>
      </c>
    </row>
    <row r="105" spans="2:20" s="153" customFormat="1">
      <c r="B105" s="90" t="s">
        <v>546</v>
      </c>
      <c r="C105" s="87" t="s">
        <v>547</v>
      </c>
      <c r="D105" s="100" t="s">
        <v>138</v>
      </c>
      <c r="E105" s="87" t="s">
        <v>1752</v>
      </c>
      <c r="F105" s="87" t="s">
        <v>545</v>
      </c>
      <c r="G105" s="100" t="s">
        <v>390</v>
      </c>
      <c r="H105" s="87" t="s">
        <v>513</v>
      </c>
      <c r="I105" s="87" t="s">
        <v>180</v>
      </c>
      <c r="J105" s="87"/>
      <c r="K105" s="97">
        <v>2.6799999999999997</v>
      </c>
      <c r="L105" s="100" t="s">
        <v>267</v>
      </c>
      <c r="M105" s="101">
        <v>4.5999999999999999E-2</v>
      </c>
      <c r="N105" s="101">
        <v>1.9199999999999998E-2</v>
      </c>
      <c r="O105" s="97">
        <v>111908</v>
      </c>
      <c r="P105" s="99">
        <v>109.78</v>
      </c>
      <c r="Q105" s="97">
        <v>125.48699999999999</v>
      </c>
      <c r="R105" s="98">
        <v>1.7555490891183853E-4</v>
      </c>
      <c r="S105" s="98">
        <v>3.8154005396437435E-4</v>
      </c>
      <c r="T105" s="98">
        <f>+Q105/'סכום נכסי הקרן'!$C$43</f>
        <v>7.3882997885088317E-5</v>
      </c>
    </row>
    <row r="106" spans="2:20" s="153" customFormat="1">
      <c r="B106" s="90" t="s">
        <v>548</v>
      </c>
      <c r="C106" s="87" t="s">
        <v>549</v>
      </c>
      <c r="D106" s="100" t="s">
        <v>138</v>
      </c>
      <c r="E106" s="87" t="s">
        <v>1752</v>
      </c>
      <c r="F106" s="87" t="s">
        <v>545</v>
      </c>
      <c r="G106" s="100" t="s">
        <v>390</v>
      </c>
      <c r="H106" s="87" t="s">
        <v>513</v>
      </c>
      <c r="I106" s="87" t="s">
        <v>180</v>
      </c>
      <c r="J106" s="87"/>
      <c r="K106" s="97">
        <v>5.3999999999999995</v>
      </c>
      <c r="L106" s="100" t="s">
        <v>267</v>
      </c>
      <c r="M106" s="101">
        <v>1.9799999999999998E-2</v>
      </c>
      <c r="N106" s="101">
        <v>2.6099999999999995E-2</v>
      </c>
      <c r="O106" s="97">
        <v>3934111</v>
      </c>
      <c r="P106" s="99">
        <v>95.96</v>
      </c>
      <c r="Q106" s="97">
        <v>3814.1206000000002</v>
      </c>
      <c r="R106" s="98">
        <v>4.0164547833146033E-3</v>
      </c>
      <c r="S106" s="98">
        <v>1.1596737347698423E-2</v>
      </c>
      <c r="T106" s="98">
        <f>+Q106/'סכום נכסי הקרן'!$C$43</f>
        <v>2.2456402991805672E-3</v>
      </c>
    </row>
    <row r="107" spans="2:20" s="153" customFormat="1">
      <c r="B107" s="90" t="s">
        <v>550</v>
      </c>
      <c r="C107" s="87" t="s">
        <v>551</v>
      </c>
      <c r="D107" s="100" t="s">
        <v>138</v>
      </c>
      <c r="E107" s="87" t="s">
        <v>1752</v>
      </c>
      <c r="F107" s="87" t="s">
        <v>423</v>
      </c>
      <c r="G107" s="100" t="s">
        <v>408</v>
      </c>
      <c r="H107" s="87" t="s">
        <v>513</v>
      </c>
      <c r="I107" s="87" t="s">
        <v>180</v>
      </c>
      <c r="J107" s="87"/>
      <c r="K107" s="97">
        <v>1.67</v>
      </c>
      <c r="L107" s="100" t="s">
        <v>267</v>
      </c>
      <c r="M107" s="101">
        <v>4.4999999999999998E-2</v>
      </c>
      <c r="N107" s="101">
        <v>1.2899999999999997E-2</v>
      </c>
      <c r="O107" s="97">
        <v>53409.34</v>
      </c>
      <c r="P107" s="99">
        <v>130.96</v>
      </c>
      <c r="Q107" s="97">
        <v>69.944850000000002</v>
      </c>
      <c r="R107" s="98">
        <v>3.3520873465593643E-4</v>
      </c>
      <c r="S107" s="98">
        <v>2.1266554976635086E-4</v>
      </c>
      <c r="T107" s="98">
        <f>+Q107/'סכום נכסי הקרן'!$C$43</f>
        <v>4.1181438751606306E-5</v>
      </c>
    </row>
    <row r="108" spans="2:20" s="153" customFormat="1">
      <c r="B108" s="90" t="s">
        <v>552</v>
      </c>
      <c r="C108" s="87" t="s">
        <v>553</v>
      </c>
      <c r="D108" s="100" t="s">
        <v>138</v>
      </c>
      <c r="E108" s="87" t="s">
        <v>1752</v>
      </c>
      <c r="F108" s="87" t="s">
        <v>554</v>
      </c>
      <c r="G108" s="100" t="s">
        <v>390</v>
      </c>
      <c r="H108" s="87" t="s">
        <v>513</v>
      </c>
      <c r="I108" s="87" t="s">
        <v>180</v>
      </c>
      <c r="J108" s="87"/>
      <c r="K108" s="97">
        <v>1.95</v>
      </c>
      <c r="L108" s="100" t="s">
        <v>267</v>
      </c>
      <c r="M108" s="101">
        <v>3.3500000000000002E-2</v>
      </c>
      <c r="N108" s="101">
        <v>1.38E-2</v>
      </c>
      <c r="O108" s="97">
        <v>1532001</v>
      </c>
      <c r="P108" s="99">
        <v>112.48</v>
      </c>
      <c r="Q108" s="97">
        <v>1723.19472</v>
      </c>
      <c r="R108" s="98">
        <v>2.6777859395695986E-3</v>
      </c>
      <c r="S108" s="98">
        <v>5.2393300219140222E-3</v>
      </c>
      <c r="T108" s="98">
        <f>+Q108/'סכום נכסי הקרן'!$C$43</f>
        <v>1.0145655872987271E-3</v>
      </c>
    </row>
    <row r="109" spans="2:20" s="153" customFormat="1">
      <c r="B109" s="90" t="s">
        <v>555</v>
      </c>
      <c r="C109" s="87" t="s">
        <v>556</v>
      </c>
      <c r="D109" s="100" t="s">
        <v>138</v>
      </c>
      <c r="E109" s="87" t="s">
        <v>1752</v>
      </c>
      <c r="F109" s="87" t="s">
        <v>554</v>
      </c>
      <c r="G109" s="100" t="s">
        <v>390</v>
      </c>
      <c r="H109" s="87" t="s">
        <v>513</v>
      </c>
      <c r="I109" s="87" t="s">
        <v>180</v>
      </c>
      <c r="J109" s="87"/>
      <c r="K109" s="97">
        <v>0.91</v>
      </c>
      <c r="L109" s="100" t="s">
        <v>267</v>
      </c>
      <c r="M109" s="101">
        <v>3.4000000000000002E-2</v>
      </c>
      <c r="N109" s="101">
        <v>1.15E-2</v>
      </c>
      <c r="O109" s="97">
        <v>4504.5</v>
      </c>
      <c r="P109" s="99">
        <v>110.18</v>
      </c>
      <c r="Q109" s="97">
        <v>4.96305</v>
      </c>
      <c r="R109" s="98">
        <v>4.431294642857143E-5</v>
      </c>
      <c r="S109" s="98">
        <v>1.5090028168877159E-5</v>
      </c>
      <c r="T109" s="98">
        <f>+Q109/'סכום נכסי הקרן'!$C$43</f>
        <v>2.922095616706014E-6</v>
      </c>
    </row>
    <row r="110" spans="2:20" s="153" customFormat="1">
      <c r="B110" s="90" t="s">
        <v>557</v>
      </c>
      <c r="C110" s="87" t="s">
        <v>558</v>
      </c>
      <c r="D110" s="100" t="s">
        <v>138</v>
      </c>
      <c r="E110" s="87" t="s">
        <v>1752</v>
      </c>
      <c r="F110" s="87" t="s">
        <v>559</v>
      </c>
      <c r="G110" s="100" t="s">
        <v>372</v>
      </c>
      <c r="H110" s="87" t="s">
        <v>513</v>
      </c>
      <c r="I110" s="87" t="s">
        <v>180</v>
      </c>
      <c r="J110" s="87"/>
      <c r="K110" s="97">
        <v>5.669999999999999</v>
      </c>
      <c r="L110" s="100" t="s">
        <v>267</v>
      </c>
      <c r="M110" s="101">
        <v>4.0899999999999999E-2</v>
      </c>
      <c r="N110" s="101">
        <v>3.2500000000000001E-2</v>
      </c>
      <c r="O110" s="97">
        <v>281419</v>
      </c>
      <c r="P110" s="99">
        <v>105.04</v>
      </c>
      <c r="Q110" s="97">
        <v>295.60251</v>
      </c>
      <c r="R110" s="98">
        <v>1.6144749338305067E-4</v>
      </c>
      <c r="S110" s="98">
        <v>8.9877196536218497E-4</v>
      </c>
      <c r="T110" s="98">
        <f>+Q110/'סכום נכסי הקרן'!$C$43</f>
        <v>1.7404192961148804E-4</v>
      </c>
    </row>
    <row r="111" spans="2:20" s="153" customFormat="1">
      <c r="B111" s="90" t="s">
        <v>560</v>
      </c>
      <c r="C111" s="87" t="s">
        <v>561</v>
      </c>
      <c r="D111" s="100" t="s">
        <v>138</v>
      </c>
      <c r="E111" s="87" t="s">
        <v>1752</v>
      </c>
      <c r="F111" s="87" t="s">
        <v>516</v>
      </c>
      <c r="G111" s="100" t="s">
        <v>325</v>
      </c>
      <c r="H111" s="87" t="s">
        <v>562</v>
      </c>
      <c r="I111" s="87" t="s">
        <v>178</v>
      </c>
      <c r="J111" s="87"/>
      <c r="K111" s="97">
        <v>4.2200000000000006</v>
      </c>
      <c r="L111" s="100" t="s">
        <v>267</v>
      </c>
      <c r="M111" s="101">
        <v>5.2999999999999999E-2</v>
      </c>
      <c r="N111" s="101">
        <v>1.5899999999999997E-2</v>
      </c>
      <c r="O111" s="97">
        <v>1040000</v>
      </c>
      <c r="P111" s="99">
        <v>126.56</v>
      </c>
      <c r="Q111" s="97">
        <v>1316.2239999999999</v>
      </c>
      <c r="R111" s="98">
        <v>5.062283178080506E-3</v>
      </c>
      <c r="S111" s="98">
        <v>4.0019458269717548E-3</v>
      </c>
      <c r="T111" s="98">
        <f>+Q111/'סכום נכסי הקרן'!$C$43</f>
        <v>7.7495338169135039E-4</v>
      </c>
    </row>
    <row r="112" spans="2:20" s="153" customFormat="1">
      <c r="B112" s="90" t="s">
        <v>563</v>
      </c>
      <c r="C112" s="87" t="s">
        <v>564</v>
      </c>
      <c r="D112" s="100" t="s">
        <v>138</v>
      </c>
      <c r="E112" s="87" t="s">
        <v>1752</v>
      </c>
      <c r="F112" s="87" t="s">
        <v>565</v>
      </c>
      <c r="G112" s="100" t="s">
        <v>372</v>
      </c>
      <c r="H112" s="87" t="s">
        <v>562</v>
      </c>
      <c r="I112" s="87" t="s">
        <v>180</v>
      </c>
      <c r="J112" s="87"/>
      <c r="K112" s="97">
        <v>2.86</v>
      </c>
      <c r="L112" s="100" t="s">
        <v>267</v>
      </c>
      <c r="M112" s="101">
        <v>4.2500000000000003E-2</v>
      </c>
      <c r="N112" s="101">
        <v>1.7299999999999996E-2</v>
      </c>
      <c r="O112" s="97">
        <v>35585.949999999997</v>
      </c>
      <c r="P112" s="99">
        <v>114.45</v>
      </c>
      <c r="Q112" s="97">
        <v>41.534579999999998</v>
      </c>
      <c r="R112" s="98">
        <v>1.4716214934946126E-4</v>
      </c>
      <c r="S112" s="98">
        <v>1.262848414145499E-4</v>
      </c>
      <c r="T112" s="98">
        <f>+Q112/'סכום נכסי הקרן'!$C$43</f>
        <v>2.4454320258656529E-5</v>
      </c>
    </row>
    <row r="113" spans="2:20" s="153" customFormat="1">
      <c r="B113" s="90" t="s">
        <v>566</v>
      </c>
      <c r="C113" s="87" t="s">
        <v>567</v>
      </c>
      <c r="D113" s="100" t="s">
        <v>138</v>
      </c>
      <c r="E113" s="87" t="s">
        <v>1752</v>
      </c>
      <c r="F113" s="87" t="s">
        <v>565</v>
      </c>
      <c r="G113" s="100" t="s">
        <v>372</v>
      </c>
      <c r="H113" s="87" t="s">
        <v>562</v>
      </c>
      <c r="I113" s="87" t="s">
        <v>180</v>
      </c>
      <c r="J113" s="87"/>
      <c r="K113" s="97">
        <v>3.6399999999999997</v>
      </c>
      <c r="L113" s="100" t="s">
        <v>267</v>
      </c>
      <c r="M113" s="101">
        <v>4.5999999999999999E-2</v>
      </c>
      <c r="N113" s="101">
        <v>2.07E-2</v>
      </c>
      <c r="O113" s="97">
        <v>2094300</v>
      </c>
      <c r="P113" s="99">
        <v>110.28</v>
      </c>
      <c r="Q113" s="97">
        <v>2309.5941300000004</v>
      </c>
      <c r="R113" s="98">
        <v>4.5286159411764716E-3</v>
      </c>
      <c r="S113" s="98">
        <v>7.0222626168129154E-3</v>
      </c>
      <c r="T113" s="98">
        <f>+Q113/'סכום נכסי הקרן'!$C$43</f>
        <v>1.3598200468749944E-3</v>
      </c>
    </row>
    <row r="114" spans="2:20" s="153" customFormat="1">
      <c r="B114" s="90" t="s">
        <v>568</v>
      </c>
      <c r="C114" s="87" t="s">
        <v>569</v>
      </c>
      <c r="D114" s="100" t="s">
        <v>138</v>
      </c>
      <c r="E114" s="87" t="s">
        <v>1752</v>
      </c>
      <c r="F114" s="87" t="s">
        <v>570</v>
      </c>
      <c r="G114" s="100" t="s">
        <v>372</v>
      </c>
      <c r="H114" s="87" t="s">
        <v>562</v>
      </c>
      <c r="I114" s="87" t="s">
        <v>178</v>
      </c>
      <c r="J114" s="87"/>
      <c r="K114" s="97">
        <v>2.5699999999999994</v>
      </c>
      <c r="L114" s="100" t="s">
        <v>267</v>
      </c>
      <c r="M114" s="101">
        <v>4.4500000000000005E-2</v>
      </c>
      <c r="N114" s="101">
        <v>1.9E-2</v>
      </c>
      <c r="O114" s="97">
        <v>408265.74</v>
      </c>
      <c r="P114" s="99">
        <v>111.16</v>
      </c>
      <c r="Q114" s="97">
        <v>453.82821000000001</v>
      </c>
      <c r="R114" s="98">
        <v>4.0255536872320762E-3</v>
      </c>
      <c r="S114" s="98">
        <v>1.3798532097663934E-3</v>
      </c>
      <c r="T114" s="98">
        <f>+Q114/'סכום נכסי הקרן'!$C$43</f>
        <v>2.6720049630338938E-4</v>
      </c>
    </row>
    <row r="115" spans="2:20" s="153" customFormat="1">
      <c r="B115" s="90" t="s">
        <v>571</v>
      </c>
      <c r="C115" s="87" t="s">
        <v>572</v>
      </c>
      <c r="D115" s="100" t="s">
        <v>138</v>
      </c>
      <c r="E115" s="87" t="s">
        <v>1752</v>
      </c>
      <c r="F115" s="87" t="s">
        <v>570</v>
      </c>
      <c r="G115" s="100" t="s">
        <v>372</v>
      </c>
      <c r="H115" s="87" t="s">
        <v>562</v>
      </c>
      <c r="I115" s="87" t="s">
        <v>178</v>
      </c>
      <c r="J115" s="87"/>
      <c r="K115" s="97">
        <v>5.25</v>
      </c>
      <c r="L115" s="100" t="s">
        <v>267</v>
      </c>
      <c r="M115" s="101">
        <v>3.2500000000000001E-2</v>
      </c>
      <c r="N115" s="101">
        <v>2.5000000000000005E-2</v>
      </c>
      <c r="O115" s="97">
        <v>634500</v>
      </c>
      <c r="P115" s="99">
        <v>102.57</v>
      </c>
      <c r="Q115" s="97">
        <v>650.80664999999988</v>
      </c>
      <c r="R115" s="98">
        <v>4.6674186240148706E-3</v>
      </c>
      <c r="S115" s="98">
        <v>1.9787611813285332E-3</v>
      </c>
      <c r="T115" s="98">
        <f>+Q115/'סכום נכסי הקרן'!$C$43</f>
        <v>3.8317551894261086E-4</v>
      </c>
    </row>
    <row r="116" spans="2:20" s="153" customFormat="1">
      <c r="B116" s="90" t="s">
        <v>573</v>
      </c>
      <c r="C116" s="87" t="s">
        <v>574</v>
      </c>
      <c r="D116" s="100" t="s">
        <v>138</v>
      </c>
      <c r="E116" s="87" t="s">
        <v>1752</v>
      </c>
      <c r="F116" s="87" t="s">
        <v>531</v>
      </c>
      <c r="G116" s="100" t="s">
        <v>483</v>
      </c>
      <c r="H116" s="87" t="s">
        <v>562</v>
      </c>
      <c r="I116" s="87" t="s">
        <v>180</v>
      </c>
      <c r="J116" s="87"/>
      <c r="K116" s="97">
        <v>4.3499999999999996</v>
      </c>
      <c r="L116" s="100" t="s">
        <v>267</v>
      </c>
      <c r="M116" s="101">
        <v>4.4999999999999998E-2</v>
      </c>
      <c r="N116" s="101">
        <v>2.1700000000000001E-2</v>
      </c>
      <c r="O116" s="97">
        <v>873667</v>
      </c>
      <c r="P116" s="99">
        <v>131.96</v>
      </c>
      <c r="Q116" s="97">
        <v>1152.8909799999999</v>
      </c>
      <c r="R116" s="98">
        <v>3.0743759466666668E-3</v>
      </c>
      <c r="S116" s="98">
        <v>3.5053359051076239E-3</v>
      </c>
      <c r="T116" s="98">
        <f>+Q116/'סכום נכסי הקרן'!$C$43</f>
        <v>6.7878777751541905E-4</v>
      </c>
    </row>
    <row r="117" spans="2:20" s="153" customFormat="1">
      <c r="B117" s="90" t="s">
        <v>575</v>
      </c>
      <c r="C117" s="87" t="s">
        <v>576</v>
      </c>
      <c r="D117" s="100" t="s">
        <v>138</v>
      </c>
      <c r="E117" s="87" t="s">
        <v>1752</v>
      </c>
      <c r="F117" s="87" t="s">
        <v>577</v>
      </c>
      <c r="G117" s="100" t="s">
        <v>578</v>
      </c>
      <c r="H117" s="87" t="s">
        <v>562</v>
      </c>
      <c r="I117" s="87" t="s">
        <v>180</v>
      </c>
      <c r="J117" s="87"/>
      <c r="K117" s="97">
        <v>0.69999999999999984</v>
      </c>
      <c r="L117" s="100" t="s">
        <v>267</v>
      </c>
      <c r="M117" s="101">
        <v>5.1500000000000004E-2</v>
      </c>
      <c r="N117" s="101">
        <v>2.9499999999999998E-2</v>
      </c>
      <c r="O117" s="97">
        <v>271133.34999999998</v>
      </c>
      <c r="P117" s="99">
        <v>123.89</v>
      </c>
      <c r="Q117" s="97">
        <v>335.90709000000004</v>
      </c>
      <c r="R117" s="98">
        <v>2.1959870324832322E-3</v>
      </c>
      <c r="S117" s="98">
        <v>1.0213170228439278E-3</v>
      </c>
      <c r="T117" s="98">
        <f>+Q117/'סכום נכסי הקרן'!$C$43</f>
        <v>1.977720626045421E-4</v>
      </c>
    </row>
    <row r="118" spans="2:20" s="153" customFormat="1">
      <c r="B118" s="90" t="s">
        <v>579</v>
      </c>
      <c r="C118" s="87" t="s">
        <v>580</v>
      </c>
      <c r="D118" s="100" t="s">
        <v>138</v>
      </c>
      <c r="E118" s="87" t="s">
        <v>1752</v>
      </c>
      <c r="F118" s="87" t="s">
        <v>581</v>
      </c>
      <c r="G118" s="100" t="s">
        <v>372</v>
      </c>
      <c r="H118" s="87" t="s">
        <v>562</v>
      </c>
      <c r="I118" s="87" t="s">
        <v>178</v>
      </c>
      <c r="J118" s="87"/>
      <c r="K118" s="97">
        <v>0.9</v>
      </c>
      <c r="L118" s="100" t="s">
        <v>267</v>
      </c>
      <c r="M118" s="101">
        <v>6.5000000000000002E-2</v>
      </c>
      <c r="N118" s="101">
        <v>1.8300000000000004E-2</v>
      </c>
      <c r="O118" s="97">
        <v>87928.2</v>
      </c>
      <c r="P118" s="99">
        <v>112.8</v>
      </c>
      <c r="Q118" s="97">
        <v>99.183009999999996</v>
      </c>
      <c r="R118" s="98">
        <v>1.1557688630308635E-3</v>
      </c>
      <c r="S118" s="98">
        <v>3.0156343675240526E-4</v>
      </c>
      <c r="T118" s="98">
        <f>+Q118/'סכום נכסי הקרן'!$C$43</f>
        <v>5.8395994151320008E-5</v>
      </c>
    </row>
    <row r="119" spans="2:20" s="153" customFormat="1">
      <c r="B119" s="90" t="s">
        <v>582</v>
      </c>
      <c r="C119" s="87" t="s">
        <v>583</v>
      </c>
      <c r="D119" s="100" t="s">
        <v>138</v>
      </c>
      <c r="E119" s="87" t="s">
        <v>1752</v>
      </c>
      <c r="F119" s="87" t="s">
        <v>581</v>
      </c>
      <c r="G119" s="100" t="s">
        <v>372</v>
      </c>
      <c r="H119" s="87" t="s">
        <v>562</v>
      </c>
      <c r="I119" s="87" t="s">
        <v>178</v>
      </c>
      <c r="J119" s="87"/>
      <c r="K119" s="97">
        <v>2.7899999999999996</v>
      </c>
      <c r="L119" s="100" t="s">
        <v>267</v>
      </c>
      <c r="M119" s="101">
        <v>4.5999999999999999E-2</v>
      </c>
      <c r="N119" s="101">
        <v>3.6499999999999998E-2</v>
      </c>
      <c r="O119" s="97">
        <v>919901.23</v>
      </c>
      <c r="P119" s="99">
        <v>125.2</v>
      </c>
      <c r="Q119" s="97">
        <v>1151.7164000000002</v>
      </c>
      <c r="R119" s="98">
        <v>1.9988498680626014E-3</v>
      </c>
      <c r="S119" s="98">
        <v>3.5017646242850257E-3</v>
      </c>
      <c r="T119" s="98">
        <f>+Q119/'סכום נכסי הקרן'!$C$43</f>
        <v>6.7809621989067836E-4</v>
      </c>
    </row>
    <row r="120" spans="2:20" s="153" customFormat="1">
      <c r="B120" s="90" t="s">
        <v>584</v>
      </c>
      <c r="C120" s="87" t="s">
        <v>585</v>
      </c>
      <c r="D120" s="100" t="s">
        <v>138</v>
      </c>
      <c r="E120" s="87" t="s">
        <v>1752</v>
      </c>
      <c r="F120" s="87" t="s">
        <v>586</v>
      </c>
      <c r="G120" s="100" t="s">
        <v>372</v>
      </c>
      <c r="H120" s="87" t="s">
        <v>562</v>
      </c>
      <c r="I120" s="87" t="s">
        <v>180</v>
      </c>
      <c r="J120" s="87"/>
      <c r="K120" s="97">
        <v>2.85</v>
      </c>
      <c r="L120" s="100" t="s">
        <v>267</v>
      </c>
      <c r="M120" s="101">
        <v>5.4000000000000006E-2</v>
      </c>
      <c r="N120" s="101">
        <v>1.5700000000000002E-2</v>
      </c>
      <c r="O120" s="97">
        <v>1407601.6</v>
      </c>
      <c r="P120" s="99">
        <v>132.66</v>
      </c>
      <c r="Q120" s="97">
        <v>1912.6982</v>
      </c>
      <c r="R120" s="98">
        <v>7.5090153219939228E-3</v>
      </c>
      <c r="S120" s="98">
        <v>5.8155105663978074E-3</v>
      </c>
      <c r="T120" s="98">
        <f>+Q120/'סכום נכסי הקרן'!$C$43</f>
        <v>1.1261395767323487E-3</v>
      </c>
    </row>
    <row r="121" spans="2:20" s="153" customFormat="1">
      <c r="B121" s="90" t="s">
        <v>587</v>
      </c>
      <c r="C121" s="87" t="s">
        <v>588</v>
      </c>
      <c r="D121" s="100" t="s">
        <v>138</v>
      </c>
      <c r="E121" s="87" t="s">
        <v>1752</v>
      </c>
      <c r="F121" s="87" t="s">
        <v>589</v>
      </c>
      <c r="G121" s="100" t="s">
        <v>372</v>
      </c>
      <c r="H121" s="87" t="s">
        <v>562</v>
      </c>
      <c r="I121" s="87" t="s">
        <v>180</v>
      </c>
      <c r="J121" s="87"/>
      <c r="K121" s="97">
        <v>3.600000000000001</v>
      </c>
      <c r="L121" s="100" t="s">
        <v>267</v>
      </c>
      <c r="M121" s="101">
        <v>4.4000000000000004E-2</v>
      </c>
      <c r="N121" s="101">
        <v>1.6400000000000005E-2</v>
      </c>
      <c r="O121" s="97">
        <v>653300.02</v>
      </c>
      <c r="P121" s="99">
        <v>110.71</v>
      </c>
      <c r="Q121" s="97">
        <v>723.26844999999992</v>
      </c>
      <c r="R121" s="98">
        <v>3.9573858009391335E-3</v>
      </c>
      <c r="S121" s="98">
        <v>2.1990794539970622E-3</v>
      </c>
      <c r="T121" s="98">
        <f>+Q121/'סכום נכסי הקרן'!$C$43</f>
        <v>4.2583886268458967E-4</v>
      </c>
    </row>
    <row r="122" spans="2:20" s="153" customFormat="1">
      <c r="B122" s="90" t="s">
        <v>590</v>
      </c>
      <c r="C122" s="87" t="s">
        <v>591</v>
      </c>
      <c r="D122" s="100" t="s">
        <v>138</v>
      </c>
      <c r="E122" s="87" t="s">
        <v>1752</v>
      </c>
      <c r="F122" s="87" t="s">
        <v>542</v>
      </c>
      <c r="G122" s="100" t="s">
        <v>372</v>
      </c>
      <c r="H122" s="87" t="s">
        <v>562</v>
      </c>
      <c r="I122" s="87" t="s">
        <v>180</v>
      </c>
      <c r="J122" s="87"/>
      <c r="K122" s="97">
        <v>6.4200000000000008</v>
      </c>
      <c r="L122" s="100" t="s">
        <v>267</v>
      </c>
      <c r="M122" s="101">
        <v>4.9500000000000002E-2</v>
      </c>
      <c r="N122" s="101">
        <v>3.2199999999999999E-2</v>
      </c>
      <c r="O122" s="97">
        <v>802107</v>
      </c>
      <c r="P122" s="99">
        <v>133.6</v>
      </c>
      <c r="Q122" s="97">
        <v>1071.6149599999999</v>
      </c>
      <c r="R122" s="98">
        <v>6.6326828241590485E-4</v>
      </c>
      <c r="S122" s="98">
        <v>3.2582182191576085E-3</v>
      </c>
      <c r="T122" s="98">
        <f>+Q122/'סכום נכסי הקרן'!$C$43</f>
        <v>6.3093488427732756E-4</v>
      </c>
    </row>
    <row r="123" spans="2:20" s="153" customFormat="1">
      <c r="B123" s="90" t="s">
        <v>592</v>
      </c>
      <c r="C123" s="87" t="s">
        <v>593</v>
      </c>
      <c r="D123" s="100" t="s">
        <v>138</v>
      </c>
      <c r="E123" s="87" t="s">
        <v>1752</v>
      </c>
      <c r="F123" s="87" t="s">
        <v>542</v>
      </c>
      <c r="G123" s="100" t="s">
        <v>372</v>
      </c>
      <c r="H123" s="87" t="s">
        <v>562</v>
      </c>
      <c r="I123" s="87" t="s">
        <v>180</v>
      </c>
      <c r="J123" s="87"/>
      <c r="K123" s="97">
        <v>1.38</v>
      </c>
      <c r="L123" s="100" t="s">
        <v>267</v>
      </c>
      <c r="M123" s="101">
        <v>0.05</v>
      </c>
      <c r="N123" s="101">
        <v>1.1599999999999999E-2</v>
      </c>
      <c r="O123" s="97">
        <v>1173037.18</v>
      </c>
      <c r="P123" s="99">
        <v>126.18</v>
      </c>
      <c r="Q123" s="97">
        <v>1480.13834</v>
      </c>
      <c r="R123" s="98">
        <v>2.6317740248260279E-3</v>
      </c>
      <c r="S123" s="98">
        <v>4.5003232376129758E-3</v>
      </c>
      <c r="T123" s="98">
        <f>+Q123/'סכום נכסי הקרן'!$C$43</f>
        <v>8.7146124972194844E-4</v>
      </c>
    </row>
    <row r="124" spans="2:20" s="153" customFormat="1">
      <c r="B124" s="90" t="s">
        <v>594</v>
      </c>
      <c r="C124" s="87" t="s">
        <v>595</v>
      </c>
      <c r="D124" s="100" t="s">
        <v>138</v>
      </c>
      <c r="E124" s="87" t="s">
        <v>1752</v>
      </c>
      <c r="F124" s="87" t="s">
        <v>531</v>
      </c>
      <c r="G124" s="100" t="s">
        <v>483</v>
      </c>
      <c r="H124" s="87" t="s">
        <v>562</v>
      </c>
      <c r="I124" s="87" t="s">
        <v>180</v>
      </c>
      <c r="J124" s="87"/>
      <c r="K124" s="97">
        <v>4.09</v>
      </c>
      <c r="L124" s="100" t="s">
        <v>267</v>
      </c>
      <c r="M124" s="101">
        <v>4.5999999999999999E-2</v>
      </c>
      <c r="N124" s="101">
        <v>2.1600000000000001E-2</v>
      </c>
      <c r="O124" s="97">
        <v>602396.75</v>
      </c>
      <c r="P124" s="99">
        <v>134.19999999999999</v>
      </c>
      <c r="Q124" s="97">
        <v>808.41643999999997</v>
      </c>
      <c r="R124" s="98">
        <v>1.4753316497812881E-3</v>
      </c>
      <c r="S124" s="98">
        <v>2.4579697669343229E-3</v>
      </c>
      <c r="T124" s="98">
        <f>+Q124/'סכום נכסי הקרן'!$C$43</f>
        <v>4.7597145622088843E-4</v>
      </c>
    </row>
    <row r="125" spans="2:20" s="153" customFormat="1">
      <c r="B125" s="90" t="s">
        <v>596</v>
      </c>
      <c r="C125" s="87" t="s">
        <v>597</v>
      </c>
      <c r="D125" s="100" t="s">
        <v>138</v>
      </c>
      <c r="E125" s="87" t="s">
        <v>1752</v>
      </c>
      <c r="F125" s="87" t="s">
        <v>577</v>
      </c>
      <c r="G125" s="100" t="s">
        <v>578</v>
      </c>
      <c r="H125" s="87" t="s">
        <v>562</v>
      </c>
      <c r="I125" s="87" t="s">
        <v>180</v>
      </c>
      <c r="J125" s="87"/>
      <c r="K125" s="97">
        <v>0.82000000000000006</v>
      </c>
      <c r="L125" s="100" t="s">
        <v>267</v>
      </c>
      <c r="M125" s="101">
        <v>5.2999999999999999E-2</v>
      </c>
      <c r="N125" s="101">
        <v>2.0799999999999999E-2</v>
      </c>
      <c r="O125" s="97">
        <v>90665.24</v>
      </c>
      <c r="P125" s="99">
        <v>122.9</v>
      </c>
      <c r="Q125" s="97">
        <v>111.42758000000001</v>
      </c>
      <c r="R125" s="98">
        <v>7.7300328907104864E-4</v>
      </c>
      <c r="S125" s="98">
        <v>3.3879274256552185E-4</v>
      </c>
      <c r="T125" s="98">
        <f>+Q125/'סכום נכסי הקרן'!$C$43</f>
        <v>6.5605231278781953E-5</v>
      </c>
    </row>
    <row r="126" spans="2:20" s="153" customFormat="1">
      <c r="B126" s="90" t="s">
        <v>598</v>
      </c>
      <c r="C126" s="87" t="s">
        <v>599</v>
      </c>
      <c r="D126" s="100" t="s">
        <v>138</v>
      </c>
      <c r="E126" s="87" t="s">
        <v>1752</v>
      </c>
      <c r="F126" s="87" t="s">
        <v>600</v>
      </c>
      <c r="G126" s="100" t="s">
        <v>372</v>
      </c>
      <c r="H126" s="87" t="s">
        <v>601</v>
      </c>
      <c r="I126" s="87" t="s">
        <v>178</v>
      </c>
      <c r="J126" s="87"/>
      <c r="K126" s="97">
        <v>2.39</v>
      </c>
      <c r="L126" s="100" t="s">
        <v>267</v>
      </c>
      <c r="M126" s="101">
        <v>5.5999999999999994E-2</v>
      </c>
      <c r="N126" s="101">
        <v>1.9899999999999998E-2</v>
      </c>
      <c r="O126" s="97">
        <v>975799.53</v>
      </c>
      <c r="P126" s="99">
        <v>114.14</v>
      </c>
      <c r="Q126" s="97">
        <v>1142.4557199999999</v>
      </c>
      <c r="R126" s="98">
        <v>4.5114982308712961E-3</v>
      </c>
      <c r="S126" s="98">
        <v>3.4736077606501718E-3</v>
      </c>
      <c r="T126" s="98">
        <f>+Q126/'סכום נכסי הקרן'!$C$43</f>
        <v>6.7264380808025571E-4</v>
      </c>
    </row>
    <row r="127" spans="2:20" s="153" customFormat="1">
      <c r="B127" s="90" t="s">
        <v>602</v>
      </c>
      <c r="C127" s="87" t="s">
        <v>603</v>
      </c>
      <c r="D127" s="100" t="s">
        <v>138</v>
      </c>
      <c r="E127" s="87" t="s">
        <v>1752</v>
      </c>
      <c r="F127" s="87" t="s">
        <v>604</v>
      </c>
      <c r="G127" s="100" t="s">
        <v>372</v>
      </c>
      <c r="H127" s="87" t="s">
        <v>601</v>
      </c>
      <c r="I127" s="87" t="s">
        <v>180</v>
      </c>
      <c r="J127" s="87"/>
      <c r="K127" s="97">
        <v>3.2600000000000002</v>
      </c>
      <c r="L127" s="100" t="s">
        <v>267</v>
      </c>
      <c r="M127" s="101">
        <v>5.3499999999999999E-2</v>
      </c>
      <c r="N127" s="101">
        <v>2.4E-2</v>
      </c>
      <c r="O127" s="97">
        <v>1083602.25</v>
      </c>
      <c r="P127" s="99">
        <v>110.77</v>
      </c>
      <c r="Q127" s="97">
        <v>1200.3062299999999</v>
      </c>
      <c r="R127" s="98">
        <v>3.406015418219378E-3</v>
      </c>
      <c r="S127" s="98">
        <v>3.6495007751239147E-3</v>
      </c>
      <c r="T127" s="98">
        <f>+Q127/'סכום נכסי הקרן'!$C$43</f>
        <v>7.0670446064172653E-4</v>
      </c>
    </row>
    <row r="128" spans="2:20" s="153" customFormat="1">
      <c r="B128" s="90" t="s">
        <v>605</v>
      </c>
      <c r="C128" s="87" t="s">
        <v>606</v>
      </c>
      <c r="D128" s="100" t="s">
        <v>138</v>
      </c>
      <c r="E128" s="87" t="s">
        <v>1752</v>
      </c>
      <c r="F128" s="87" t="s">
        <v>604</v>
      </c>
      <c r="G128" s="100" t="s">
        <v>372</v>
      </c>
      <c r="H128" s="87" t="s">
        <v>601</v>
      </c>
      <c r="I128" s="87" t="s">
        <v>178</v>
      </c>
      <c r="J128" s="87"/>
      <c r="K128" s="97">
        <v>1.4699999999999998</v>
      </c>
      <c r="L128" s="100" t="s">
        <v>267</v>
      </c>
      <c r="M128" s="101">
        <v>5.5E-2</v>
      </c>
      <c r="N128" s="101">
        <v>1.6500000000000001E-2</v>
      </c>
      <c r="O128" s="97">
        <v>2563.6</v>
      </c>
      <c r="P128" s="99">
        <v>126.2</v>
      </c>
      <c r="Q128" s="97">
        <v>3.2352600000000002</v>
      </c>
      <c r="R128" s="98">
        <v>2.697173822426011E-5</v>
      </c>
      <c r="S128" s="98">
        <v>9.8367263141901696E-6</v>
      </c>
      <c r="T128" s="98">
        <f>+Q128/'סכום נכסי הקרן'!$C$43</f>
        <v>1.9048244657829963E-6</v>
      </c>
    </row>
    <row r="129" spans="2:20" s="153" customFormat="1">
      <c r="B129" s="90" t="s">
        <v>607</v>
      </c>
      <c r="C129" s="87" t="s">
        <v>608</v>
      </c>
      <c r="D129" s="100" t="s">
        <v>138</v>
      </c>
      <c r="E129" s="87" t="s">
        <v>1752</v>
      </c>
      <c r="F129" s="87" t="s">
        <v>609</v>
      </c>
      <c r="G129" s="100" t="s">
        <v>578</v>
      </c>
      <c r="H129" s="87" t="s">
        <v>601</v>
      </c>
      <c r="I129" s="87" t="s">
        <v>178</v>
      </c>
      <c r="J129" s="87"/>
      <c r="K129" s="97">
        <v>0.36999999999999994</v>
      </c>
      <c r="L129" s="100" t="s">
        <v>267</v>
      </c>
      <c r="M129" s="101">
        <v>2.7999999999999997E-2</v>
      </c>
      <c r="N129" s="101">
        <v>4.3299999999999991E-2</v>
      </c>
      <c r="O129" s="97">
        <v>87811.019999999975</v>
      </c>
      <c r="P129" s="99">
        <v>103.51</v>
      </c>
      <c r="Q129" s="97">
        <v>90.893190000000004</v>
      </c>
      <c r="R129" s="98">
        <v>1.7286594082509561E-3</v>
      </c>
      <c r="S129" s="98">
        <v>2.763584484256866E-4</v>
      </c>
      <c r="T129" s="98">
        <f>+Q129/'סכום נכסי הקרן'!$C$43</f>
        <v>5.3515195713810445E-5</v>
      </c>
    </row>
    <row r="130" spans="2:20" s="153" customFormat="1">
      <c r="B130" s="90" t="s">
        <v>610</v>
      </c>
      <c r="C130" s="87" t="s">
        <v>611</v>
      </c>
      <c r="D130" s="100" t="s">
        <v>138</v>
      </c>
      <c r="E130" s="87" t="s">
        <v>1752</v>
      </c>
      <c r="F130" s="87" t="s">
        <v>609</v>
      </c>
      <c r="G130" s="100" t="s">
        <v>578</v>
      </c>
      <c r="H130" s="87" t="s">
        <v>601</v>
      </c>
      <c r="I130" s="87" t="s">
        <v>178</v>
      </c>
      <c r="J130" s="87"/>
      <c r="K130" s="97">
        <v>1.6000000000000003</v>
      </c>
      <c r="L130" s="100" t="s">
        <v>267</v>
      </c>
      <c r="M130" s="101">
        <v>4.2000000000000003E-2</v>
      </c>
      <c r="N130" s="101">
        <v>2.18E-2</v>
      </c>
      <c r="O130" s="97">
        <v>876543.88</v>
      </c>
      <c r="P130" s="99">
        <v>104.94</v>
      </c>
      <c r="Q130" s="97">
        <v>919.84511999999995</v>
      </c>
      <c r="R130" s="98">
        <v>1.4616237846256078E-3</v>
      </c>
      <c r="S130" s="98">
        <v>2.7967658540220611E-3</v>
      </c>
      <c r="T130" s="98">
        <f>+Q130/'סכום נכסי הקרן'!$C$43</f>
        <v>5.4157733514681851E-4</v>
      </c>
    </row>
    <row r="131" spans="2:20" s="153" customFormat="1">
      <c r="B131" s="90" t="s">
        <v>612</v>
      </c>
      <c r="C131" s="87" t="s">
        <v>613</v>
      </c>
      <c r="D131" s="100" t="s">
        <v>138</v>
      </c>
      <c r="E131" s="87" t="s">
        <v>1752</v>
      </c>
      <c r="F131" s="87" t="s">
        <v>614</v>
      </c>
      <c r="G131" s="100" t="s">
        <v>372</v>
      </c>
      <c r="H131" s="87" t="s">
        <v>601</v>
      </c>
      <c r="I131" s="87" t="s">
        <v>178</v>
      </c>
      <c r="J131" s="87"/>
      <c r="K131" s="97">
        <v>3.01</v>
      </c>
      <c r="L131" s="100" t="s">
        <v>267</v>
      </c>
      <c r="M131" s="101">
        <v>4.8000000000000001E-2</v>
      </c>
      <c r="N131" s="101">
        <v>3.0599999999999992E-2</v>
      </c>
      <c r="O131" s="97">
        <v>660000</v>
      </c>
      <c r="P131" s="99">
        <v>104.3</v>
      </c>
      <c r="Q131" s="97">
        <v>704.22001999999998</v>
      </c>
      <c r="R131" s="98">
        <v>4.6948001333333338E-3</v>
      </c>
      <c r="S131" s="98">
        <v>2.1411631837050275E-3</v>
      </c>
      <c r="T131" s="98">
        <f>+Q131/'סכום נכסי הקרן'!$C$43</f>
        <v>4.1462371598888215E-4</v>
      </c>
    </row>
    <row r="132" spans="2:20" s="153" customFormat="1">
      <c r="B132" s="90" t="s">
        <v>615</v>
      </c>
      <c r="C132" s="87" t="s">
        <v>616</v>
      </c>
      <c r="D132" s="100" t="s">
        <v>138</v>
      </c>
      <c r="E132" s="87" t="s">
        <v>1752</v>
      </c>
      <c r="F132" s="87" t="s">
        <v>617</v>
      </c>
      <c r="G132" s="100" t="s">
        <v>372</v>
      </c>
      <c r="H132" s="87" t="s">
        <v>601</v>
      </c>
      <c r="I132" s="87" t="s">
        <v>180</v>
      </c>
      <c r="J132" s="87"/>
      <c r="K132" s="97">
        <v>2.85</v>
      </c>
      <c r="L132" s="100" t="s">
        <v>267</v>
      </c>
      <c r="M132" s="101">
        <v>5.4000000000000006E-2</v>
      </c>
      <c r="N132" s="101">
        <v>4.36E-2</v>
      </c>
      <c r="O132" s="97">
        <v>396750.4</v>
      </c>
      <c r="P132" s="99">
        <v>105.52</v>
      </c>
      <c r="Q132" s="97">
        <v>418.65100000000001</v>
      </c>
      <c r="R132" s="98">
        <v>4.6516777777777778E-3</v>
      </c>
      <c r="S132" s="98">
        <v>1.2728977912631531E-3</v>
      </c>
      <c r="T132" s="98">
        <f>+Q132/'סכום נכסי הקרן'!$C$43</f>
        <v>2.4648920563556475E-4</v>
      </c>
    </row>
    <row r="133" spans="2:20" s="153" customFormat="1">
      <c r="B133" s="90" t="s">
        <v>618</v>
      </c>
      <c r="C133" s="87" t="s">
        <v>619</v>
      </c>
      <c r="D133" s="100" t="s">
        <v>138</v>
      </c>
      <c r="E133" s="87" t="s">
        <v>1752</v>
      </c>
      <c r="F133" s="87" t="s">
        <v>617</v>
      </c>
      <c r="G133" s="100" t="s">
        <v>372</v>
      </c>
      <c r="H133" s="87" t="s">
        <v>601</v>
      </c>
      <c r="I133" s="87" t="s">
        <v>180</v>
      </c>
      <c r="J133" s="87"/>
      <c r="K133" s="97">
        <v>2.0700000000000003</v>
      </c>
      <c r="L133" s="100" t="s">
        <v>267</v>
      </c>
      <c r="M133" s="101">
        <v>6.4000000000000001E-2</v>
      </c>
      <c r="N133" s="101">
        <v>4.1500000000000002E-2</v>
      </c>
      <c r="O133" s="97">
        <v>955807.0900000002</v>
      </c>
      <c r="P133" s="99">
        <v>114</v>
      </c>
      <c r="Q133" s="97">
        <v>1089.6201599999999</v>
      </c>
      <c r="R133" s="98">
        <v>9.3393089176407491E-3</v>
      </c>
      <c r="S133" s="98">
        <v>3.3129625749844221E-3</v>
      </c>
      <c r="T133" s="98">
        <f>+Q133/'סכום נכסי הקרן'!$C$43</f>
        <v>6.4153580830547858E-4</v>
      </c>
    </row>
    <row r="134" spans="2:20" s="153" customFormat="1">
      <c r="B134" s="90" t="s">
        <v>620</v>
      </c>
      <c r="C134" s="87" t="s">
        <v>621</v>
      </c>
      <c r="D134" s="100" t="s">
        <v>138</v>
      </c>
      <c r="E134" s="87" t="s">
        <v>1752</v>
      </c>
      <c r="F134" s="87" t="s">
        <v>617</v>
      </c>
      <c r="G134" s="100" t="s">
        <v>372</v>
      </c>
      <c r="H134" s="87" t="s">
        <v>601</v>
      </c>
      <c r="I134" s="87" t="s">
        <v>180</v>
      </c>
      <c r="J134" s="87"/>
      <c r="K134" s="97">
        <v>4.4399999999999995</v>
      </c>
      <c r="L134" s="100" t="s">
        <v>267</v>
      </c>
      <c r="M134" s="101">
        <v>2.5000000000000001E-2</v>
      </c>
      <c r="N134" s="101">
        <v>5.1999999999999991E-2</v>
      </c>
      <c r="O134" s="97">
        <v>981000</v>
      </c>
      <c r="P134" s="99">
        <v>88.89</v>
      </c>
      <c r="Q134" s="97">
        <v>872.01086999999995</v>
      </c>
      <c r="R134" s="98">
        <v>4.7652950402203376E-3</v>
      </c>
      <c r="S134" s="98">
        <v>2.6513270250888218E-3</v>
      </c>
      <c r="T134" s="98">
        <f>+Q134/'סכום נכסי הקרן'!$C$43</f>
        <v>5.134139573340986E-4</v>
      </c>
    </row>
    <row r="135" spans="2:20" s="153" customFormat="1">
      <c r="B135" s="90" t="s">
        <v>622</v>
      </c>
      <c r="C135" s="87" t="s">
        <v>623</v>
      </c>
      <c r="D135" s="100" t="s">
        <v>138</v>
      </c>
      <c r="E135" s="87" t="s">
        <v>1752</v>
      </c>
      <c r="F135" s="87" t="s">
        <v>460</v>
      </c>
      <c r="G135" s="100" t="s">
        <v>325</v>
      </c>
      <c r="H135" s="87" t="s">
        <v>601</v>
      </c>
      <c r="I135" s="87" t="s">
        <v>180</v>
      </c>
      <c r="J135" s="87"/>
      <c r="K135" s="97">
        <v>5.29</v>
      </c>
      <c r="L135" s="100" t="s">
        <v>267</v>
      </c>
      <c r="M135" s="101">
        <v>5.0999999999999997E-2</v>
      </c>
      <c r="N135" s="101">
        <v>1.8499999999999999E-2</v>
      </c>
      <c r="O135" s="97">
        <v>1451029</v>
      </c>
      <c r="P135" s="99">
        <v>141.88999999999999</v>
      </c>
      <c r="Q135" s="97">
        <v>2081.0172200000002</v>
      </c>
      <c r="R135" s="98">
        <v>1.8139298547135536E-3</v>
      </c>
      <c r="S135" s="98">
        <v>6.3272802953261483E-3</v>
      </c>
      <c r="T135" s="98">
        <f>+Q135/'סכום נכסי הקרן'!$C$43</f>
        <v>1.2252407887995761E-3</v>
      </c>
    </row>
    <row r="136" spans="2:20" s="153" customFormat="1">
      <c r="B136" s="90" t="s">
        <v>624</v>
      </c>
      <c r="C136" s="87" t="s">
        <v>625</v>
      </c>
      <c r="D136" s="100" t="s">
        <v>138</v>
      </c>
      <c r="E136" s="87" t="s">
        <v>1752</v>
      </c>
      <c r="F136" s="87" t="s">
        <v>626</v>
      </c>
      <c r="G136" s="100" t="s">
        <v>372</v>
      </c>
      <c r="H136" s="87" t="s">
        <v>601</v>
      </c>
      <c r="I136" s="87" t="s">
        <v>178</v>
      </c>
      <c r="J136" s="87"/>
      <c r="K136" s="97">
        <v>2.8300000000000005</v>
      </c>
      <c r="L136" s="100" t="s">
        <v>267</v>
      </c>
      <c r="M136" s="101">
        <v>4.8499999999999995E-2</v>
      </c>
      <c r="N136" s="101">
        <v>2.86E-2</v>
      </c>
      <c r="O136" s="97">
        <v>1889320</v>
      </c>
      <c r="P136" s="99">
        <v>113.07</v>
      </c>
      <c r="Q136" s="97">
        <v>2136.2512099999999</v>
      </c>
      <c r="R136" s="98">
        <v>3.0737427482014387E-3</v>
      </c>
      <c r="S136" s="98">
        <v>6.4952178468276394E-3</v>
      </c>
      <c r="T136" s="98">
        <f>+Q136/'סכום נכסי הקרן'!$C$43</f>
        <v>1.2577609125283683E-3</v>
      </c>
    </row>
    <row r="137" spans="2:20" s="153" customFormat="1">
      <c r="B137" s="90" t="s">
        <v>627</v>
      </c>
      <c r="C137" s="87" t="s">
        <v>628</v>
      </c>
      <c r="D137" s="100" t="s">
        <v>138</v>
      </c>
      <c r="E137" s="87" t="s">
        <v>1752</v>
      </c>
      <c r="F137" s="87" t="s">
        <v>626</v>
      </c>
      <c r="G137" s="100" t="s">
        <v>372</v>
      </c>
      <c r="H137" s="87" t="s">
        <v>601</v>
      </c>
      <c r="I137" s="87" t="s">
        <v>180</v>
      </c>
      <c r="J137" s="87"/>
      <c r="K137" s="97">
        <v>0.65</v>
      </c>
      <c r="L137" s="100" t="s">
        <v>267</v>
      </c>
      <c r="M137" s="101">
        <v>4.7E-2</v>
      </c>
      <c r="N137" s="101">
        <v>2.7899999999999991E-2</v>
      </c>
      <c r="O137" s="97">
        <v>264328.24</v>
      </c>
      <c r="P137" s="99">
        <v>121.01</v>
      </c>
      <c r="Q137" s="97">
        <v>319.86359000000004</v>
      </c>
      <c r="R137" s="98">
        <v>2.5169594033231722E-3</v>
      </c>
      <c r="S137" s="98">
        <v>9.7253716631873048E-4</v>
      </c>
      <c r="T137" s="98">
        <f>+Q137/'סכום נכסי הקרן'!$C$43</f>
        <v>1.8832612894950681E-4</v>
      </c>
    </row>
    <row r="138" spans="2:20" s="153" customFormat="1">
      <c r="B138" s="90" t="s">
        <v>629</v>
      </c>
      <c r="C138" s="87" t="s">
        <v>630</v>
      </c>
      <c r="D138" s="100" t="s">
        <v>138</v>
      </c>
      <c r="E138" s="87" t="s">
        <v>1752</v>
      </c>
      <c r="F138" s="87" t="s">
        <v>626</v>
      </c>
      <c r="G138" s="100" t="s">
        <v>372</v>
      </c>
      <c r="H138" s="87" t="s">
        <v>601</v>
      </c>
      <c r="I138" s="87" t="s">
        <v>180</v>
      </c>
      <c r="J138" s="87"/>
      <c r="K138" s="97">
        <v>2.0700000000000003</v>
      </c>
      <c r="L138" s="100" t="s">
        <v>267</v>
      </c>
      <c r="M138" s="101">
        <v>4.2000000000000003E-2</v>
      </c>
      <c r="N138" s="101">
        <v>2.7099999999999999E-2</v>
      </c>
      <c r="O138" s="97">
        <v>1088357.3499999999</v>
      </c>
      <c r="P138" s="99">
        <v>111.67</v>
      </c>
      <c r="Q138" s="97">
        <v>1215.3685800000001</v>
      </c>
      <c r="R138" s="98">
        <v>6.4819657600000006E-3</v>
      </c>
      <c r="S138" s="98">
        <v>3.6952974698558818E-3</v>
      </c>
      <c r="T138" s="98">
        <f>+Q138/'סכום נכסי הקרן'!$C$43</f>
        <v>7.1557272247916356E-4</v>
      </c>
    </row>
    <row r="139" spans="2:20" s="153" customFormat="1">
      <c r="B139" s="90" t="s">
        <v>631</v>
      </c>
      <c r="C139" s="87" t="s">
        <v>632</v>
      </c>
      <c r="D139" s="100" t="s">
        <v>138</v>
      </c>
      <c r="E139" s="87" t="s">
        <v>1752</v>
      </c>
      <c r="F139" s="87" t="s">
        <v>626</v>
      </c>
      <c r="G139" s="100" t="s">
        <v>372</v>
      </c>
      <c r="H139" s="87" t="s">
        <v>601</v>
      </c>
      <c r="I139" s="87" t="s">
        <v>178</v>
      </c>
      <c r="J139" s="87"/>
      <c r="K139" s="97">
        <v>5.39</v>
      </c>
      <c r="L139" s="100" t="s">
        <v>267</v>
      </c>
      <c r="M139" s="101">
        <v>3.7999999999999999E-2</v>
      </c>
      <c r="N139" s="101">
        <v>3.6799999999999999E-2</v>
      </c>
      <c r="O139" s="97">
        <v>379276.58</v>
      </c>
      <c r="P139" s="99">
        <v>100.02</v>
      </c>
      <c r="Q139" s="97">
        <v>379.35242</v>
      </c>
      <c r="R139" s="98">
        <v>9.7967176621283807E-4</v>
      </c>
      <c r="S139" s="98">
        <v>1.1534114513719828E-3</v>
      </c>
      <c r="T139" s="98">
        <f>+Q139/'סכום נכסי הקרן'!$C$43</f>
        <v>2.2335137539795466E-4</v>
      </c>
    </row>
    <row r="140" spans="2:20" s="153" customFormat="1">
      <c r="B140" s="90" t="s">
        <v>633</v>
      </c>
      <c r="C140" s="87" t="s">
        <v>634</v>
      </c>
      <c r="D140" s="100" t="s">
        <v>138</v>
      </c>
      <c r="E140" s="87" t="s">
        <v>1752</v>
      </c>
      <c r="F140" s="87" t="s">
        <v>635</v>
      </c>
      <c r="G140" s="100" t="s">
        <v>427</v>
      </c>
      <c r="H140" s="87" t="s">
        <v>636</v>
      </c>
      <c r="I140" s="87" t="s">
        <v>180</v>
      </c>
      <c r="J140" s="87"/>
      <c r="K140" s="97">
        <v>2.38</v>
      </c>
      <c r="L140" s="100" t="s">
        <v>267</v>
      </c>
      <c r="M140" s="101">
        <v>4.8000000000000001E-2</v>
      </c>
      <c r="N140" s="101">
        <v>2.8400000000000002E-2</v>
      </c>
      <c r="O140" s="97">
        <v>2112277.39</v>
      </c>
      <c r="P140" s="99">
        <v>122.46</v>
      </c>
      <c r="Q140" s="97">
        <v>2586.6949399999999</v>
      </c>
      <c r="R140" s="98">
        <v>2.8096909328931417E-3</v>
      </c>
      <c r="S140" s="98">
        <v>7.8647806306388224E-3</v>
      </c>
      <c r="T140" s="98">
        <f>+Q140/'סכום נכסי הקרן'!$C$43</f>
        <v>1.5229687280864843E-3</v>
      </c>
    </row>
    <row r="141" spans="2:20" s="153" customFormat="1">
      <c r="B141" s="90" t="s">
        <v>637</v>
      </c>
      <c r="C141" s="87" t="s">
        <v>638</v>
      </c>
      <c r="D141" s="100" t="s">
        <v>138</v>
      </c>
      <c r="E141" s="87" t="s">
        <v>1752</v>
      </c>
      <c r="F141" s="87" t="s">
        <v>639</v>
      </c>
      <c r="G141" s="100" t="s">
        <v>483</v>
      </c>
      <c r="H141" s="87" t="s">
        <v>636</v>
      </c>
      <c r="I141" s="87" t="s">
        <v>180</v>
      </c>
      <c r="J141" s="87"/>
      <c r="K141" s="97">
        <v>1.29</v>
      </c>
      <c r="L141" s="100" t="s">
        <v>267</v>
      </c>
      <c r="M141" s="101">
        <v>5.2999999999999999E-2</v>
      </c>
      <c r="N141" s="101">
        <v>3.44E-2</v>
      </c>
      <c r="O141" s="97">
        <v>199170.5</v>
      </c>
      <c r="P141" s="99">
        <v>123.98</v>
      </c>
      <c r="Q141" s="97">
        <v>246.93155999999999</v>
      </c>
      <c r="R141" s="98">
        <v>1.6263660774570969E-3</v>
      </c>
      <c r="S141" s="98">
        <v>7.507891712122143E-4</v>
      </c>
      <c r="T141" s="98">
        <f>+Q141/'סכום נכסי הקרן'!$C$43</f>
        <v>1.4538592782711802E-4</v>
      </c>
    </row>
    <row r="142" spans="2:20" s="153" customFormat="1">
      <c r="B142" s="90" t="s">
        <v>640</v>
      </c>
      <c r="C142" s="87" t="s">
        <v>641</v>
      </c>
      <c r="D142" s="100" t="s">
        <v>138</v>
      </c>
      <c r="E142" s="87" t="s">
        <v>1752</v>
      </c>
      <c r="F142" s="87" t="s">
        <v>639</v>
      </c>
      <c r="G142" s="100" t="s">
        <v>483</v>
      </c>
      <c r="H142" s="87" t="s">
        <v>636</v>
      </c>
      <c r="I142" s="87" t="s">
        <v>178</v>
      </c>
      <c r="J142" s="87"/>
      <c r="K142" s="97">
        <v>2.3499999999999992</v>
      </c>
      <c r="L142" s="100" t="s">
        <v>267</v>
      </c>
      <c r="M142" s="101">
        <v>5.2999999999999999E-2</v>
      </c>
      <c r="N142" s="101">
        <v>3.1999999999999987E-2</v>
      </c>
      <c r="O142" s="97">
        <v>44079</v>
      </c>
      <c r="P142" s="99">
        <v>106</v>
      </c>
      <c r="Q142" s="97">
        <v>46.723740000000014</v>
      </c>
      <c r="R142" s="98">
        <v>1.6836473704124106E-4</v>
      </c>
      <c r="S142" s="98">
        <v>1.4206235132736779E-4</v>
      </c>
      <c r="T142" s="98">
        <f>+Q142/'סכום נכסי הקרן'!$C$43</f>
        <v>2.7509542690505134E-5</v>
      </c>
    </row>
    <row r="143" spans="2:20" s="153" customFormat="1">
      <c r="B143" s="90" t="s">
        <v>642</v>
      </c>
      <c r="C143" s="87" t="s">
        <v>643</v>
      </c>
      <c r="D143" s="100" t="s">
        <v>138</v>
      </c>
      <c r="E143" s="87" t="s">
        <v>1752</v>
      </c>
      <c r="F143" s="87" t="s">
        <v>639</v>
      </c>
      <c r="G143" s="100" t="s">
        <v>483</v>
      </c>
      <c r="H143" s="87" t="s">
        <v>636</v>
      </c>
      <c r="I143" s="87" t="s">
        <v>178</v>
      </c>
      <c r="J143" s="87"/>
      <c r="K143" s="97">
        <v>3.44</v>
      </c>
      <c r="L143" s="100" t="s">
        <v>267</v>
      </c>
      <c r="M143" s="101">
        <v>0.05</v>
      </c>
      <c r="N143" s="101">
        <v>3.5299999999999998E-2</v>
      </c>
      <c r="O143" s="97">
        <v>583000</v>
      </c>
      <c r="P143" s="99">
        <v>104.23</v>
      </c>
      <c r="Q143" s="97">
        <v>607.66089999999997</v>
      </c>
      <c r="R143" s="98">
        <v>5.8215661854168861E-3</v>
      </c>
      <c r="S143" s="98">
        <v>1.8475776182237226E-3</v>
      </c>
      <c r="T143" s="98">
        <f>+Q143/'סכום נכסי הקרן'!$C$43</f>
        <v>3.5777258990613264E-4</v>
      </c>
    </row>
    <row r="144" spans="2:20" s="153" customFormat="1">
      <c r="B144" s="90" t="s">
        <v>644</v>
      </c>
      <c r="C144" s="87" t="s">
        <v>645</v>
      </c>
      <c r="D144" s="100" t="s">
        <v>138</v>
      </c>
      <c r="E144" s="87" t="s">
        <v>1752</v>
      </c>
      <c r="F144" s="87" t="s">
        <v>646</v>
      </c>
      <c r="G144" s="100" t="s">
        <v>372</v>
      </c>
      <c r="H144" s="87" t="s">
        <v>636</v>
      </c>
      <c r="I144" s="87" t="s">
        <v>180</v>
      </c>
      <c r="J144" s="87"/>
      <c r="K144" s="97">
        <v>1.5900000000000003</v>
      </c>
      <c r="L144" s="100" t="s">
        <v>267</v>
      </c>
      <c r="M144" s="101">
        <v>4.6500000000000007E-2</v>
      </c>
      <c r="N144" s="101">
        <v>4.4999999999999998E-2</v>
      </c>
      <c r="O144" s="97">
        <v>1266173.8800000001</v>
      </c>
      <c r="P144" s="99">
        <v>122.8</v>
      </c>
      <c r="Q144" s="97">
        <v>1554.8615499999999</v>
      </c>
      <c r="R144" s="98">
        <v>4.4691382149647527E-3</v>
      </c>
      <c r="S144" s="98">
        <v>4.727517270268081E-3</v>
      </c>
      <c r="T144" s="98">
        <f>+Q144/'סכום נכסי הקרן'!$C$43</f>
        <v>9.1545604413409475E-4</v>
      </c>
    </row>
    <row r="145" spans="2:20" s="153" customFormat="1">
      <c r="B145" s="90" t="s">
        <v>647</v>
      </c>
      <c r="C145" s="87" t="s">
        <v>648</v>
      </c>
      <c r="D145" s="100" t="s">
        <v>138</v>
      </c>
      <c r="E145" s="87" t="s">
        <v>1752</v>
      </c>
      <c r="F145" s="87" t="s">
        <v>646</v>
      </c>
      <c r="G145" s="100" t="s">
        <v>372</v>
      </c>
      <c r="H145" s="87" t="s">
        <v>636</v>
      </c>
      <c r="I145" s="87" t="s">
        <v>180</v>
      </c>
      <c r="J145" s="87"/>
      <c r="K145" s="97">
        <v>2.2399999999999998</v>
      </c>
      <c r="L145" s="100" t="s">
        <v>267</v>
      </c>
      <c r="M145" s="101">
        <v>6.6000000000000003E-2</v>
      </c>
      <c r="N145" s="101">
        <v>5.0799999999999998E-2</v>
      </c>
      <c r="O145" s="97">
        <v>5727759.8399999999</v>
      </c>
      <c r="P145" s="99">
        <v>104.97</v>
      </c>
      <c r="Q145" s="97">
        <v>6012.4294800000007</v>
      </c>
      <c r="R145" s="98">
        <v>3.8529395920772567E-3</v>
      </c>
      <c r="S145" s="98">
        <v>1.8280639972715864E-2</v>
      </c>
      <c r="T145" s="98">
        <f>+Q145/'סכום נכסי הקרן'!$C$43</f>
        <v>3.5399389144300424E-3</v>
      </c>
    </row>
    <row r="146" spans="2:20" s="153" customFormat="1">
      <c r="B146" s="90" t="s">
        <v>649</v>
      </c>
      <c r="C146" s="87" t="s">
        <v>650</v>
      </c>
      <c r="D146" s="100" t="s">
        <v>138</v>
      </c>
      <c r="E146" s="87" t="s">
        <v>1752</v>
      </c>
      <c r="F146" s="87" t="s">
        <v>646</v>
      </c>
      <c r="G146" s="100" t="s">
        <v>372</v>
      </c>
      <c r="H146" s="87" t="s">
        <v>636</v>
      </c>
      <c r="I146" s="87" t="s">
        <v>180</v>
      </c>
      <c r="J146" s="87"/>
      <c r="K146" s="97">
        <v>1.48</v>
      </c>
      <c r="L146" s="100" t="s">
        <v>267</v>
      </c>
      <c r="M146" s="101">
        <v>5.0499999999999996E-2</v>
      </c>
      <c r="N146" s="101">
        <v>4.4300000000000006E-2</v>
      </c>
      <c r="O146" s="97">
        <v>1434899.3199999996</v>
      </c>
      <c r="P146" s="99">
        <v>120.78</v>
      </c>
      <c r="Q146" s="97">
        <v>1733.07141</v>
      </c>
      <c r="R146" s="98">
        <v>5.3457246113374169E-3</v>
      </c>
      <c r="S146" s="98">
        <v>5.2693598483947689E-3</v>
      </c>
      <c r="T146" s="98">
        <f>+Q146/'סכום נכסי הקרן'!$C$43</f>
        <v>1.0203806873997868E-3</v>
      </c>
    </row>
    <row r="147" spans="2:20" s="153" customFormat="1">
      <c r="B147" s="90" t="s">
        <v>651</v>
      </c>
      <c r="C147" s="87" t="s">
        <v>652</v>
      </c>
      <c r="D147" s="100" t="s">
        <v>138</v>
      </c>
      <c r="E147" s="87" t="s">
        <v>1752</v>
      </c>
      <c r="F147" s="87" t="s">
        <v>653</v>
      </c>
      <c r="G147" s="100" t="s">
        <v>372</v>
      </c>
      <c r="H147" s="87" t="s">
        <v>654</v>
      </c>
      <c r="I147" s="87" t="s">
        <v>178</v>
      </c>
      <c r="J147" s="87"/>
      <c r="K147" s="97">
        <v>2.77</v>
      </c>
      <c r="L147" s="100" t="s">
        <v>267</v>
      </c>
      <c r="M147" s="101">
        <v>7.4999999999999997E-2</v>
      </c>
      <c r="N147" s="101">
        <v>0.29719999999999996</v>
      </c>
      <c r="O147" s="97">
        <v>480425.45</v>
      </c>
      <c r="P147" s="99">
        <v>60.11</v>
      </c>
      <c r="Q147" s="97">
        <v>288.78372999999999</v>
      </c>
      <c r="R147" s="98">
        <v>1.8325271897916078E-4</v>
      </c>
      <c r="S147" s="98">
        <v>8.7803963700011406E-4</v>
      </c>
      <c r="T147" s="98">
        <f>+Q147/'סכום נכסי הקרן'!$C$43</f>
        <v>1.7002723559283366E-4</v>
      </c>
    </row>
    <row r="148" spans="2:20" s="153" customFormat="1">
      <c r="B148" s="90" t="s">
        <v>655</v>
      </c>
      <c r="C148" s="87" t="s">
        <v>656</v>
      </c>
      <c r="D148" s="100" t="s">
        <v>138</v>
      </c>
      <c r="E148" s="87" t="s">
        <v>1752</v>
      </c>
      <c r="F148" s="87" t="s">
        <v>653</v>
      </c>
      <c r="G148" s="100" t="s">
        <v>372</v>
      </c>
      <c r="H148" s="87" t="s">
        <v>654</v>
      </c>
      <c r="I148" s="87" t="s">
        <v>178</v>
      </c>
      <c r="J148" s="87"/>
      <c r="K148" s="97">
        <v>3.1299999999999994</v>
      </c>
      <c r="L148" s="100" t="s">
        <v>267</v>
      </c>
      <c r="M148" s="101">
        <v>6.2E-2</v>
      </c>
      <c r="N148" s="101">
        <v>0.34720000000000001</v>
      </c>
      <c r="O148" s="97">
        <v>1183447</v>
      </c>
      <c r="P148" s="99">
        <v>43.46</v>
      </c>
      <c r="Q148" s="97">
        <v>514.32609000000002</v>
      </c>
      <c r="R148" s="98">
        <v>7.9587067285649237E-4</v>
      </c>
      <c r="S148" s="98">
        <v>1.5637954858581818E-3</v>
      </c>
      <c r="T148" s="98">
        <f>+Q148/'סכום נכסי הקרן'!$C$43</f>
        <v>3.0281984125619184E-4</v>
      </c>
    </row>
    <row r="149" spans="2:20" s="153" customFormat="1">
      <c r="B149" s="90" t="s">
        <v>657</v>
      </c>
      <c r="C149" s="87" t="s">
        <v>658</v>
      </c>
      <c r="D149" s="100" t="s">
        <v>138</v>
      </c>
      <c r="E149" s="87" t="s">
        <v>1752</v>
      </c>
      <c r="F149" s="87" t="s">
        <v>659</v>
      </c>
      <c r="G149" s="100" t="s">
        <v>408</v>
      </c>
      <c r="H149" s="87" t="s">
        <v>654</v>
      </c>
      <c r="I149" s="87" t="s">
        <v>178</v>
      </c>
      <c r="J149" s="87"/>
      <c r="K149" s="97">
        <v>2.9599999999999995</v>
      </c>
      <c r="L149" s="100" t="s">
        <v>267</v>
      </c>
      <c r="M149" s="101">
        <v>3.85E-2</v>
      </c>
      <c r="N149" s="101">
        <v>2.7599999999999993E-2</v>
      </c>
      <c r="O149" s="97">
        <v>50016</v>
      </c>
      <c r="P149" s="99">
        <v>103.8</v>
      </c>
      <c r="Q149" s="97">
        <v>51.916600000000003</v>
      </c>
      <c r="R149" s="98">
        <v>1.2979150000000002E-3</v>
      </c>
      <c r="S149" s="98">
        <v>1.5785111099673145E-4</v>
      </c>
      <c r="T149" s="98">
        <f>+Q149/'סכום נכסי הקרן'!$C$43</f>
        <v>3.0566943571851876E-5</v>
      </c>
    </row>
    <row r="150" spans="2:20" s="153" customFormat="1">
      <c r="B150" s="90" t="s">
        <v>660</v>
      </c>
      <c r="C150" s="87" t="s">
        <v>661</v>
      </c>
      <c r="D150" s="100" t="s">
        <v>138</v>
      </c>
      <c r="E150" s="87" t="s">
        <v>1752</v>
      </c>
      <c r="F150" s="87" t="s">
        <v>662</v>
      </c>
      <c r="G150" s="100" t="s">
        <v>372</v>
      </c>
      <c r="H150" s="87" t="s">
        <v>654</v>
      </c>
      <c r="I150" s="87" t="s">
        <v>178</v>
      </c>
      <c r="J150" s="87"/>
      <c r="K150" s="97">
        <v>3.42</v>
      </c>
      <c r="L150" s="100" t="s">
        <v>267</v>
      </c>
      <c r="M150" s="101">
        <v>7.2499999999999995E-2</v>
      </c>
      <c r="N150" s="101">
        <v>6.2500000000000014E-2</v>
      </c>
      <c r="O150" s="97">
        <v>1622235.13</v>
      </c>
      <c r="P150" s="99">
        <v>108.76</v>
      </c>
      <c r="Q150" s="97">
        <v>1764.3430099999998</v>
      </c>
      <c r="R150" s="98">
        <v>3.6019013647756023E-3</v>
      </c>
      <c r="S150" s="98">
        <v>5.3644403583404388E-3</v>
      </c>
      <c r="T150" s="98">
        <f>+Q150/'סכום נכסי הקרן'!$C$43</f>
        <v>1.0387924715420749E-3</v>
      </c>
    </row>
    <row r="151" spans="2:20" s="153" customFormat="1">
      <c r="B151" s="90" t="s">
        <v>663</v>
      </c>
      <c r="C151" s="87" t="s">
        <v>664</v>
      </c>
      <c r="D151" s="100" t="s">
        <v>138</v>
      </c>
      <c r="E151" s="87" t="s">
        <v>1752</v>
      </c>
      <c r="F151" s="87" t="s">
        <v>662</v>
      </c>
      <c r="G151" s="100" t="s">
        <v>372</v>
      </c>
      <c r="H151" s="87" t="s">
        <v>654</v>
      </c>
      <c r="I151" s="87" t="s">
        <v>178</v>
      </c>
      <c r="J151" s="87"/>
      <c r="K151" s="97">
        <v>4.59</v>
      </c>
      <c r="L151" s="100" t="s">
        <v>267</v>
      </c>
      <c r="M151" s="101">
        <v>4.9000000000000002E-2</v>
      </c>
      <c r="N151" s="101">
        <v>9.8900000000000002E-2</v>
      </c>
      <c r="O151" s="97">
        <v>70289</v>
      </c>
      <c r="P151" s="99">
        <v>79.7</v>
      </c>
      <c r="Q151" s="97">
        <v>56.020339999999997</v>
      </c>
      <c r="R151" s="98">
        <v>3.2831471605227684E-4</v>
      </c>
      <c r="S151" s="98">
        <v>1.7032842881495772E-4</v>
      </c>
      <c r="T151" s="98">
        <f>+Q151/'סכום נכסי הקרן'!$C$43</f>
        <v>3.2983103124163688E-5</v>
      </c>
    </row>
    <row r="152" spans="2:20" s="153" customFormat="1">
      <c r="B152" s="90" t="s">
        <v>665</v>
      </c>
      <c r="C152" s="87" t="s">
        <v>666</v>
      </c>
      <c r="D152" s="100" t="s">
        <v>138</v>
      </c>
      <c r="E152" s="87" t="s">
        <v>1752</v>
      </c>
      <c r="F152" s="87" t="s">
        <v>662</v>
      </c>
      <c r="G152" s="100" t="s">
        <v>372</v>
      </c>
      <c r="H152" s="87" t="s">
        <v>654</v>
      </c>
      <c r="I152" s="87" t="s">
        <v>178</v>
      </c>
      <c r="J152" s="87"/>
      <c r="K152" s="97">
        <v>1.46</v>
      </c>
      <c r="L152" s="100" t="s">
        <v>267</v>
      </c>
      <c r="M152" s="101">
        <v>5.3499999999999999E-2</v>
      </c>
      <c r="N152" s="101">
        <v>0.109</v>
      </c>
      <c r="O152" s="97">
        <v>702379.99</v>
      </c>
      <c r="P152" s="99">
        <v>111.03</v>
      </c>
      <c r="Q152" s="97">
        <v>779.85249999999996</v>
      </c>
      <c r="R152" s="98">
        <v>2.1700686398705349E-3</v>
      </c>
      <c r="S152" s="98">
        <v>2.3711218288289004E-3</v>
      </c>
      <c r="T152" s="98">
        <f>+Q152/'סכום נכסי הקרן'!$C$43</f>
        <v>4.5915386142134914E-4</v>
      </c>
    </row>
    <row r="153" spans="2:20" s="153" customFormat="1">
      <c r="B153" s="90" t="s">
        <v>667</v>
      </c>
      <c r="C153" s="87" t="s">
        <v>668</v>
      </c>
      <c r="D153" s="100" t="s">
        <v>138</v>
      </c>
      <c r="E153" s="87" t="s">
        <v>1752</v>
      </c>
      <c r="F153" s="87" t="s">
        <v>669</v>
      </c>
      <c r="G153" s="100" t="s">
        <v>483</v>
      </c>
      <c r="H153" s="87" t="s">
        <v>670</v>
      </c>
      <c r="I153" s="87" t="s">
        <v>180</v>
      </c>
      <c r="J153" s="87"/>
      <c r="K153" s="97">
        <v>4.83</v>
      </c>
      <c r="L153" s="100" t="s">
        <v>267</v>
      </c>
      <c r="M153" s="101">
        <v>4.9500000000000002E-2</v>
      </c>
      <c r="N153" s="101">
        <v>0.10969999999999999</v>
      </c>
      <c r="O153" s="97">
        <v>2721656</v>
      </c>
      <c r="P153" s="99">
        <v>90.5</v>
      </c>
      <c r="Q153" s="97">
        <v>2463.0986699999999</v>
      </c>
      <c r="R153" s="98">
        <v>8.7907848609794547E-4</v>
      </c>
      <c r="S153" s="98">
        <v>7.4889892934836165E-3</v>
      </c>
      <c r="T153" s="98">
        <f>+Q153/'סכום נכסי הקרן'!$C$43</f>
        <v>1.4501989355580566E-3</v>
      </c>
    </row>
    <row r="154" spans="2:20" s="153" customFormat="1">
      <c r="B154" s="90" t="s">
        <v>671</v>
      </c>
      <c r="C154" s="87" t="s">
        <v>672</v>
      </c>
      <c r="D154" s="100" t="s">
        <v>138</v>
      </c>
      <c r="E154" s="87" t="s">
        <v>1752</v>
      </c>
      <c r="F154" s="87" t="s">
        <v>669</v>
      </c>
      <c r="G154" s="100" t="s">
        <v>483</v>
      </c>
      <c r="H154" s="87" t="s">
        <v>670</v>
      </c>
      <c r="I154" s="87" t="s">
        <v>180</v>
      </c>
      <c r="J154" s="87"/>
      <c r="K154" s="97">
        <v>0.29999999999999993</v>
      </c>
      <c r="L154" s="100" t="s">
        <v>267</v>
      </c>
      <c r="M154" s="101">
        <v>0.05</v>
      </c>
      <c r="N154" s="101">
        <v>5.8199999999999995E-2</v>
      </c>
      <c r="O154" s="97">
        <v>44318.27</v>
      </c>
      <c r="P154" s="99">
        <v>126.97</v>
      </c>
      <c r="Q154" s="97">
        <v>56.270910000000001</v>
      </c>
      <c r="R154" s="98">
        <v>4.404101412973644E-4</v>
      </c>
      <c r="S154" s="98">
        <v>1.7109028057109066E-4</v>
      </c>
      <c r="T154" s="98">
        <f>+Q154/'סכום נכסי הקרן'!$C$43</f>
        <v>3.3130631256799474E-5</v>
      </c>
    </row>
    <row r="155" spans="2:20" s="153" customFormat="1">
      <c r="B155" s="90" t="s">
        <v>673</v>
      </c>
      <c r="C155" s="87" t="s">
        <v>674</v>
      </c>
      <c r="D155" s="100" t="s">
        <v>138</v>
      </c>
      <c r="E155" s="87" t="s">
        <v>1752</v>
      </c>
      <c r="F155" s="87" t="s">
        <v>669</v>
      </c>
      <c r="G155" s="100" t="s">
        <v>483</v>
      </c>
      <c r="H155" s="87" t="s">
        <v>670</v>
      </c>
      <c r="I155" s="87" t="s">
        <v>180</v>
      </c>
      <c r="J155" s="87"/>
      <c r="K155" s="97">
        <v>1.82</v>
      </c>
      <c r="L155" s="100" t="s">
        <v>267</v>
      </c>
      <c r="M155" s="101">
        <v>4.4500000000000005E-2</v>
      </c>
      <c r="N155" s="101">
        <v>9.7900000000000015E-2</v>
      </c>
      <c r="O155" s="97">
        <v>201333.33</v>
      </c>
      <c r="P155" s="99">
        <v>111.3</v>
      </c>
      <c r="Q155" s="97">
        <v>224.08399</v>
      </c>
      <c r="R155" s="98">
        <v>1.7968946511805887E-3</v>
      </c>
      <c r="S155" s="98">
        <v>6.8132171170840264E-4</v>
      </c>
      <c r="T155" s="98">
        <f>+Q155/'סכום נכסי הקרן'!$C$43</f>
        <v>1.3193396096210884E-4</v>
      </c>
    </row>
    <row r="156" spans="2:20" s="153" customFormat="1">
      <c r="B156" s="90" t="s">
        <v>675</v>
      </c>
      <c r="C156" s="87" t="s">
        <v>676</v>
      </c>
      <c r="D156" s="100" t="s">
        <v>138</v>
      </c>
      <c r="E156" s="87" t="s">
        <v>1752</v>
      </c>
      <c r="F156" s="87" t="s">
        <v>677</v>
      </c>
      <c r="G156" s="100" t="s">
        <v>372</v>
      </c>
      <c r="H156" s="87" t="s">
        <v>670</v>
      </c>
      <c r="I156" s="87" t="s">
        <v>180</v>
      </c>
      <c r="J156" s="87"/>
      <c r="K156" s="97">
        <v>3.12</v>
      </c>
      <c r="L156" s="100" t="s">
        <v>267</v>
      </c>
      <c r="M156" s="101">
        <v>5.4000000000000006E-2</v>
      </c>
      <c r="N156" s="101">
        <v>0.17710000000000001</v>
      </c>
      <c r="O156" s="97">
        <v>131071.07</v>
      </c>
      <c r="P156" s="99">
        <v>85.68</v>
      </c>
      <c r="Q156" s="97">
        <v>112.30169000000001</v>
      </c>
      <c r="R156" s="98">
        <v>2.3957869225491867E-4</v>
      </c>
      <c r="S156" s="98">
        <v>3.4145045194235613E-4</v>
      </c>
      <c r="T156" s="98">
        <f>+Q156/'סכום נכסי הקרן'!$C$43</f>
        <v>6.6119881141168773E-5</v>
      </c>
    </row>
    <row r="157" spans="2:20" s="153" customFormat="1">
      <c r="B157" s="90" t="s">
        <v>678</v>
      </c>
      <c r="C157" s="87" t="s">
        <v>679</v>
      </c>
      <c r="D157" s="100" t="s">
        <v>138</v>
      </c>
      <c r="E157" s="87" t="s">
        <v>1752</v>
      </c>
      <c r="F157" s="87" t="s">
        <v>680</v>
      </c>
      <c r="G157" s="100" t="s">
        <v>483</v>
      </c>
      <c r="H157" s="87" t="s">
        <v>681</v>
      </c>
      <c r="I157" s="87" t="s">
        <v>180</v>
      </c>
      <c r="J157" s="87"/>
      <c r="K157" s="97">
        <v>2.2799999999999998</v>
      </c>
      <c r="L157" s="100" t="s">
        <v>267</v>
      </c>
      <c r="M157" s="101">
        <v>4.9000000000000002E-2</v>
      </c>
      <c r="N157" s="101">
        <v>0.29460000000000003</v>
      </c>
      <c r="O157" s="97">
        <v>313236.27</v>
      </c>
      <c r="P157" s="99">
        <v>79.459999999999994</v>
      </c>
      <c r="Q157" s="97">
        <v>248.89754000000002</v>
      </c>
      <c r="R157" s="98">
        <v>2.203912622701458E-4</v>
      </c>
      <c r="S157" s="98">
        <v>7.5676668374572689E-4</v>
      </c>
      <c r="T157" s="98">
        <f>+Q157/'סכום נכסי הקרן'!$C$43</f>
        <v>1.4654343813641006E-4</v>
      </c>
    </row>
    <row r="158" spans="2:20" s="153" customFormat="1">
      <c r="B158" s="90" t="s">
        <v>682</v>
      </c>
      <c r="C158" s="87" t="s">
        <v>683</v>
      </c>
      <c r="D158" s="100" t="s">
        <v>138</v>
      </c>
      <c r="E158" s="87" t="s">
        <v>1752</v>
      </c>
      <c r="F158" s="87" t="s">
        <v>684</v>
      </c>
      <c r="G158" s="100" t="s">
        <v>372</v>
      </c>
      <c r="H158" s="87" t="s">
        <v>685</v>
      </c>
      <c r="I158" s="87" t="s">
        <v>180</v>
      </c>
      <c r="J158" s="87"/>
      <c r="K158" s="97">
        <v>1.4899999999999998</v>
      </c>
      <c r="L158" s="100" t="s">
        <v>267</v>
      </c>
      <c r="M158" s="101">
        <v>5.3499999999999999E-2</v>
      </c>
      <c r="N158" s="101">
        <v>3.3700000000000001E-2</v>
      </c>
      <c r="O158" s="97">
        <v>468.06</v>
      </c>
      <c r="P158" s="99">
        <v>107</v>
      </c>
      <c r="Q158" s="97">
        <v>0.51384000000000007</v>
      </c>
      <c r="R158" s="98">
        <v>5.354449856380513E-6</v>
      </c>
      <c r="S158" s="98">
        <v>1.5623175414907851E-6</v>
      </c>
      <c r="T158" s="98">
        <f>+Q158/'סכום נכסי הקרן'!$C$43</f>
        <v>3.0253364598144658E-7</v>
      </c>
    </row>
    <row r="159" spans="2:20" s="153" customFormat="1">
      <c r="B159" s="90" t="s">
        <v>686</v>
      </c>
      <c r="C159" s="87" t="s">
        <v>687</v>
      </c>
      <c r="D159" s="100" t="s">
        <v>138</v>
      </c>
      <c r="E159" s="87" t="s">
        <v>1752</v>
      </c>
      <c r="F159" s="87" t="s">
        <v>688</v>
      </c>
      <c r="G159" s="100" t="s">
        <v>689</v>
      </c>
      <c r="H159" s="87" t="s">
        <v>690</v>
      </c>
      <c r="I159" s="87"/>
      <c r="J159" s="87"/>
      <c r="K159" s="97">
        <v>0.36</v>
      </c>
      <c r="L159" s="100" t="s">
        <v>267</v>
      </c>
      <c r="M159" s="101">
        <v>4.1599999999999998E-2</v>
      </c>
      <c r="N159" s="101">
        <v>2.87E-2</v>
      </c>
      <c r="O159" s="97">
        <v>7210</v>
      </c>
      <c r="P159" s="99">
        <v>104.61</v>
      </c>
      <c r="Q159" s="97">
        <v>7.5423800000000005</v>
      </c>
      <c r="R159" s="98">
        <v>8.6198628571428567E-5</v>
      </c>
      <c r="S159" s="98">
        <v>2.2932415885468756E-5</v>
      </c>
      <c r="T159" s="98">
        <f>+Q159/'סכום נכסי הקרן'!$C$43</f>
        <v>4.4407280880771113E-6</v>
      </c>
    </row>
    <row r="160" spans="2:20" s="153" customFormat="1">
      <c r="B160" s="86"/>
      <c r="C160" s="87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97"/>
      <c r="P160" s="99"/>
      <c r="Q160" s="87"/>
      <c r="R160" s="87"/>
      <c r="S160" s="98"/>
      <c r="T160" s="87"/>
    </row>
    <row r="161" spans="2:20" s="153" customFormat="1">
      <c r="B161" s="104" t="s">
        <v>54</v>
      </c>
      <c r="C161" s="85"/>
      <c r="D161" s="85"/>
      <c r="E161" s="85"/>
      <c r="F161" s="85"/>
      <c r="G161" s="85"/>
      <c r="H161" s="85"/>
      <c r="I161" s="85"/>
      <c r="J161" s="85"/>
      <c r="K161" s="94">
        <v>3.5462265477523736</v>
      </c>
      <c r="L161" s="85"/>
      <c r="M161" s="85"/>
      <c r="N161" s="106">
        <v>1.9898750735207905E-2</v>
      </c>
      <c r="O161" s="94"/>
      <c r="P161" s="96"/>
      <c r="Q161" s="94">
        <v>77156.661749999985</v>
      </c>
      <c r="R161" s="85"/>
      <c r="S161" s="95">
        <v>0.23459288123714786</v>
      </c>
      <c r="T161" s="95">
        <f>+Q161/'סכום נכסי הקרן'!$C$43</f>
        <v>4.5427538126624464E-2</v>
      </c>
    </row>
    <row r="162" spans="2:20" s="153" customFormat="1">
      <c r="B162" s="90" t="s">
        <v>691</v>
      </c>
      <c r="C162" s="87" t="s">
        <v>692</v>
      </c>
      <c r="D162" s="100" t="s">
        <v>138</v>
      </c>
      <c r="E162" s="87" t="s">
        <v>1752</v>
      </c>
      <c r="F162" s="87" t="s">
        <v>324</v>
      </c>
      <c r="G162" s="100" t="s">
        <v>325</v>
      </c>
      <c r="H162" s="87" t="s">
        <v>326</v>
      </c>
      <c r="I162" s="87" t="s">
        <v>178</v>
      </c>
      <c r="J162" s="87"/>
      <c r="K162" s="97">
        <v>7.330000000000001</v>
      </c>
      <c r="L162" s="100" t="s">
        <v>267</v>
      </c>
      <c r="M162" s="101">
        <v>3.0099999999999998E-2</v>
      </c>
      <c r="N162" s="101">
        <v>2.6200000000000001E-2</v>
      </c>
      <c r="O162" s="97">
        <v>1949600</v>
      </c>
      <c r="P162" s="99">
        <v>103.77</v>
      </c>
      <c r="Q162" s="97">
        <v>2023.09995</v>
      </c>
      <c r="R162" s="98">
        <v>1.7592173478260869E-3</v>
      </c>
      <c r="S162" s="98">
        <v>6.1511842987586208E-3</v>
      </c>
      <c r="T162" s="98">
        <f>+Q162/'סכום נכסי הקרן'!$C$43</f>
        <v>1.1911408299439168E-3</v>
      </c>
    </row>
    <row r="163" spans="2:20" s="153" customFormat="1">
      <c r="B163" s="90" t="s">
        <v>693</v>
      </c>
      <c r="C163" s="87" t="s">
        <v>694</v>
      </c>
      <c r="D163" s="100" t="s">
        <v>138</v>
      </c>
      <c r="E163" s="87" t="s">
        <v>1752</v>
      </c>
      <c r="F163" s="87" t="s">
        <v>340</v>
      </c>
      <c r="G163" s="100" t="s">
        <v>325</v>
      </c>
      <c r="H163" s="87" t="s">
        <v>326</v>
      </c>
      <c r="I163" s="87" t="s">
        <v>178</v>
      </c>
      <c r="J163" s="87"/>
      <c r="K163" s="97">
        <v>0.91</v>
      </c>
      <c r="L163" s="100" t="s">
        <v>267</v>
      </c>
      <c r="M163" s="101">
        <v>8.3999999999999995E-3</v>
      </c>
      <c r="N163" s="101">
        <v>3.7000000000000002E-3</v>
      </c>
      <c r="O163" s="97">
        <v>745000</v>
      </c>
      <c r="P163" s="99">
        <v>100.49</v>
      </c>
      <c r="Q163" s="97">
        <v>748.65054000000009</v>
      </c>
      <c r="R163" s="98">
        <v>9.4371918245098312E-4</v>
      </c>
      <c r="S163" s="98">
        <v>2.2762530575442716E-3</v>
      </c>
      <c r="T163" s="98">
        <f>+Q163/'סכום נכסי הקרן'!$C$43</f>
        <v>4.4078307923123701E-4</v>
      </c>
    </row>
    <row r="164" spans="2:20" s="153" customFormat="1">
      <c r="B164" s="90" t="s">
        <v>695</v>
      </c>
      <c r="C164" s="87" t="s">
        <v>696</v>
      </c>
      <c r="D164" s="100" t="s">
        <v>138</v>
      </c>
      <c r="E164" s="87" t="s">
        <v>1752</v>
      </c>
      <c r="F164" s="87" t="s">
        <v>340</v>
      </c>
      <c r="G164" s="100" t="s">
        <v>325</v>
      </c>
      <c r="H164" s="87" t="s">
        <v>326</v>
      </c>
      <c r="I164" s="87" t="s">
        <v>178</v>
      </c>
      <c r="J164" s="87"/>
      <c r="K164" s="97">
        <v>2.29</v>
      </c>
      <c r="L164" s="100" t="s">
        <v>267</v>
      </c>
      <c r="M164" s="101">
        <v>5.9000000000000004E-2</v>
      </c>
      <c r="N164" s="101">
        <v>9.7000000000000003E-3</v>
      </c>
      <c r="O164" s="97">
        <v>2676333</v>
      </c>
      <c r="P164" s="99">
        <v>112.24</v>
      </c>
      <c r="Q164" s="97">
        <v>3003.91606</v>
      </c>
      <c r="R164" s="98">
        <v>1.856236554422187E-3</v>
      </c>
      <c r="S164" s="98">
        <v>9.1333309078777142E-3</v>
      </c>
      <c r="T164" s="98">
        <f>+Q164/'סכום נכסי הקרן'!$C$43</f>
        <v>1.7686160630819355E-3</v>
      </c>
    </row>
    <row r="165" spans="2:20" s="153" customFormat="1">
      <c r="B165" s="90" t="s">
        <v>697</v>
      </c>
      <c r="C165" s="87" t="s">
        <v>698</v>
      </c>
      <c r="D165" s="100" t="s">
        <v>138</v>
      </c>
      <c r="E165" s="87" t="s">
        <v>1752</v>
      </c>
      <c r="F165" s="87" t="s">
        <v>340</v>
      </c>
      <c r="G165" s="100" t="s">
        <v>325</v>
      </c>
      <c r="H165" s="87" t="s">
        <v>326</v>
      </c>
      <c r="I165" s="87" t="s">
        <v>178</v>
      </c>
      <c r="J165" s="87"/>
      <c r="K165" s="97">
        <v>2.84</v>
      </c>
      <c r="L165" s="100" t="s">
        <v>267</v>
      </c>
      <c r="M165" s="101">
        <v>1.84E-2</v>
      </c>
      <c r="N165" s="101">
        <v>8.4000000000000012E-3</v>
      </c>
      <c r="O165" s="97">
        <v>80800</v>
      </c>
      <c r="P165" s="99">
        <v>103</v>
      </c>
      <c r="Q165" s="97">
        <v>83.224000000000004</v>
      </c>
      <c r="R165" s="98">
        <v>1.3245416768127222E-4</v>
      </c>
      <c r="S165" s="98">
        <v>2.530404699381696E-4</v>
      </c>
      <c r="T165" s="98">
        <f>+Q165/'סכום נכסי הקרן'!$C$43</f>
        <v>4.8999805684960123E-5</v>
      </c>
    </row>
    <row r="166" spans="2:20" s="153" customFormat="1">
      <c r="B166" s="90" t="s">
        <v>699</v>
      </c>
      <c r="C166" s="87" t="s">
        <v>700</v>
      </c>
      <c r="D166" s="100" t="s">
        <v>138</v>
      </c>
      <c r="E166" s="87" t="s">
        <v>1752</v>
      </c>
      <c r="F166" s="87" t="s">
        <v>701</v>
      </c>
      <c r="G166" s="100" t="s">
        <v>702</v>
      </c>
      <c r="H166" s="87" t="s">
        <v>350</v>
      </c>
      <c r="I166" s="87" t="s">
        <v>178</v>
      </c>
      <c r="J166" s="87"/>
      <c r="K166" s="97">
        <v>2.4099999999999997</v>
      </c>
      <c r="L166" s="100" t="s">
        <v>267</v>
      </c>
      <c r="M166" s="101">
        <v>4.8399999999999999E-2</v>
      </c>
      <c r="N166" s="101">
        <v>9.1000000000000004E-3</v>
      </c>
      <c r="O166" s="97">
        <v>2659277.77</v>
      </c>
      <c r="P166" s="99">
        <v>109.67</v>
      </c>
      <c r="Q166" s="97">
        <v>2916.4300499999999</v>
      </c>
      <c r="R166" s="98">
        <v>2.7775524259261402E-3</v>
      </c>
      <c r="S166" s="98">
        <v>8.8673319041838831E-3</v>
      </c>
      <c r="T166" s="98">
        <f>+Q166/'סכום נכסי הקרן'!$C$43</f>
        <v>1.7171069131954547E-3</v>
      </c>
    </row>
    <row r="167" spans="2:20" s="153" customFormat="1">
      <c r="B167" s="90" t="s">
        <v>703</v>
      </c>
      <c r="C167" s="87" t="s">
        <v>704</v>
      </c>
      <c r="D167" s="100" t="s">
        <v>138</v>
      </c>
      <c r="E167" s="87" t="s">
        <v>1752</v>
      </c>
      <c r="F167" s="87" t="s">
        <v>349</v>
      </c>
      <c r="G167" s="100" t="s">
        <v>325</v>
      </c>
      <c r="H167" s="87" t="s">
        <v>350</v>
      </c>
      <c r="I167" s="87" t="s">
        <v>180</v>
      </c>
      <c r="J167" s="87"/>
      <c r="K167" s="97">
        <v>3.85</v>
      </c>
      <c r="L167" s="100" t="s">
        <v>267</v>
      </c>
      <c r="M167" s="101">
        <v>1.95E-2</v>
      </c>
      <c r="N167" s="101">
        <v>1.3100000000000001E-2</v>
      </c>
      <c r="O167" s="97">
        <v>1610000</v>
      </c>
      <c r="P167" s="99">
        <v>104.38</v>
      </c>
      <c r="Q167" s="97">
        <v>1680.518</v>
      </c>
      <c r="R167" s="98">
        <v>2.4533109489051096E-3</v>
      </c>
      <c r="S167" s="98">
        <v>5.1095725326775077E-3</v>
      </c>
      <c r="T167" s="98">
        <f>+Q167/'סכום נכסי הקרן'!$C$43</f>
        <v>9.8943880911849728E-4</v>
      </c>
    </row>
    <row r="168" spans="2:20" s="153" customFormat="1">
      <c r="B168" s="90" t="s">
        <v>705</v>
      </c>
      <c r="C168" s="87" t="s">
        <v>706</v>
      </c>
      <c r="D168" s="100" t="s">
        <v>138</v>
      </c>
      <c r="E168" s="87" t="s">
        <v>1752</v>
      </c>
      <c r="F168" s="87" t="s">
        <v>324</v>
      </c>
      <c r="G168" s="100" t="s">
        <v>325</v>
      </c>
      <c r="H168" s="87" t="s">
        <v>350</v>
      </c>
      <c r="I168" s="87" t="s">
        <v>178</v>
      </c>
      <c r="J168" s="87"/>
      <c r="K168" s="97">
        <v>1.6400000000000003</v>
      </c>
      <c r="L168" s="100" t="s">
        <v>267</v>
      </c>
      <c r="M168" s="101">
        <v>5.4000000000000006E-2</v>
      </c>
      <c r="N168" s="101">
        <v>7.4000000000000021E-3</v>
      </c>
      <c r="O168" s="97">
        <v>4114900</v>
      </c>
      <c r="P168" s="99">
        <v>109.46</v>
      </c>
      <c r="Q168" s="97">
        <v>4504.1695499999996</v>
      </c>
      <c r="R168" s="98">
        <v>2.041745204867185E-3</v>
      </c>
      <c r="S168" s="98">
        <v>1.3694813750999638E-2</v>
      </c>
      <c r="T168" s="98">
        <f>+Q168/'סכום נכסי הקרן'!$C$43</f>
        <v>2.6519205123776103E-3</v>
      </c>
    </row>
    <row r="169" spans="2:20" s="153" customFormat="1">
      <c r="B169" s="90" t="s">
        <v>707</v>
      </c>
      <c r="C169" s="87" t="s">
        <v>708</v>
      </c>
      <c r="D169" s="100" t="s">
        <v>138</v>
      </c>
      <c r="E169" s="87" t="s">
        <v>1752</v>
      </c>
      <c r="F169" s="87" t="s">
        <v>340</v>
      </c>
      <c r="G169" s="100" t="s">
        <v>325</v>
      </c>
      <c r="H169" s="87" t="s">
        <v>350</v>
      </c>
      <c r="I169" s="87" t="s">
        <v>180</v>
      </c>
      <c r="J169" s="87"/>
      <c r="K169" s="97">
        <v>1.63</v>
      </c>
      <c r="L169" s="100" t="s">
        <v>267</v>
      </c>
      <c r="M169" s="101">
        <v>2.4399999999999998E-2</v>
      </c>
      <c r="N169" s="101">
        <v>7.0999999999999995E-3</v>
      </c>
      <c r="O169" s="97">
        <v>1234857</v>
      </c>
      <c r="P169" s="99">
        <v>103.05</v>
      </c>
      <c r="Q169" s="97">
        <v>1272.5201100000002</v>
      </c>
      <c r="R169" s="98">
        <v>1.3165072502451924E-3</v>
      </c>
      <c r="S169" s="98">
        <v>3.8690652532943782E-3</v>
      </c>
      <c r="T169" s="98">
        <f>+Q169/'סכום נכסי הקרן'!$C$43</f>
        <v>7.492218364919264E-4</v>
      </c>
    </row>
    <row r="170" spans="2:20" s="153" customFormat="1">
      <c r="B170" s="90" t="s">
        <v>709</v>
      </c>
      <c r="C170" s="87" t="s">
        <v>710</v>
      </c>
      <c r="D170" s="100" t="s">
        <v>138</v>
      </c>
      <c r="E170" s="87" t="s">
        <v>1752</v>
      </c>
      <c r="F170" s="87" t="s">
        <v>340</v>
      </c>
      <c r="G170" s="100" t="s">
        <v>325</v>
      </c>
      <c r="H170" s="87" t="s">
        <v>350</v>
      </c>
      <c r="I170" s="87" t="s">
        <v>180</v>
      </c>
      <c r="J170" s="87"/>
      <c r="K170" s="97">
        <v>2.97</v>
      </c>
      <c r="L170" s="100" t="s">
        <v>267</v>
      </c>
      <c r="M170" s="101">
        <v>6.0999999999999999E-2</v>
      </c>
      <c r="N170" s="101">
        <v>1.0999999999999999E-2</v>
      </c>
      <c r="O170" s="97">
        <v>5146500</v>
      </c>
      <c r="P170" s="99">
        <v>120.41</v>
      </c>
      <c r="Q170" s="97">
        <v>6196.9008300000005</v>
      </c>
      <c r="R170" s="98">
        <v>3.6175515118215618E-3</v>
      </c>
      <c r="S170" s="98">
        <v>1.8841520453035585E-2</v>
      </c>
      <c r="T170" s="98">
        <f>+Q170/'סכום נכסי הקרן'!$C$43</f>
        <v>3.6485501360060571E-3</v>
      </c>
    </row>
    <row r="171" spans="2:20" s="153" customFormat="1">
      <c r="B171" s="90" t="s">
        <v>711</v>
      </c>
      <c r="C171" s="87" t="s">
        <v>712</v>
      </c>
      <c r="D171" s="100" t="s">
        <v>138</v>
      </c>
      <c r="E171" s="87" t="s">
        <v>1752</v>
      </c>
      <c r="F171" s="87" t="s">
        <v>389</v>
      </c>
      <c r="G171" s="100" t="s">
        <v>390</v>
      </c>
      <c r="H171" s="87" t="s">
        <v>386</v>
      </c>
      <c r="I171" s="87" t="s">
        <v>180</v>
      </c>
      <c r="J171" s="87"/>
      <c r="K171" s="97">
        <v>7.5500000000000007</v>
      </c>
      <c r="L171" s="100" t="s">
        <v>267</v>
      </c>
      <c r="M171" s="101">
        <v>3.6499999999999998E-2</v>
      </c>
      <c r="N171" s="101">
        <v>3.0800000000000001E-2</v>
      </c>
      <c r="O171" s="97">
        <v>968000</v>
      </c>
      <c r="P171" s="99">
        <v>104.79</v>
      </c>
      <c r="Q171" s="97">
        <v>1014.3671999999999</v>
      </c>
      <c r="R171" s="98">
        <v>2.6113131385940569E-3</v>
      </c>
      <c r="S171" s="98">
        <v>3.0841578508346785E-3</v>
      </c>
      <c r="T171" s="98">
        <f>+Q171/'סכום נכסי הקרן'!$C$43</f>
        <v>5.972291129145087E-4</v>
      </c>
    </row>
    <row r="172" spans="2:20" s="153" customFormat="1">
      <c r="B172" s="90" t="s">
        <v>713</v>
      </c>
      <c r="C172" s="87" t="s">
        <v>714</v>
      </c>
      <c r="D172" s="100" t="s">
        <v>138</v>
      </c>
      <c r="E172" s="87" t="s">
        <v>1752</v>
      </c>
      <c r="F172" s="87" t="s">
        <v>324</v>
      </c>
      <c r="G172" s="100" t="s">
        <v>325</v>
      </c>
      <c r="H172" s="87" t="s">
        <v>386</v>
      </c>
      <c r="I172" s="87" t="s">
        <v>178</v>
      </c>
      <c r="J172" s="87"/>
      <c r="K172" s="97">
        <v>4.91</v>
      </c>
      <c r="L172" s="100" t="s">
        <v>267</v>
      </c>
      <c r="M172" s="101">
        <v>1.4800000000000001E-2</v>
      </c>
      <c r="N172" s="101">
        <v>1.15E-2</v>
      </c>
      <c r="O172" s="97">
        <v>6776754</v>
      </c>
      <c r="P172" s="99">
        <v>102.13</v>
      </c>
      <c r="Q172" s="97">
        <v>6921.0987400000004</v>
      </c>
      <c r="R172" s="98">
        <v>7.2853670947368426E-3</v>
      </c>
      <c r="S172" s="98">
        <v>2.1043425906686456E-2</v>
      </c>
      <c r="T172" s="98">
        <f>+Q172/'סכום נכסי הקרן'!$C$43</f>
        <v>4.0749362369799855E-3</v>
      </c>
    </row>
    <row r="173" spans="2:20" s="153" customFormat="1">
      <c r="B173" s="90" t="s">
        <v>715</v>
      </c>
      <c r="C173" s="87" t="s">
        <v>716</v>
      </c>
      <c r="D173" s="100" t="s">
        <v>138</v>
      </c>
      <c r="E173" s="87" t="s">
        <v>1752</v>
      </c>
      <c r="F173" s="87" t="s">
        <v>411</v>
      </c>
      <c r="G173" s="100" t="s">
        <v>372</v>
      </c>
      <c r="H173" s="87" t="s">
        <v>386</v>
      </c>
      <c r="I173" s="87" t="s">
        <v>180</v>
      </c>
      <c r="J173" s="87"/>
      <c r="K173" s="97">
        <v>1.61</v>
      </c>
      <c r="L173" s="100" t="s">
        <v>267</v>
      </c>
      <c r="M173" s="101">
        <v>5.2499999999999998E-2</v>
      </c>
      <c r="N173" s="101">
        <v>1.3399999999999999E-2</v>
      </c>
      <c r="O173" s="97">
        <v>83771.990000000005</v>
      </c>
      <c r="P173" s="99">
        <v>108.15</v>
      </c>
      <c r="Q173" s="97">
        <v>90.599410000000006</v>
      </c>
      <c r="R173" s="98">
        <v>1.329301357059727E-3</v>
      </c>
      <c r="S173" s="98">
        <v>2.7546521775594665E-4</v>
      </c>
      <c r="T173" s="98">
        <f>+Q173/'סכום נכסי הקרן'!$C$43</f>
        <v>5.3342226823657037E-5</v>
      </c>
    </row>
    <row r="174" spans="2:20" s="153" customFormat="1">
      <c r="B174" s="90" t="s">
        <v>717</v>
      </c>
      <c r="C174" s="87" t="s">
        <v>718</v>
      </c>
      <c r="D174" s="100" t="s">
        <v>138</v>
      </c>
      <c r="E174" s="87" t="s">
        <v>1752</v>
      </c>
      <c r="F174" s="87" t="s">
        <v>324</v>
      </c>
      <c r="G174" s="100" t="s">
        <v>325</v>
      </c>
      <c r="H174" s="87" t="s">
        <v>386</v>
      </c>
      <c r="I174" s="87" t="s">
        <v>178</v>
      </c>
      <c r="J174" s="87"/>
      <c r="K174" s="97">
        <v>4.4000000000000004</v>
      </c>
      <c r="L174" s="100" t="s">
        <v>267</v>
      </c>
      <c r="M174" s="101">
        <v>2.0979999999999999E-2</v>
      </c>
      <c r="N174" s="101">
        <v>1.1000000000000001E-2</v>
      </c>
      <c r="O174" s="97">
        <v>206233</v>
      </c>
      <c r="P174" s="99">
        <v>104.94</v>
      </c>
      <c r="Q174" s="97">
        <v>216.42090999999999</v>
      </c>
      <c r="R174" s="98">
        <v>2.1642112642112642E-4</v>
      </c>
      <c r="S174" s="98">
        <v>6.5802231052156004E-4</v>
      </c>
      <c r="T174" s="98">
        <f>+Q174/'סכום נכסי הקרן'!$C$43</f>
        <v>1.2742216831878114E-4</v>
      </c>
    </row>
    <row r="175" spans="2:20" s="153" customFormat="1">
      <c r="B175" s="90" t="s">
        <v>719</v>
      </c>
      <c r="C175" s="87" t="s">
        <v>720</v>
      </c>
      <c r="D175" s="100" t="s">
        <v>138</v>
      </c>
      <c r="E175" s="87" t="s">
        <v>1752</v>
      </c>
      <c r="F175" s="87" t="s">
        <v>426</v>
      </c>
      <c r="G175" s="100" t="s">
        <v>427</v>
      </c>
      <c r="H175" s="87" t="s">
        <v>428</v>
      </c>
      <c r="I175" s="87" t="s">
        <v>180</v>
      </c>
      <c r="J175" s="87"/>
      <c r="K175" s="97">
        <v>0.9</v>
      </c>
      <c r="L175" s="100" t="s">
        <v>267</v>
      </c>
      <c r="M175" s="101">
        <v>6.5000000000000002E-2</v>
      </c>
      <c r="N175" s="101">
        <v>5.6000000000000008E-3</v>
      </c>
      <c r="O175" s="97">
        <v>38588</v>
      </c>
      <c r="P175" s="99">
        <v>105.97</v>
      </c>
      <c r="Q175" s="97">
        <v>40.8917</v>
      </c>
      <c r="R175" s="98">
        <v>1.0524277991644286E-4</v>
      </c>
      <c r="S175" s="98">
        <v>1.24330181012336E-4</v>
      </c>
      <c r="T175" s="98">
        <f>+Q175/'סכום נכסי הקרן'!$C$43</f>
        <v>2.407581171450163E-5</v>
      </c>
    </row>
    <row r="176" spans="2:20" s="153" customFormat="1">
      <c r="B176" s="90" t="s">
        <v>721</v>
      </c>
      <c r="C176" s="87" t="s">
        <v>722</v>
      </c>
      <c r="D176" s="100" t="s">
        <v>138</v>
      </c>
      <c r="E176" s="87" t="s">
        <v>1752</v>
      </c>
      <c r="F176" s="87" t="s">
        <v>443</v>
      </c>
      <c r="G176" s="100" t="s">
        <v>372</v>
      </c>
      <c r="H176" s="87" t="s">
        <v>428</v>
      </c>
      <c r="I176" s="87" t="s">
        <v>178</v>
      </c>
      <c r="J176" s="87"/>
      <c r="K176" s="97">
        <v>1.2900000000000003</v>
      </c>
      <c r="L176" s="100" t="s">
        <v>267</v>
      </c>
      <c r="M176" s="101">
        <v>6.4100000000000004E-2</v>
      </c>
      <c r="N176" s="101">
        <v>6.0999999999999995E-3</v>
      </c>
      <c r="O176" s="97">
        <v>60191.6</v>
      </c>
      <c r="P176" s="99">
        <v>108.75</v>
      </c>
      <c r="Q176" s="97">
        <v>65.458359999999999</v>
      </c>
      <c r="R176" s="98">
        <v>3.0494540101371495E-4</v>
      </c>
      <c r="S176" s="98">
        <v>1.9902449024057826E-4</v>
      </c>
      <c r="T176" s="98">
        <f>+Q176/'סכום נכסי הקרן'!$C$43</f>
        <v>3.8539927430262495E-5</v>
      </c>
    </row>
    <row r="177" spans="2:20" s="153" customFormat="1">
      <c r="B177" s="90" t="s">
        <v>723</v>
      </c>
      <c r="C177" s="87" t="s">
        <v>724</v>
      </c>
      <c r="D177" s="100" t="s">
        <v>138</v>
      </c>
      <c r="E177" s="87" t="s">
        <v>1752</v>
      </c>
      <c r="F177" s="87" t="s">
        <v>448</v>
      </c>
      <c r="G177" s="100" t="s">
        <v>372</v>
      </c>
      <c r="H177" s="87" t="s">
        <v>428</v>
      </c>
      <c r="I177" s="87" t="s">
        <v>180</v>
      </c>
      <c r="J177" s="87"/>
      <c r="K177" s="97">
        <v>1</v>
      </c>
      <c r="L177" s="100" t="s">
        <v>267</v>
      </c>
      <c r="M177" s="101">
        <v>6.4000000000000001E-2</v>
      </c>
      <c r="N177" s="101">
        <v>4.8999999999999998E-3</v>
      </c>
      <c r="O177" s="97">
        <v>316796.79999999999</v>
      </c>
      <c r="P177" s="99">
        <v>105.88</v>
      </c>
      <c r="Q177" s="97">
        <v>335.42445000000004</v>
      </c>
      <c r="R177" s="98">
        <v>1.1779225904350696E-3</v>
      </c>
      <c r="S177" s="98">
        <v>1.019849568114391E-3</v>
      </c>
      <c r="T177" s="98">
        <f>+Q177/'סכום נכסי הקרן'!$C$43</f>
        <v>1.974878985867613E-4</v>
      </c>
    </row>
    <row r="178" spans="2:20" s="153" customFormat="1">
      <c r="B178" s="90" t="s">
        <v>725</v>
      </c>
      <c r="C178" s="87" t="s">
        <v>726</v>
      </c>
      <c r="D178" s="100" t="s">
        <v>138</v>
      </c>
      <c r="E178" s="87" t="s">
        <v>1752</v>
      </c>
      <c r="F178" s="87" t="s">
        <v>448</v>
      </c>
      <c r="G178" s="100" t="s">
        <v>372</v>
      </c>
      <c r="H178" s="87" t="s">
        <v>428</v>
      </c>
      <c r="I178" s="87" t="s">
        <v>180</v>
      </c>
      <c r="J178" s="87"/>
      <c r="K178" s="97">
        <v>1.74</v>
      </c>
      <c r="L178" s="100" t="s">
        <v>267</v>
      </c>
      <c r="M178" s="101">
        <v>7.9900000000000006E-3</v>
      </c>
      <c r="N178" s="101">
        <v>1.1300000000000001E-2</v>
      </c>
      <c r="O178" s="97">
        <v>553377</v>
      </c>
      <c r="P178" s="99">
        <v>99.43</v>
      </c>
      <c r="Q178" s="97">
        <v>550.21089000000006</v>
      </c>
      <c r="R178" s="98">
        <v>9.9035608995606838E-4</v>
      </c>
      <c r="S178" s="98">
        <v>1.6729023138841988E-3</v>
      </c>
      <c r="T178" s="98">
        <f>+Q178/'סכום נכסי הקרן'!$C$43</f>
        <v>3.2394773978358372E-4</v>
      </c>
    </row>
    <row r="179" spans="2:20" s="153" customFormat="1">
      <c r="B179" s="90" t="s">
        <v>727</v>
      </c>
      <c r="C179" s="87" t="s">
        <v>728</v>
      </c>
      <c r="D179" s="100" t="s">
        <v>138</v>
      </c>
      <c r="E179" s="87" t="s">
        <v>1752</v>
      </c>
      <c r="F179" s="87" t="s">
        <v>457</v>
      </c>
      <c r="G179" s="100" t="s">
        <v>372</v>
      </c>
      <c r="H179" s="87" t="s">
        <v>428</v>
      </c>
      <c r="I179" s="87" t="s">
        <v>180</v>
      </c>
      <c r="J179" s="87"/>
      <c r="K179" s="97">
        <v>4.3499999999999996</v>
      </c>
      <c r="L179" s="100" t="s">
        <v>267</v>
      </c>
      <c r="M179" s="101">
        <v>5.0499999999999996E-2</v>
      </c>
      <c r="N179" s="101">
        <v>3.1700000000000006E-2</v>
      </c>
      <c r="O179" s="97">
        <v>85200</v>
      </c>
      <c r="P179" s="99">
        <v>110.82</v>
      </c>
      <c r="Q179" s="97">
        <v>94.418639999999996</v>
      </c>
      <c r="R179" s="98">
        <v>1.5394276546623709E-4</v>
      </c>
      <c r="S179" s="98">
        <v>2.8707749010529245E-4</v>
      </c>
      <c r="T179" s="98">
        <f>+Q179/'סכום נכסי הקרן'!$C$43</f>
        <v>5.5590875384963506E-5</v>
      </c>
    </row>
    <row r="180" spans="2:20" s="153" customFormat="1">
      <c r="B180" s="90" t="s">
        <v>729</v>
      </c>
      <c r="C180" s="87" t="s">
        <v>730</v>
      </c>
      <c r="D180" s="100" t="s">
        <v>138</v>
      </c>
      <c r="E180" s="87" t="s">
        <v>1752</v>
      </c>
      <c r="F180" s="87" t="s">
        <v>460</v>
      </c>
      <c r="G180" s="100" t="s">
        <v>325</v>
      </c>
      <c r="H180" s="87" t="s">
        <v>428</v>
      </c>
      <c r="I180" s="87" t="s">
        <v>178</v>
      </c>
      <c r="J180" s="87"/>
      <c r="K180" s="97">
        <v>1.64</v>
      </c>
      <c r="L180" s="100" t="s">
        <v>267</v>
      </c>
      <c r="M180" s="101">
        <v>2.1480000000000003E-2</v>
      </c>
      <c r="N180" s="101">
        <v>7.1999999999999998E-3</v>
      </c>
      <c r="O180" s="97">
        <v>1436045</v>
      </c>
      <c r="P180" s="99">
        <v>102.52</v>
      </c>
      <c r="Q180" s="97">
        <v>1472.23334</v>
      </c>
      <c r="R180" s="98">
        <v>1.9249887748577735E-3</v>
      </c>
      <c r="S180" s="98">
        <v>4.4762882847765193E-3</v>
      </c>
      <c r="T180" s="98">
        <f>+Q180/'סכום נכסי הקרן'!$C$43</f>
        <v>8.6680702180764958E-4</v>
      </c>
    </row>
    <row r="181" spans="2:20" s="153" customFormat="1">
      <c r="B181" s="90" t="s">
        <v>731</v>
      </c>
      <c r="C181" s="87" t="s">
        <v>732</v>
      </c>
      <c r="D181" s="100" t="s">
        <v>138</v>
      </c>
      <c r="E181" s="87" t="s">
        <v>1752</v>
      </c>
      <c r="F181" s="87" t="s">
        <v>467</v>
      </c>
      <c r="G181" s="100" t="s">
        <v>325</v>
      </c>
      <c r="H181" s="87" t="s">
        <v>428</v>
      </c>
      <c r="I181" s="87" t="s">
        <v>180</v>
      </c>
      <c r="J181" s="87"/>
      <c r="K181" s="97">
        <v>0.75</v>
      </c>
      <c r="L181" s="100" t="s">
        <v>267</v>
      </c>
      <c r="M181" s="101">
        <v>1.3100000000000001E-2</v>
      </c>
      <c r="N181" s="101">
        <v>6.7999999999999996E-3</v>
      </c>
      <c r="O181" s="97">
        <v>847842.39</v>
      </c>
      <c r="P181" s="99">
        <v>100.47</v>
      </c>
      <c r="Q181" s="97">
        <v>854.62675000000002</v>
      </c>
      <c r="R181" s="98">
        <v>5.8229243358718426E-3</v>
      </c>
      <c r="S181" s="98">
        <v>2.5984710473148445E-3</v>
      </c>
      <c r="T181" s="98">
        <f>+Q181/'סכום נכסי הקרן'!$C$43</f>
        <v>5.0317870666116737E-4</v>
      </c>
    </row>
    <row r="182" spans="2:20" s="153" customFormat="1">
      <c r="B182" s="90" t="s">
        <v>733</v>
      </c>
      <c r="C182" s="87" t="s">
        <v>734</v>
      </c>
      <c r="D182" s="100" t="s">
        <v>138</v>
      </c>
      <c r="E182" s="87" t="s">
        <v>1752</v>
      </c>
      <c r="F182" s="87" t="s">
        <v>467</v>
      </c>
      <c r="G182" s="100" t="s">
        <v>325</v>
      </c>
      <c r="H182" s="87" t="s">
        <v>428</v>
      </c>
      <c r="I182" s="87" t="s">
        <v>180</v>
      </c>
      <c r="J182" s="87"/>
      <c r="K182" s="97">
        <v>4.16</v>
      </c>
      <c r="L182" s="100" t="s">
        <v>267</v>
      </c>
      <c r="M182" s="101">
        <v>1.0500000000000001E-2</v>
      </c>
      <c r="N182" s="101">
        <v>1.11E-2</v>
      </c>
      <c r="O182" s="97">
        <v>582000</v>
      </c>
      <c r="P182" s="99">
        <v>99.77</v>
      </c>
      <c r="Q182" s="97">
        <v>582.20173</v>
      </c>
      <c r="R182" s="98">
        <v>1.9406724333333332E-3</v>
      </c>
      <c r="S182" s="98">
        <v>1.770169654883391E-3</v>
      </c>
      <c r="T182" s="98">
        <f>+Q182/'סכום נכסי הקרן'!$C$43</f>
        <v>3.4278299095750765E-4</v>
      </c>
    </row>
    <row r="183" spans="2:20" s="153" customFormat="1">
      <c r="B183" s="90" t="s">
        <v>735</v>
      </c>
      <c r="C183" s="87" t="s">
        <v>736</v>
      </c>
      <c r="D183" s="100" t="s">
        <v>138</v>
      </c>
      <c r="E183" s="87" t="s">
        <v>1752</v>
      </c>
      <c r="F183" s="87" t="s">
        <v>423</v>
      </c>
      <c r="G183" s="100" t="s">
        <v>408</v>
      </c>
      <c r="H183" s="87" t="s">
        <v>428</v>
      </c>
      <c r="I183" s="87" t="s">
        <v>178</v>
      </c>
      <c r="J183" s="87"/>
      <c r="K183" s="97">
        <v>1.6700000000000004</v>
      </c>
      <c r="L183" s="100" t="s">
        <v>267</v>
      </c>
      <c r="M183" s="101">
        <v>0.06</v>
      </c>
      <c r="N183" s="101">
        <v>1.03E-2</v>
      </c>
      <c r="O183" s="97">
        <v>506938</v>
      </c>
      <c r="P183" s="99">
        <v>110.1</v>
      </c>
      <c r="Q183" s="97">
        <v>558.13871999999992</v>
      </c>
      <c r="R183" s="98">
        <v>3.5599570691690389E-3</v>
      </c>
      <c r="S183" s="98">
        <v>1.6970066807590171E-3</v>
      </c>
      <c r="T183" s="98">
        <f>+Q183/'סכום נכסי הקרן'!$C$43</f>
        <v>3.2861540932005624E-4</v>
      </c>
    </row>
    <row r="184" spans="2:20" s="153" customFormat="1">
      <c r="B184" s="90" t="s">
        <v>737</v>
      </c>
      <c r="C184" s="87" t="s">
        <v>738</v>
      </c>
      <c r="D184" s="100" t="s">
        <v>138</v>
      </c>
      <c r="E184" s="87" t="s">
        <v>1752</v>
      </c>
      <c r="F184" s="87" t="s">
        <v>407</v>
      </c>
      <c r="G184" s="100" t="s">
        <v>408</v>
      </c>
      <c r="H184" s="87" t="s">
        <v>428</v>
      </c>
      <c r="I184" s="87" t="s">
        <v>180</v>
      </c>
      <c r="J184" s="87"/>
      <c r="K184" s="97">
        <v>2.36</v>
      </c>
      <c r="L184" s="100" t="s">
        <v>267</v>
      </c>
      <c r="M184" s="101">
        <v>1.942E-2</v>
      </c>
      <c r="N184" s="101">
        <v>7.4000000000000003E-3</v>
      </c>
      <c r="O184" s="97">
        <v>788900</v>
      </c>
      <c r="P184" s="99">
        <v>103.03</v>
      </c>
      <c r="Q184" s="97">
        <v>812.80365000000006</v>
      </c>
      <c r="R184" s="98">
        <v>5.4158386583066254E-3</v>
      </c>
      <c r="S184" s="98">
        <v>2.471308968127698E-3</v>
      </c>
      <c r="T184" s="98">
        <f>+Q184/'סכום נכסי הקרן'!$C$43</f>
        <v>4.7855451444326561E-4</v>
      </c>
    </row>
    <row r="185" spans="2:20" s="153" customFormat="1">
      <c r="B185" s="90" t="s">
        <v>739</v>
      </c>
      <c r="C185" s="87" t="s">
        <v>740</v>
      </c>
      <c r="D185" s="100" t="s">
        <v>138</v>
      </c>
      <c r="E185" s="87" t="s">
        <v>1752</v>
      </c>
      <c r="F185" s="87" t="s">
        <v>407</v>
      </c>
      <c r="G185" s="100" t="s">
        <v>408</v>
      </c>
      <c r="H185" s="87" t="s">
        <v>428</v>
      </c>
      <c r="I185" s="87" t="s">
        <v>180</v>
      </c>
      <c r="J185" s="87"/>
      <c r="K185" s="97">
        <v>3.31</v>
      </c>
      <c r="L185" s="100" t="s">
        <v>267</v>
      </c>
      <c r="M185" s="101">
        <v>1.942E-2</v>
      </c>
      <c r="N185" s="101">
        <v>9.4000000000000021E-3</v>
      </c>
      <c r="O185" s="97">
        <v>2174400</v>
      </c>
      <c r="P185" s="99">
        <v>103.51</v>
      </c>
      <c r="Q185" s="97">
        <v>2250.72138</v>
      </c>
      <c r="R185" s="98">
        <v>1.4996910826964464E-2</v>
      </c>
      <c r="S185" s="98">
        <v>6.843261507438787E-3</v>
      </c>
      <c r="T185" s="98">
        <f>+Q185/'סכום נכסי הקרן'!$C$43</f>
        <v>1.3251575299310929E-3</v>
      </c>
    </row>
    <row r="186" spans="2:20" s="153" customFormat="1">
      <c r="B186" s="90" t="s">
        <v>741</v>
      </c>
      <c r="C186" s="87" t="s">
        <v>742</v>
      </c>
      <c r="D186" s="100" t="s">
        <v>138</v>
      </c>
      <c r="E186" s="87" t="s">
        <v>1752</v>
      </c>
      <c r="F186" s="87" t="s">
        <v>486</v>
      </c>
      <c r="G186" s="100" t="s">
        <v>408</v>
      </c>
      <c r="H186" s="87" t="s">
        <v>428</v>
      </c>
      <c r="I186" s="87" t="s">
        <v>178</v>
      </c>
      <c r="J186" s="87"/>
      <c r="K186" s="97">
        <v>1.51</v>
      </c>
      <c r="L186" s="100" t="s">
        <v>267</v>
      </c>
      <c r="M186" s="101">
        <v>5.7000000000000002E-2</v>
      </c>
      <c r="N186" s="101">
        <v>8.8999999999999982E-3</v>
      </c>
      <c r="O186" s="97">
        <v>376000</v>
      </c>
      <c r="P186" s="99">
        <v>109.92</v>
      </c>
      <c r="Q186" s="97">
        <v>413.29919999999998</v>
      </c>
      <c r="R186" s="98">
        <v>5.5593709141974748E-4</v>
      </c>
      <c r="S186" s="98">
        <v>1.2566257785382767E-3</v>
      </c>
      <c r="T186" s="98">
        <f>+Q186/'סכום נכסי הקרן'!$C$43</f>
        <v>2.4333822562901889E-4</v>
      </c>
    </row>
    <row r="187" spans="2:20" s="153" customFormat="1">
      <c r="B187" s="90" t="s">
        <v>743</v>
      </c>
      <c r="C187" s="87" t="s">
        <v>744</v>
      </c>
      <c r="D187" s="100" t="s">
        <v>138</v>
      </c>
      <c r="E187" s="87" t="s">
        <v>1752</v>
      </c>
      <c r="F187" s="87" t="s">
        <v>486</v>
      </c>
      <c r="G187" s="100" t="s">
        <v>408</v>
      </c>
      <c r="H187" s="87" t="s">
        <v>428</v>
      </c>
      <c r="I187" s="87" t="s">
        <v>178</v>
      </c>
      <c r="J187" s="87"/>
      <c r="K187" s="97">
        <v>7.28</v>
      </c>
      <c r="L187" s="100" t="s">
        <v>267</v>
      </c>
      <c r="M187" s="101">
        <v>3.9199999999999999E-2</v>
      </c>
      <c r="N187" s="101">
        <v>3.4299999999999997E-2</v>
      </c>
      <c r="O187" s="97">
        <v>1155000</v>
      </c>
      <c r="P187" s="99">
        <v>105.58</v>
      </c>
      <c r="Q187" s="97">
        <v>1219.4490700000001</v>
      </c>
      <c r="R187" s="98">
        <v>3.6756743388332604E-3</v>
      </c>
      <c r="S187" s="98">
        <v>3.7077040966363539E-3</v>
      </c>
      <c r="T187" s="98">
        <f>+Q187/'סכום נכסי הקרן'!$C$43</f>
        <v>7.1797519312584511E-4</v>
      </c>
    </row>
    <row r="188" spans="2:20" s="153" customFormat="1">
      <c r="B188" s="90" t="s">
        <v>745</v>
      </c>
      <c r="C188" s="87" t="s">
        <v>746</v>
      </c>
      <c r="D188" s="100" t="s">
        <v>138</v>
      </c>
      <c r="E188" s="87" t="s">
        <v>1752</v>
      </c>
      <c r="F188" s="87" t="s">
        <v>460</v>
      </c>
      <c r="G188" s="100" t="s">
        <v>325</v>
      </c>
      <c r="H188" s="87" t="s">
        <v>428</v>
      </c>
      <c r="I188" s="87" t="s">
        <v>178</v>
      </c>
      <c r="J188" s="87"/>
      <c r="K188" s="97">
        <v>1.6099999999999999</v>
      </c>
      <c r="L188" s="100" t="s">
        <v>267</v>
      </c>
      <c r="M188" s="101">
        <v>6.0999999999999999E-2</v>
      </c>
      <c r="N188" s="101">
        <v>6.1999999999999989E-3</v>
      </c>
      <c r="O188" s="97">
        <v>1288000</v>
      </c>
      <c r="P188" s="99">
        <v>114.11</v>
      </c>
      <c r="Q188" s="97">
        <v>1469.7368300000001</v>
      </c>
      <c r="R188" s="98">
        <v>2.4495613833333337E-3</v>
      </c>
      <c r="S188" s="98">
        <v>4.4686977091780702E-3</v>
      </c>
      <c r="T188" s="98">
        <f>+Q188/'סכום נכסי הקרן'!$C$43</f>
        <v>8.6533715127882908E-4</v>
      </c>
    </row>
    <row r="189" spans="2:20" s="153" customFormat="1">
      <c r="B189" s="90" t="s">
        <v>747</v>
      </c>
      <c r="C189" s="87" t="s">
        <v>748</v>
      </c>
      <c r="D189" s="100" t="s">
        <v>138</v>
      </c>
      <c r="E189" s="87" t="s">
        <v>1752</v>
      </c>
      <c r="F189" s="87" t="s">
        <v>460</v>
      </c>
      <c r="G189" s="100" t="s">
        <v>325</v>
      </c>
      <c r="H189" s="87" t="s">
        <v>428</v>
      </c>
      <c r="I189" s="87" t="s">
        <v>178</v>
      </c>
      <c r="J189" s="87"/>
      <c r="K189" s="97">
        <v>0.19</v>
      </c>
      <c r="L189" s="100" t="s">
        <v>267</v>
      </c>
      <c r="M189" s="101">
        <v>6.8000000000000005E-2</v>
      </c>
      <c r="N189" s="101">
        <v>5.4999999999999997E-3</v>
      </c>
      <c r="O189" s="97">
        <v>437096</v>
      </c>
      <c r="P189" s="99">
        <v>106.69</v>
      </c>
      <c r="Q189" s="97">
        <v>466.33771000000002</v>
      </c>
      <c r="R189" s="98">
        <v>1.3000479991987692E-3</v>
      </c>
      <c r="S189" s="98">
        <v>1.4178880285529399E-3</v>
      </c>
      <c r="T189" s="98">
        <f>+Q189/'סכום נכסי הקרן'!$C$43</f>
        <v>2.7456571630262046E-4</v>
      </c>
    </row>
    <row r="190" spans="2:20" s="153" customFormat="1">
      <c r="B190" s="90" t="s">
        <v>749</v>
      </c>
      <c r="C190" s="87" t="s">
        <v>750</v>
      </c>
      <c r="D190" s="100" t="s">
        <v>138</v>
      </c>
      <c r="E190" s="87" t="s">
        <v>1752</v>
      </c>
      <c r="F190" s="87"/>
      <c r="G190" s="100" t="s">
        <v>751</v>
      </c>
      <c r="H190" s="87" t="s">
        <v>428</v>
      </c>
      <c r="I190" s="87" t="s">
        <v>178</v>
      </c>
      <c r="J190" s="87"/>
      <c r="K190" s="97">
        <v>4.47</v>
      </c>
      <c r="L190" s="100" t="s">
        <v>267</v>
      </c>
      <c r="M190" s="101">
        <v>4.2000000000000003E-2</v>
      </c>
      <c r="N190" s="101">
        <v>3.5599999999999993E-2</v>
      </c>
      <c r="O190" s="97">
        <v>4683394</v>
      </c>
      <c r="P190" s="99">
        <v>102.97</v>
      </c>
      <c r="Q190" s="97">
        <v>4822.4909700000007</v>
      </c>
      <c r="R190" s="98">
        <v>3.4446364071428577E-3</v>
      </c>
      <c r="S190" s="98">
        <v>1.4662661988385317E-2</v>
      </c>
      <c r="T190" s="98">
        <f>+Q190/'סכום נכסי הקרן'!$C$43</f>
        <v>2.8393386576885862E-3</v>
      </c>
    </row>
    <row r="191" spans="2:20" s="153" customFormat="1">
      <c r="B191" s="90" t="s">
        <v>752</v>
      </c>
      <c r="C191" s="87" t="s">
        <v>753</v>
      </c>
      <c r="D191" s="100" t="s">
        <v>138</v>
      </c>
      <c r="E191" s="87" t="s">
        <v>1752</v>
      </c>
      <c r="F191" s="87" t="s">
        <v>754</v>
      </c>
      <c r="G191" s="100" t="s">
        <v>483</v>
      </c>
      <c r="H191" s="87" t="s">
        <v>428</v>
      </c>
      <c r="I191" s="87" t="s">
        <v>180</v>
      </c>
      <c r="J191" s="87"/>
      <c r="K191" s="97">
        <v>3.2800000000000011</v>
      </c>
      <c r="L191" s="100" t="s">
        <v>267</v>
      </c>
      <c r="M191" s="101">
        <v>2.3E-2</v>
      </c>
      <c r="N191" s="101">
        <v>1.3200000000000003E-2</v>
      </c>
      <c r="O191" s="97">
        <v>5440430</v>
      </c>
      <c r="P191" s="99">
        <v>103.27</v>
      </c>
      <c r="Q191" s="97">
        <v>5618.3320299999987</v>
      </c>
      <c r="R191" s="98">
        <v>1.8024291350038444E-3</v>
      </c>
      <c r="S191" s="98">
        <v>1.7082396630057076E-2</v>
      </c>
      <c r="T191" s="98">
        <f>+Q191/'סכום נכסי הקרן'!$C$43</f>
        <v>3.3079061057337722E-3</v>
      </c>
    </row>
    <row r="192" spans="2:20" s="153" customFormat="1">
      <c r="B192" s="90" t="s">
        <v>755</v>
      </c>
      <c r="C192" s="87" t="s">
        <v>756</v>
      </c>
      <c r="D192" s="100" t="s">
        <v>138</v>
      </c>
      <c r="E192" s="87" t="s">
        <v>1752</v>
      </c>
      <c r="F192" s="87" t="s">
        <v>754</v>
      </c>
      <c r="G192" s="100" t="s">
        <v>483</v>
      </c>
      <c r="H192" s="87" t="s">
        <v>428</v>
      </c>
      <c r="I192" s="87" t="s">
        <v>180</v>
      </c>
      <c r="J192" s="87"/>
      <c r="K192" s="97">
        <v>7.8400000000000016</v>
      </c>
      <c r="L192" s="100" t="s">
        <v>267</v>
      </c>
      <c r="M192" s="101">
        <v>1.7500000000000002E-2</v>
      </c>
      <c r="N192" s="101">
        <v>1.6600000000000007E-2</v>
      </c>
      <c r="O192" s="97">
        <v>189306</v>
      </c>
      <c r="P192" s="99">
        <v>100.9</v>
      </c>
      <c r="Q192" s="97">
        <v>191.00975999999994</v>
      </c>
      <c r="R192" s="98">
        <v>2.5411824808389989E-4</v>
      </c>
      <c r="S192" s="98">
        <v>5.8076035077834489E-4</v>
      </c>
      <c r="T192" s="98">
        <f>+Q192/'סכום נכסי הקרן'!$C$43</f>
        <v>1.1246084211202135E-4</v>
      </c>
    </row>
    <row r="193" spans="2:20" s="153" customFormat="1">
      <c r="B193" s="90" t="s">
        <v>757</v>
      </c>
      <c r="C193" s="87" t="s">
        <v>758</v>
      </c>
      <c r="D193" s="100" t="s">
        <v>138</v>
      </c>
      <c r="E193" s="87" t="s">
        <v>1752</v>
      </c>
      <c r="F193" s="87" t="s">
        <v>519</v>
      </c>
      <c r="G193" s="100" t="s">
        <v>372</v>
      </c>
      <c r="H193" s="87" t="s">
        <v>513</v>
      </c>
      <c r="I193" s="87" t="s">
        <v>180</v>
      </c>
      <c r="J193" s="87"/>
      <c r="K193" s="97">
        <v>5.47</v>
      </c>
      <c r="L193" s="100" t="s">
        <v>267</v>
      </c>
      <c r="M193" s="101">
        <v>3.5000000000000003E-2</v>
      </c>
      <c r="N193" s="101">
        <v>2.6299999999999994E-2</v>
      </c>
      <c r="O193" s="97">
        <v>601350</v>
      </c>
      <c r="P193" s="99">
        <v>104.83</v>
      </c>
      <c r="Q193" s="97">
        <v>640.91881000000001</v>
      </c>
      <c r="R193" s="98">
        <v>6.0051749427866702E-3</v>
      </c>
      <c r="S193" s="98">
        <v>1.9486974535544127E-3</v>
      </c>
      <c r="T193" s="98">
        <f>+Q193/'סכום נכסי הקרן'!$C$43</f>
        <v>3.7735385405455009E-4</v>
      </c>
    </row>
    <row r="194" spans="2:20" s="153" customFormat="1">
      <c r="B194" s="90" t="s">
        <v>759</v>
      </c>
      <c r="C194" s="87" t="s">
        <v>760</v>
      </c>
      <c r="D194" s="100" t="s">
        <v>138</v>
      </c>
      <c r="E194" s="87" t="s">
        <v>1752</v>
      </c>
      <c r="F194" s="87" t="s">
        <v>761</v>
      </c>
      <c r="G194" s="100" t="s">
        <v>390</v>
      </c>
      <c r="H194" s="87" t="s">
        <v>513</v>
      </c>
      <c r="I194" s="87" t="s">
        <v>178</v>
      </c>
      <c r="J194" s="87"/>
      <c r="K194" s="97">
        <v>2.1599999999999997</v>
      </c>
      <c r="L194" s="100" t="s">
        <v>267</v>
      </c>
      <c r="M194" s="101">
        <v>6.9000000000000006E-2</v>
      </c>
      <c r="N194" s="101">
        <v>1.7999999999999999E-2</v>
      </c>
      <c r="O194" s="97">
        <v>461047.44</v>
      </c>
      <c r="P194" s="99">
        <v>113.21</v>
      </c>
      <c r="Q194" s="97">
        <v>521.95181000000002</v>
      </c>
      <c r="R194" s="98">
        <v>1.0909451759886298E-3</v>
      </c>
      <c r="S194" s="98">
        <v>1.5869812949086588E-3</v>
      </c>
      <c r="T194" s="98">
        <f>+Q194/'סכום נכסי הקרן'!$C$43</f>
        <v>3.0730963744728953E-4</v>
      </c>
    </row>
    <row r="195" spans="2:20" s="153" customFormat="1">
      <c r="B195" s="90" t="s">
        <v>762</v>
      </c>
      <c r="C195" s="87" t="s">
        <v>763</v>
      </c>
      <c r="D195" s="100" t="s">
        <v>138</v>
      </c>
      <c r="E195" s="87" t="s">
        <v>1752</v>
      </c>
      <c r="F195" s="87" t="s">
        <v>764</v>
      </c>
      <c r="G195" s="100" t="s">
        <v>765</v>
      </c>
      <c r="H195" s="87" t="s">
        <v>513</v>
      </c>
      <c r="I195" s="87" t="s">
        <v>178</v>
      </c>
      <c r="J195" s="87"/>
      <c r="K195" s="97">
        <v>2.06</v>
      </c>
      <c r="L195" s="100" t="s">
        <v>267</v>
      </c>
      <c r="M195" s="101">
        <v>5.5500000000000001E-2</v>
      </c>
      <c r="N195" s="101">
        <v>1.4300000000000002E-2</v>
      </c>
      <c r="O195" s="97">
        <v>172500</v>
      </c>
      <c r="P195" s="99">
        <v>110.58</v>
      </c>
      <c r="Q195" s="97">
        <v>190.75049999999999</v>
      </c>
      <c r="R195" s="98">
        <v>3.1791749999999998E-3</v>
      </c>
      <c r="S195" s="98">
        <v>5.7997207729670311E-4</v>
      </c>
      <c r="T195" s="98">
        <f>+Q195/'סכום נכסי הקרן'!$C$43</f>
        <v>1.1230819756691561E-4</v>
      </c>
    </row>
    <row r="196" spans="2:20" s="153" customFormat="1">
      <c r="B196" s="90" t="s">
        <v>766</v>
      </c>
      <c r="C196" s="87" t="s">
        <v>767</v>
      </c>
      <c r="D196" s="100" t="s">
        <v>138</v>
      </c>
      <c r="E196" s="87" t="s">
        <v>1752</v>
      </c>
      <c r="F196" s="87" t="s">
        <v>768</v>
      </c>
      <c r="G196" s="100" t="s">
        <v>325</v>
      </c>
      <c r="H196" s="87" t="s">
        <v>513</v>
      </c>
      <c r="I196" s="87" t="s">
        <v>180</v>
      </c>
      <c r="J196" s="87"/>
      <c r="K196" s="97">
        <v>0.91</v>
      </c>
      <c r="L196" s="100" t="s">
        <v>267</v>
      </c>
      <c r="M196" s="101">
        <v>1.09E-2</v>
      </c>
      <c r="N196" s="101">
        <v>6.3E-3</v>
      </c>
      <c r="O196" s="97">
        <v>192500</v>
      </c>
      <c r="P196" s="99">
        <v>100.5</v>
      </c>
      <c r="Q196" s="97">
        <v>193.46250000000001</v>
      </c>
      <c r="R196" s="98">
        <v>1.8425E-3</v>
      </c>
      <c r="S196" s="98">
        <v>5.8821784479733174E-4</v>
      </c>
      <c r="T196" s="98">
        <f>+Q196/'סכום נכסי הקרן'!$C$43</f>
        <v>1.139049421720489E-4</v>
      </c>
    </row>
    <row r="197" spans="2:20" s="153" customFormat="1">
      <c r="B197" s="90" t="s">
        <v>769</v>
      </c>
      <c r="C197" s="87" t="s">
        <v>770</v>
      </c>
      <c r="D197" s="100" t="s">
        <v>138</v>
      </c>
      <c r="E197" s="87" t="s">
        <v>1752</v>
      </c>
      <c r="F197" s="87" t="s">
        <v>516</v>
      </c>
      <c r="G197" s="100" t="s">
        <v>325</v>
      </c>
      <c r="H197" s="87" t="s">
        <v>513</v>
      </c>
      <c r="I197" s="87" t="s">
        <v>178</v>
      </c>
      <c r="J197" s="87"/>
      <c r="K197" s="97">
        <v>3.8099999999999996</v>
      </c>
      <c r="L197" s="100" t="s">
        <v>267</v>
      </c>
      <c r="M197" s="101">
        <v>1.54E-2</v>
      </c>
      <c r="N197" s="101">
        <v>1.1100000000000004E-2</v>
      </c>
      <c r="O197" s="97">
        <v>2619700</v>
      </c>
      <c r="P197" s="99">
        <v>101.77</v>
      </c>
      <c r="Q197" s="97">
        <v>2666.0686099999998</v>
      </c>
      <c r="R197" s="98">
        <v>5.1802522247697503E-3</v>
      </c>
      <c r="S197" s="98">
        <v>8.1061142694631664E-3</v>
      </c>
      <c r="T197" s="98">
        <f>+Q197/'סכום נכסי הקרן'!$C$43</f>
        <v>1.5697015744589506E-3</v>
      </c>
    </row>
    <row r="198" spans="2:20" s="153" customFormat="1">
      <c r="B198" s="90" t="s">
        <v>771</v>
      </c>
      <c r="C198" s="87" t="s">
        <v>772</v>
      </c>
      <c r="D198" s="100" t="s">
        <v>138</v>
      </c>
      <c r="E198" s="87" t="s">
        <v>1752</v>
      </c>
      <c r="F198" s="87" t="s">
        <v>773</v>
      </c>
      <c r="G198" s="100" t="s">
        <v>372</v>
      </c>
      <c r="H198" s="87" t="s">
        <v>513</v>
      </c>
      <c r="I198" s="87" t="s">
        <v>178</v>
      </c>
      <c r="J198" s="87"/>
      <c r="K198" s="97">
        <v>4.67</v>
      </c>
      <c r="L198" s="100" t="s">
        <v>267</v>
      </c>
      <c r="M198" s="101">
        <v>6.0499999999999998E-2</v>
      </c>
      <c r="N198" s="101">
        <v>4.4500000000000005E-2</v>
      </c>
      <c r="O198" s="97">
        <v>696197</v>
      </c>
      <c r="P198" s="99">
        <v>108.27</v>
      </c>
      <c r="Q198" s="97">
        <v>753.77247999999997</v>
      </c>
      <c r="R198" s="98">
        <v>1.2603078487040324E-3</v>
      </c>
      <c r="S198" s="98">
        <v>2.2918261867449241E-3</v>
      </c>
      <c r="T198" s="98">
        <f>+Q198/'סכום נכסי הקרן'!$C$43</f>
        <v>4.4379872453463527E-4</v>
      </c>
    </row>
    <row r="199" spans="2:20" s="153" customFormat="1">
      <c r="B199" s="90" t="s">
        <v>774</v>
      </c>
      <c r="C199" s="87" t="s">
        <v>775</v>
      </c>
      <c r="D199" s="100" t="s">
        <v>138</v>
      </c>
      <c r="E199" s="87" t="s">
        <v>1752</v>
      </c>
      <c r="F199" s="87" t="s">
        <v>539</v>
      </c>
      <c r="G199" s="100" t="s">
        <v>372</v>
      </c>
      <c r="H199" s="87" t="s">
        <v>513</v>
      </c>
      <c r="I199" s="87" t="s">
        <v>178</v>
      </c>
      <c r="J199" s="87"/>
      <c r="K199" s="97">
        <v>2.56</v>
      </c>
      <c r="L199" s="100" t="s">
        <v>267</v>
      </c>
      <c r="M199" s="101">
        <v>8.4899999999999993E-3</v>
      </c>
      <c r="N199" s="101">
        <v>1.8100000000000002E-2</v>
      </c>
      <c r="O199" s="97">
        <v>155286</v>
      </c>
      <c r="P199" s="99">
        <v>97.59</v>
      </c>
      <c r="Q199" s="97">
        <v>151.54360999999997</v>
      </c>
      <c r="R199" s="98">
        <v>3.7050820449162841E-4</v>
      </c>
      <c r="S199" s="98">
        <v>4.6076451853463776E-4</v>
      </c>
      <c r="T199" s="98">
        <f>+Q199/'סכום נכסי הקרן'!$C$43</f>
        <v>8.9224351662950331E-5</v>
      </c>
    </row>
    <row r="200" spans="2:20" s="153" customFormat="1">
      <c r="B200" s="90" t="s">
        <v>776</v>
      </c>
      <c r="C200" s="87" t="s">
        <v>777</v>
      </c>
      <c r="D200" s="100" t="s">
        <v>138</v>
      </c>
      <c r="E200" s="87" t="s">
        <v>1752</v>
      </c>
      <c r="F200" s="87" t="s">
        <v>542</v>
      </c>
      <c r="G200" s="100" t="s">
        <v>372</v>
      </c>
      <c r="H200" s="87" t="s">
        <v>513</v>
      </c>
      <c r="I200" s="87" t="s">
        <v>180</v>
      </c>
      <c r="J200" s="87"/>
      <c r="K200" s="97">
        <v>4.71</v>
      </c>
      <c r="L200" s="100" t="s">
        <v>267</v>
      </c>
      <c r="M200" s="101">
        <v>7.0499999999999993E-2</v>
      </c>
      <c r="N200" s="101">
        <v>3.2699999999999993E-2</v>
      </c>
      <c r="O200" s="97">
        <v>805.5</v>
      </c>
      <c r="P200" s="99">
        <v>118.4</v>
      </c>
      <c r="Q200" s="97">
        <v>0.95371000000000006</v>
      </c>
      <c r="R200" s="98">
        <v>1.4259363393456671E-6</v>
      </c>
      <c r="S200" s="98">
        <v>2.8997311663069759E-6</v>
      </c>
      <c r="T200" s="98">
        <f>+Q200/'סכום נכסי הקרן'!$C$43</f>
        <v>5.6151596510385613E-7</v>
      </c>
    </row>
    <row r="201" spans="2:20" s="153" customFormat="1">
      <c r="B201" s="90" t="s">
        <v>778</v>
      </c>
      <c r="C201" s="87" t="s">
        <v>779</v>
      </c>
      <c r="D201" s="100" t="s">
        <v>138</v>
      </c>
      <c r="E201" s="87" t="s">
        <v>1752</v>
      </c>
      <c r="F201" s="87" t="s">
        <v>545</v>
      </c>
      <c r="G201" s="100" t="s">
        <v>390</v>
      </c>
      <c r="H201" s="87" t="s">
        <v>513</v>
      </c>
      <c r="I201" s="87" t="s">
        <v>180</v>
      </c>
      <c r="J201" s="87"/>
      <c r="K201" s="97">
        <v>5.5600000000000005</v>
      </c>
      <c r="L201" s="100" t="s">
        <v>267</v>
      </c>
      <c r="M201" s="101">
        <v>4.1399999999999999E-2</v>
      </c>
      <c r="N201" s="101">
        <v>3.9400000000000004E-2</v>
      </c>
      <c r="O201" s="97">
        <v>954994.62</v>
      </c>
      <c r="P201" s="99">
        <v>101.23</v>
      </c>
      <c r="Q201" s="97">
        <v>986.50943999999993</v>
      </c>
      <c r="R201" s="98">
        <v>1.7688747978425413E-3</v>
      </c>
      <c r="S201" s="98">
        <v>2.9994570351826459E-3</v>
      </c>
      <c r="T201" s="98">
        <f>+Q201/'סכום נכסי הקרן'!$C$43</f>
        <v>5.808272958086468E-4</v>
      </c>
    </row>
    <row r="202" spans="2:20" s="153" customFormat="1">
      <c r="B202" s="90" t="s">
        <v>780</v>
      </c>
      <c r="C202" s="87" t="s">
        <v>781</v>
      </c>
      <c r="D202" s="100" t="s">
        <v>138</v>
      </c>
      <c r="E202" s="87" t="s">
        <v>1752</v>
      </c>
      <c r="F202" s="87" t="s">
        <v>554</v>
      </c>
      <c r="G202" s="100" t="s">
        <v>390</v>
      </c>
      <c r="H202" s="87" t="s">
        <v>513</v>
      </c>
      <c r="I202" s="87" t="s">
        <v>180</v>
      </c>
      <c r="J202" s="87"/>
      <c r="K202" s="97">
        <v>3.8899999999999997</v>
      </c>
      <c r="L202" s="100" t="s">
        <v>267</v>
      </c>
      <c r="M202" s="101">
        <v>1.3300000000000001E-2</v>
      </c>
      <c r="N202" s="101">
        <v>1.2699999999999998E-2</v>
      </c>
      <c r="O202" s="97">
        <v>1378071</v>
      </c>
      <c r="P202" s="99">
        <v>100.26</v>
      </c>
      <c r="Q202" s="97">
        <v>1381.65398</v>
      </c>
      <c r="R202" s="98">
        <v>2.5298438501342143E-3</v>
      </c>
      <c r="S202" s="98">
        <v>4.2008840285391522E-3</v>
      </c>
      <c r="T202" s="98">
        <f>+Q202/'סכום נכסי הקרן'!$C$43</f>
        <v>8.1347659982519195E-4</v>
      </c>
    </row>
    <row r="203" spans="2:20" s="153" customFormat="1">
      <c r="B203" s="90" t="s">
        <v>782</v>
      </c>
      <c r="C203" s="87" t="s">
        <v>783</v>
      </c>
      <c r="D203" s="100" t="s">
        <v>138</v>
      </c>
      <c r="E203" s="87" t="s">
        <v>1752</v>
      </c>
      <c r="F203" s="87" t="s">
        <v>554</v>
      </c>
      <c r="G203" s="100" t="s">
        <v>390</v>
      </c>
      <c r="H203" s="87" t="s">
        <v>513</v>
      </c>
      <c r="I203" s="87" t="s">
        <v>180</v>
      </c>
      <c r="J203" s="87"/>
      <c r="K203" s="97">
        <v>1.46</v>
      </c>
      <c r="L203" s="100" t="s">
        <v>267</v>
      </c>
      <c r="M203" s="101">
        <v>5.5E-2</v>
      </c>
      <c r="N203" s="101">
        <v>8.6999999999999994E-3</v>
      </c>
      <c r="O203" s="97">
        <v>111292.8</v>
      </c>
      <c r="P203" s="99">
        <v>106.88</v>
      </c>
      <c r="Q203" s="97">
        <v>118.94974000000001</v>
      </c>
      <c r="R203" s="98">
        <v>3.182465499804691E-4</v>
      </c>
      <c r="S203" s="98">
        <v>3.6166368005170497E-4</v>
      </c>
      <c r="T203" s="98">
        <f>+Q203/'סכום נכסי הקרן'!$C$43</f>
        <v>7.0034054434736721E-5</v>
      </c>
    </row>
    <row r="204" spans="2:20" s="153" customFormat="1">
      <c r="B204" s="90" t="s">
        <v>784</v>
      </c>
      <c r="C204" s="87" t="s">
        <v>785</v>
      </c>
      <c r="D204" s="100" t="s">
        <v>138</v>
      </c>
      <c r="E204" s="87" t="s">
        <v>1752</v>
      </c>
      <c r="F204" s="87" t="s">
        <v>531</v>
      </c>
      <c r="G204" s="100" t="s">
        <v>483</v>
      </c>
      <c r="H204" s="87" t="s">
        <v>513</v>
      </c>
      <c r="I204" s="87" t="s">
        <v>178</v>
      </c>
      <c r="J204" s="87"/>
      <c r="K204" s="97">
        <v>1.2499999999999998</v>
      </c>
      <c r="L204" s="100" t="s">
        <v>267</v>
      </c>
      <c r="M204" s="101">
        <v>8.5000000000000006E-2</v>
      </c>
      <c r="N204" s="101">
        <v>7.4000000000000003E-3</v>
      </c>
      <c r="O204" s="97">
        <v>274795.33</v>
      </c>
      <c r="P204" s="99">
        <v>111.72</v>
      </c>
      <c r="Q204" s="97">
        <v>307.00134000000003</v>
      </c>
      <c r="R204" s="98">
        <v>5.6246486476416733E-4</v>
      </c>
      <c r="S204" s="98">
        <v>9.3342982006690137E-4</v>
      </c>
      <c r="T204" s="98">
        <f>+Q204/'סכום נכסי הקרן'!$C$43</f>
        <v>1.8075322028528279E-4</v>
      </c>
    </row>
    <row r="205" spans="2:20" s="153" customFormat="1">
      <c r="B205" s="90" t="s">
        <v>786</v>
      </c>
      <c r="C205" s="87" t="s">
        <v>787</v>
      </c>
      <c r="D205" s="100" t="s">
        <v>138</v>
      </c>
      <c r="E205" s="87" t="s">
        <v>1752</v>
      </c>
      <c r="F205" s="87"/>
      <c r="G205" s="100" t="s">
        <v>372</v>
      </c>
      <c r="H205" s="87" t="s">
        <v>513</v>
      </c>
      <c r="I205" s="87" t="s">
        <v>180</v>
      </c>
      <c r="J205" s="87"/>
      <c r="K205" s="97">
        <v>4.03</v>
      </c>
      <c r="L205" s="100" t="s">
        <v>267</v>
      </c>
      <c r="M205" s="101">
        <v>5.0999999999999997E-2</v>
      </c>
      <c r="N205" s="101">
        <v>4.2299999999999997E-2</v>
      </c>
      <c r="O205" s="97">
        <v>3194879</v>
      </c>
      <c r="P205" s="99">
        <v>104.99</v>
      </c>
      <c r="Q205" s="97">
        <v>3354.3035399999999</v>
      </c>
      <c r="R205" s="98">
        <v>3.9602166942148765E-3</v>
      </c>
      <c r="S205" s="98">
        <v>1.0198675190772685E-2</v>
      </c>
      <c r="T205" s="98">
        <f>+Q205/'סכום נכסי הקרן'!$C$43</f>
        <v>1.9749137468563619E-3</v>
      </c>
    </row>
    <row r="206" spans="2:20" s="153" customFormat="1">
      <c r="B206" s="90" t="s">
        <v>788</v>
      </c>
      <c r="C206" s="87" t="s">
        <v>789</v>
      </c>
      <c r="D206" s="100" t="s">
        <v>138</v>
      </c>
      <c r="E206" s="87" t="s">
        <v>1752</v>
      </c>
      <c r="F206" s="87" t="s">
        <v>790</v>
      </c>
      <c r="G206" s="100" t="s">
        <v>372</v>
      </c>
      <c r="H206" s="87" t="s">
        <v>513</v>
      </c>
      <c r="I206" s="87" t="s">
        <v>180</v>
      </c>
      <c r="J206" s="87"/>
      <c r="K206" s="97">
        <v>4.7500000000000009</v>
      </c>
      <c r="L206" s="100" t="s">
        <v>267</v>
      </c>
      <c r="M206" s="101">
        <v>3.3500000000000002E-2</v>
      </c>
      <c r="N206" s="101">
        <v>2.5200000000000004E-2</v>
      </c>
      <c r="O206" s="97">
        <v>1480000</v>
      </c>
      <c r="P206" s="99">
        <v>105.41</v>
      </c>
      <c r="Q206" s="97">
        <v>1560.0680299999999</v>
      </c>
      <c r="R206" s="98">
        <v>4.0801986394700153E-3</v>
      </c>
      <c r="S206" s="98">
        <v>4.7433474412034325E-3</v>
      </c>
      <c r="T206" s="98">
        <f>+Q206/'סכום נכסי הקרן'!$C$43</f>
        <v>9.1852146406467519E-4</v>
      </c>
    </row>
    <row r="207" spans="2:20" s="153" customFormat="1">
      <c r="B207" s="90" t="s">
        <v>791</v>
      </c>
      <c r="C207" s="87" t="s">
        <v>792</v>
      </c>
      <c r="D207" s="100" t="s">
        <v>138</v>
      </c>
      <c r="E207" s="87" t="s">
        <v>1752</v>
      </c>
      <c r="F207" s="87" t="s">
        <v>793</v>
      </c>
      <c r="G207" s="100" t="s">
        <v>794</v>
      </c>
      <c r="H207" s="87" t="s">
        <v>562</v>
      </c>
      <c r="I207" s="87" t="s">
        <v>180</v>
      </c>
      <c r="J207" s="87"/>
      <c r="K207" s="97">
        <v>1.93</v>
      </c>
      <c r="L207" s="100" t="s">
        <v>267</v>
      </c>
      <c r="M207" s="101">
        <v>6.3E-2</v>
      </c>
      <c r="N207" s="101">
        <v>1.0599999999999998E-2</v>
      </c>
      <c r="O207" s="97">
        <v>699750</v>
      </c>
      <c r="P207" s="99">
        <v>110.34</v>
      </c>
      <c r="Q207" s="97">
        <v>772.10415</v>
      </c>
      <c r="R207" s="98">
        <v>2.7452592E-3</v>
      </c>
      <c r="S207" s="98">
        <v>2.3475631663607975E-3</v>
      </c>
      <c r="T207" s="98">
        <f>+Q207/'סכום נכסי הקרן'!$C$43</f>
        <v>4.5459186434864101E-4</v>
      </c>
    </row>
    <row r="208" spans="2:20" s="153" customFormat="1">
      <c r="B208" s="90" t="s">
        <v>795</v>
      </c>
      <c r="C208" s="87" t="s">
        <v>796</v>
      </c>
      <c r="D208" s="100" t="s">
        <v>138</v>
      </c>
      <c r="E208" s="87" t="s">
        <v>1752</v>
      </c>
      <c r="F208" s="87" t="s">
        <v>793</v>
      </c>
      <c r="G208" s="100" t="s">
        <v>794</v>
      </c>
      <c r="H208" s="87" t="s">
        <v>562</v>
      </c>
      <c r="I208" s="87" t="s">
        <v>180</v>
      </c>
      <c r="J208" s="87"/>
      <c r="K208" s="97">
        <v>5.69</v>
      </c>
      <c r="L208" s="100" t="s">
        <v>267</v>
      </c>
      <c r="M208" s="101">
        <v>4.7500000000000001E-2</v>
      </c>
      <c r="N208" s="101">
        <v>3.2500000000000001E-2</v>
      </c>
      <c r="O208" s="97">
        <v>1268758</v>
      </c>
      <c r="P208" s="99">
        <v>108.81</v>
      </c>
      <c r="Q208" s="97">
        <v>1380.5356399999998</v>
      </c>
      <c r="R208" s="98">
        <v>2.7501805649627472E-3</v>
      </c>
      <c r="S208" s="98">
        <v>4.1974837440160494E-3</v>
      </c>
      <c r="T208" s="98">
        <f>+Q208/'סכום נכסי הקרן'!$C$43</f>
        <v>8.128181546328228E-4</v>
      </c>
    </row>
    <row r="209" spans="2:20" s="153" customFormat="1">
      <c r="B209" s="90" t="s">
        <v>797</v>
      </c>
      <c r="C209" s="87" t="s">
        <v>798</v>
      </c>
      <c r="D209" s="100" t="s">
        <v>138</v>
      </c>
      <c r="E209" s="87" t="s">
        <v>1752</v>
      </c>
      <c r="F209" s="87" t="s">
        <v>799</v>
      </c>
      <c r="G209" s="100" t="s">
        <v>169</v>
      </c>
      <c r="H209" s="87" t="s">
        <v>562</v>
      </c>
      <c r="I209" s="87" t="s">
        <v>180</v>
      </c>
      <c r="J209" s="87"/>
      <c r="K209" s="97">
        <v>0.58000000000000007</v>
      </c>
      <c r="L209" s="100" t="s">
        <v>267</v>
      </c>
      <c r="M209" s="101">
        <v>5.45E-2</v>
      </c>
      <c r="N209" s="101">
        <v>9.6000000000000009E-3</v>
      </c>
      <c r="O209" s="97">
        <v>0.33</v>
      </c>
      <c r="P209" s="99">
        <v>107.58</v>
      </c>
      <c r="Q209" s="97">
        <v>3.5999999999999997E-4</v>
      </c>
      <c r="R209" s="98">
        <v>1.5836268050409268E-9</v>
      </c>
      <c r="S209" s="98">
        <v>1.0945709071630906E-9</v>
      </c>
      <c r="T209" s="98">
        <f>+Q209/'סכום נכסי הקרן'!$C$43</f>
        <v>2.1195724846901906E-10</v>
      </c>
    </row>
    <row r="210" spans="2:20" s="153" customFormat="1">
      <c r="B210" s="90" t="s">
        <v>800</v>
      </c>
      <c r="C210" s="87" t="s">
        <v>801</v>
      </c>
      <c r="D210" s="100" t="s">
        <v>138</v>
      </c>
      <c r="E210" s="87" t="s">
        <v>1752</v>
      </c>
      <c r="F210" s="87" t="s">
        <v>604</v>
      </c>
      <c r="G210" s="100" t="s">
        <v>372</v>
      </c>
      <c r="H210" s="87" t="s">
        <v>601</v>
      </c>
      <c r="I210" s="87" t="s">
        <v>178</v>
      </c>
      <c r="J210" s="87"/>
      <c r="K210" s="97">
        <v>3.2199999999999993</v>
      </c>
      <c r="L210" s="100" t="s">
        <v>267</v>
      </c>
      <c r="M210" s="101">
        <v>0.05</v>
      </c>
      <c r="N210" s="101">
        <v>2.8499999999999998E-2</v>
      </c>
      <c r="O210" s="97">
        <v>1079439</v>
      </c>
      <c r="P210" s="99">
        <v>107.04</v>
      </c>
      <c r="Q210" s="97">
        <v>1155.4315100000001</v>
      </c>
      <c r="R210" s="98">
        <v>4.6217260400000003E-3</v>
      </c>
      <c r="S210" s="98">
        <v>3.513060322404222E-3</v>
      </c>
      <c r="T210" s="98">
        <f>+Q210/'סכום נכסי הקרן'!$C$43</f>
        <v>6.8028356570556643E-4</v>
      </c>
    </row>
    <row r="211" spans="2:20" s="153" customFormat="1">
      <c r="B211" s="90" t="s">
        <v>802</v>
      </c>
      <c r="C211" s="87" t="s">
        <v>803</v>
      </c>
      <c r="D211" s="100" t="s">
        <v>138</v>
      </c>
      <c r="E211" s="87" t="s">
        <v>1752</v>
      </c>
      <c r="F211" s="87" t="s">
        <v>604</v>
      </c>
      <c r="G211" s="100" t="s">
        <v>372</v>
      </c>
      <c r="H211" s="87" t="s">
        <v>601</v>
      </c>
      <c r="I211" s="87" t="s">
        <v>178</v>
      </c>
      <c r="J211" s="87"/>
      <c r="K211" s="97">
        <v>4.45</v>
      </c>
      <c r="L211" s="100" t="s">
        <v>267</v>
      </c>
      <c r="M211" s="101">
        <v>4.6500000000000007E-2</v>
      </c>
      <c r="N211" s="101">
        <v>3.8699999999999998E-2</v>
      </c>
      <c r="O211" s="97">
        <v>906916</v>
      </c>
      <c r="P211" s="99">
        <v>103.6</v>
      </c>
      <c r="Q211" s="97">
        <v>939.56493999999998</v>
      </c>
      <c r="R211" s="98">
        <v>4.8439946608896762E-3</v>
      </c>
      <c r="S211" s="98">
        <v>2.8567234686512079E-3</v>
      </c>
      <c r="T211" s="98">
        <f>+Q211/'סכום נכסי הקרן'!$C$43</f>
        <v>5.531877762232194E-4</v>
      </c>
    </row>
    <row r="212" spans="2:20" s="153" customFormat="1">
      <c r="B212" s="90" t="s">
        <v>804</v>
      </c>
      <c r="C212" s="87" t="s">
        <v>805</v>
      </c>
      <c r="D212" s="100" t="s">
        <v>138</v>
      </c>
      <c r="E212" s="87" t="s">
        <v>1752</v>
      </c>
      <c r="F212" s="87" t="s">
        <v>609</v>
      </c>
      <c r="G212" s="100" t="s">
        <v>578</v>
      </c>
      <c r="H212" s="87" t="s">
        <v>601</v>
      </c>
      <c r="I212" s="87" t="s">
        <v>178</v>
      </c>
      <c r="J212" s="87"/>
      <c r="K212" s="97">
        <v>2.83</v>
      </c>
      <c r="L212" s="100" t="s">
        <v>267</v>
      </c>
      <c r="M212" s="101">
        <v>3.3000000000000002E-2</v>
      </c>
      <c r="N212" s="101">
        <v>2.7699999999999999E-2</v>
      </c>
      <c r="O212" s="97">
        <v>1022212</v>
      </c>
      <c r="P212" s="99">
        <v>102</v>
      </c>
      <c r="Q212" s="97">
        <v>1042.6562099999999</v>
      </c>
      <c r="R212" s="98">
        <v>1.9451026192364728E-3</v>
      </c>
      <c r="S212" s="98">
        <v>3.1701698712192495E-3</v>
      </c>
      <c r="T212" s="98">
        <f>+Q212/'סכום נכסי הקרן'!$C$43</f>
        <v>6.1388483714093251E-4</v>
      </c>
    </row>
    <row r="213" spans="2:20" s="153" customFormat="1">
      <c r="B213" s="90" t="s">
        <v>806</v>
      </c>
      <c r="C213" s="87" t="s">
        <v>807</v>
      </c>
      <c r="D213" s="100" t="s">
        <v>138</v>
      </c>
      <c r="E213" s="87" t="s">
        <v>1752</v>
      </c>
      <c r="F213" s="87" t="s">
        <v>808</v>
      </c>
      <c r="G213" s="100" t="s">
        <v>372</v>
      </c>
      <c r="H213" s="87" t="s">
        <v>601</v>
      </c>
      <c r="I213" s="87" t="s">
        <v>178</v>
      </c>
      <c r="J213" s="87"/>
      <c r="K213" s="97">
        <v>0.9</v>
      </c>
      <c r="L213" s="100" t="s">
        <v>267</v>
      </c>
      <c r="M213" s="101">
        <v>5.6399999999999999E-2</v>
      </c>
      <c r="N213" s="101">
        <v>1.1399999999999999E-2</v>
      </c>
      <c r="O213" s="97">
        <v>37022</v>
      </c>
      <c r="P213" s="99">
        <v>104.56</v>
      </c>
      <c r="Q213" s="97">
        <v>38.7102</v>
      </c>
      <c r="R213" s="98">
        <v>9.1436953471562795E-4</v>
      </c>
      <c r="S213" s="98">
        <v>1.1769738536240187E-4</v>
      </c>
      <c r="T213" s="98">
        <f>+Q213/'סכום נכסי הקרן'!$C$43</f>
        <v>2.2791409665792838E-5</v>
      </c>
    </row>
    <row r="214" spans="2:20" s="153" customFormat="1">
      <c r="B214" s="90" t="s">
        <v>809</v>
      </c>
      <c r="C214" s="87" t="s">
        <v>810</v>
      </c>
      <c r="D214" s="100" t="s">
        <v>138</v>
      </c>
      <c r="E214" s="87" t="s">
        <v>1752</v>
      </c>
      <c r="F214" s="87" t="s">
        <v>617</v>
      </c>
      <c r="G214" s="100" t="s">
        <v>372</v>
      </c>
      <c r="H214" s="87" t="s">
        <v>601</v>
      </c>
      <c r="I214" s="87" t="s">
        <v>180</v>
      </c>
      <c r="J214" s="87"/>
      <c r="K214" s="97">
        <v>6.06</v>
      </c>
      <c r="L214" s="100" t="s">
        <v>267</v>
      </c>
      <c r="M214" s="101">
        <v>6.9000000000000006E-2</v>
      </c>
      <c r="N214" s="101">
        <v>6.5799999999999997E-2</v>
      </c>
      <c r="O214" s="97">
        <v>1093800</v>
      </c>
      <c r="P214" s="99">
        <v>103.39</v>
      </c>
      <c r="Q214" s="97">
        <v>1130.87985</v>
      </c>
      <c r="R214" s="98">
        <v>4.0250420876918862E-3</v>
      </c>
      <c r="S214" s="98">
        <v>3.4384116202971111E-3</v>
      </c>
      <c r="T214" s="98">
        <f>+Q214/'סכום נכסי הקרן'!$C$43</f>
        <v>6.6582828154182505E-4</v>
      </c>
    </row>
    <row r="215" spans="2:20" s="153" customFormat="1">
      <c r="B215" s="90" t="s">
        <v>811</v>
      </c>
      <c r="C215" s="87" t="s">
        <v>812</v>
      </c>
      <c r="D215" s="100" t="s">
        <v>138</v>
      </c>
      <c r="E215" s="87" t="s">
        <v>1752</v>
      </c>
      <c r="F215" s="87" t="s">
        <v>813</v>
      </c>
      <c r="G215" s="100" t="s">
        <v>578</v>
      </c>
      <c r="H215" s="87" t="s">
        <v>601</v>
      </c>
      <c r="I215" s="87" t="s">
        <v>178</v>
      </c>
      <c r="J215" s="87"/>
      <c r="K215" s="97">
        <v>0.66</v>
      </c>
      <c r="L215" s="100" t="s">
        <v>267</v>
      </c>
      <c r="M215" s="101">
        <v>6.6500000000000004E-2</v>
      </c>
      <c r="N215" s="101">
        <v>1.6299999999999999E-2</v>
      </c>
      <c r="O215" s="97">
        <v>242500</v>
      </c>
      <c r="P215" s="99">
        <v>103.88</v>
      </c>
      <c r="Q215" s="97">
        <v>251.90903</v>
      </c>
      <c r="R215" s="98">
        <v>2.3222772989168012E-3</v>
      </c>
      <c r="S215" s="98">
        <v>7.6592304302687292E-4</v>
      </c>
      <c r="T215" s="98">
        <f>+Q215/'סכום נכסי הקרן'!$C$43</f>
        <v>1.4831651350916551E-4</v>
      </c>
    </row>
    <row r="216" spans="2:20" s="153" customFormat="1">
      <c r="B216" s="90" t="s">
        <v>814</v>
      </c>
      <c r="C216" s="87" t="s">
        <v>815</v>
      </c>
      <c r="D216" s="100" t="s">
        <v>138</v>
      </c>
      <c r="E216" s="87" t="s">
        <v>1752</v>
      </c>
      <c r="F216" s="87" t="s">
        <v>813</v>
      </c>
      <c r="G216" s="100" t="s">
        <v>578</v>
      </c>
      <c r="H216" s="87" t="s">
        <v>601</v>
      </c>
      <c r="I216" s="87" t="s">
        <v>178</v>
      </c>
      <c r="J216" s="87"/>
      <c r="K216" s="97">
        <v>1.1500000000000001</v>
      </c>
      <c r="L216" s="100" t="s">
        <v>267</v>
      </c>
      <c r="M216" s="101">
        <v>2.3900000000000001E-2</v>
      </c>
      <c r="N216" s="101">
        <v>1.41E-2</v>
      </c>
      <c r="O216" s="97">
        <v>22983.200000000001</v>
      </c>
      <c r="P216" s="99">
        <v>101.33</v>
      </c>
      <c r="Q216" s="97">
        <v>23.288880000000002</v>
      </c>
      <c r="R216" s="98">
        <v>5.7080588235294122E-4</v>
      </c>
      <c r="S216" s="98">
        <v>7.0809251412256566E-5</v>
      </c>
      <c r="T216" s="98">
        <f>+Q216/'סכום נכסי הקרן'!$C$43</f>
        <v>1.371179701312547E-5</v>
      </c>
    </row>
    <row r="217" spans="2:20" s="153" customFormat="1">
      <c r="B217" s="90" t="s">
        <v>816</v>
      </c>
      <c r="C217" s="87" t="s">
        <v>817</v>
      </c>
      <c r="D217" s="100" t="s">
        <v>138</v>
      </c>
      <c r="E217" s="87" t="s">
        <v>1752</v>
      </c>
      <c r="F217" s="87" t="s">
        <v>818</v>
      </c>
      <c r="G217" s="100" t="s">
        <v>578</v>
      </c>
      <c r="H217" s="87" t="s">
        <v>636</v>
      </c>
      <c r="I217" s="87" t="s">
        <v>178</v>
      </c>
      <c r="J217" s="87"/>
      <c r="K217" s="97">
        <v>2.4900000000000002</v>
      </c>
      <c r="L217" s="100" t="s">
        <v>267</v>
      </c>
      <c r="M217" s="101">
        <v>4.2999999999999997E-2</v>
      </c>
      <c r="N217" s="101">
        <v>3.6400000000000009E-2</v>
      </c>
      <c r="O217" s="97">
        <v>1364173</v>
      </c>
      <c r="P217" s="99">
        <v>102.13</v>
      </c>
      <c r="Q217" s="97">
        <v>1393.22992</v>
      </c>
      <c r="R217" s="98">
        <v>2.1134649644426106E-3</v>
      </c>
      <c r="S217" s="98">
        <v>4.2360803817254452E-3</v>
      </c>
      <c r="T217" s="98">
        <f>+Q217/'סכום נכסי הקרן'!$C$43</f>
        <v>8.2029216757753206E-4</v>
      </c>
    </row>
    <row r="218" spans="2:20" s="153" customFormat="1">
      <c r="B218" s="90" t="s">
        <v>819</v>
      </c>
      <c r="C218" s="87" t="s">
        <v>820</v>
      </c>
      <c r="D218" s="100" t="s">
        <v>138</v>
      </c>
      <c r="E218" s="87" t="s">
        <v>1752</v>
      </c>
      <c r="F218" s="87" t="s">
        <v>635</v>
      </c>
      <c r="G218" s="100" t="s">
        <v>427</v>
      </c>
      <c r="H218" s="87" t="s">
        <v>636</v>
      </c>
      <c r="I218" s="87" t="s">
        <v>180</v>
      </c>
      <c r="J218" s="87"/>
      <c r="K218" s="97">
        <v>3.55</v>
      </c>
      <c r="L218" s="100" t="s">
        <v>267</v>
      </c>
      <c r="M218" s="101">
        <v>0.06</v>
      </c>
      <c r="N218" s="101">
        <v>3.1899999999999998E-2</v>
      </c>
      <c r="O218" s="97">
        <v>1639500</v>
      </c>
      <c r="P218" s="99">
        <v>110.24</v>
      </c>
      <c r="Q218" s="97">
        <v>1807.3847499999999</v>
      </c>
      <c r="R218" s="98">
        <v>2.642867618910306E-3</v>
      </c>
      <c r="S218" s="98">
        <v>5.495307681667322E-3</v>
      </c>
      <c r="T218" s="98">
        <f>+Q218/'סכום נכסי הקרן'!$C$43</f>
        <v>1.0641341625968498E-3</v>
      </c>
    </row>
    <row r="219" spans="2:20" s="153" customFormat="1">
      <c r="B219" s="90" t="s">
        <v>821</v>
      </c>
      <c r="C219" s="87" t="s">
        <v>822</v>
      </c>
      <c r="D219" s="100" t="s">
        <v>138</v>
      </c>
      <c r="E219" s="87" t="s">
        <v>1752</v>
      </c>
      <c r="F219" s="87" t="s">
        <v>639</v>
      </c>
      <c r="G219" s="100" t="s">
        <v>483</v>
      </c>
      <c r="H219" s="87" t="s">
        <v>636</v>
      </c>
      <c r="I219" s="87" t="s">
        <v>180</v>
      </c>
      <c r="J219" s="87"/>
      <c r="K219" s="97">
        <v>1.1299999999999999</v>
      </c>
      <c r="L219" s="100" t="s">
        <v>267</v>
      </c>
      <c r="M219" s="101">
        <v>5.1900000000000002E-2</v>
      </c>
      <c r="N219" s="101">
        <v>2.9400000000000003E-2</v>
      </c>
      <c r="O219" s="97">
        <v>259682</v>
      </c>
      <c r="P219" s="99">
        <v>103.01</v>
      </c>
      <c r="Q219" s="97">
        <v>267.49844000000002</v>
      </c>
      <c r="R219" s="98">
        <v>2.973998639646177E-3</v>
      </c>
      <c r="S219" s="98">
        <v>8.133222503764211E-4</v>
      </c>
      <c r="T219" s="98">
        <f>+Q219/'סכום נכסי הקרן'!$C$43</f>
        <v>1.5749509253376386E-4</v>
      </c>
    </row>
    <row r="220" spans="2:20" s="153" customFormat="1">
      <c r="B220" s="90" t="s">
        <v>823</v>
      </c>
      <c r="C220" s="87" t="s">
        <v>824</v>
      </c>
      <c r="D220" s="100" t="s">
        <v>138</v>
      </c>
      <c r="E220" s="87" t="s">
        <v>1752</v>
      </c>
      <c r="F220" s="87" t="s">
        <v>646</v>
      </c>
      <c r="G220" s="100" t="s">
        <v>372</v>
      </c>
      <c r="H220" s="87" t="s">
        <v>636</v>
      </c>
      <c r="I220" s="87" t="s">
        <v>180</v>
      </c>
      <c r="J220" s="87"/>
      <c r="K220" s="97">
        <v>4.26</v>
      </c>
      <c r="L220" s="100" t="s">
        <v>267</v>
      </c>
      <c r="M220" s="101">
        <v>6.2400000000000004E-2</v>
      </c>
      <c r="N220" s="101">
        <v>6.1600000000000002E-2</v>
      </c>
      <c r="O220" s="97">
        <v>606827</v>
      </c>
      <c r="P220" s="99">
        <v>102.03</v>
      </c>
      <c r="Q220" s="97">
        <v>619.14558999999997</v>
      </c>
      <c r="R220" s="98">
        <v>1.4139585640847627E-3</v>
      </c>
      <c r="S220" s="98">
        <v>1.8824965280897971E-3</v>
      </c>
      <c r="T220" s="98">
        <f>+Q220/'סכום נכסי הקרן'!$C$43</f>
        <v>3.6453443238368725E-4</v>
      </c>
    </row>
    <row r="221" spans="2:20" s="153" customFormat="1">
      <c r="B221" s="90" t="s">
        <v>825</v>
      </c>
      <c r="C221" s="87" t="s">
        <v>826</v>
      </c>
      <c r="D221" s="100" t="s">
        <v>138</v>
      </c>
      <c r="E221" s="87" t="s">
        <v>1752</v>
      </c>
      <c r="F221" s="87" t="s">
        <v>662</v>
      </c>
      <c r="G221" s="100" t="s">
        <v>372</v>
      </c>
      <c r="H221" s="87" t="s">
        <v>654</v>
      </c>
      <c r="I221" s="87" t="s">
        <v>178</v>
      </c>
      <c r="J221" s="87"/>
      <c r="K221" s="97">
        <v>1.94</v>
      </c>
      <c r="L221" s="100" t="s">
        <v>267</v>
      </c>
      <c r="M221" s="101">
        <v>3.5400000000000001E-2</v>
      </c>
      <c r="N221" s="101">
        <v>0.12219999999999999</v>
      </c>
      <c r="O221" s="97">
        <v>71407</v>
      </c>
      <c r="P221" s="99">
        <v>85.7</v>
      </c>
      <c r="Q221" s="97">
        <v>61.195800000000006</v>
      </c>
      <c r="R221" s="98">
        <v>2.9367264769820668E-4</v>
      </c>
      <c r="S221" s="98">
        <v>1.8606428422380852E-4</v>
      </c>
      <c r="T221" s="98">
        <f>+Q221/'סכום נכסי הקרן'!$C$43</f>
        <v>3.6030259405167776E-5</v>
      </c>
    </row>
    <row r="222" spans="2:20" s="153" customFormat="1">
      <c r="B222" s="90" t="s">
        <v>827</v>
      </c>
      <c r="C222" s="87" t="s">
        <v>828</v>
      </c>
      <c r="D222" s="100" t="s">
        <v>138</v>
      </c>
      <c r="E222" s="87" t="s">
        <v>1752</v>
      </c>
      <c r="F222" s="87" t="s">
        <v>669</v>
      </c>
      <c r="G222" s="100" t="s">
        <v>483</v>
      </c>
      <c r="H222" s="87" t="s">
        <v>670</v>
      </c>
      <c r="I222" s="87" t="s">
        <v>180</v>
      </c>
      <c r="J222" s="87"/>
      <c r="K222" s="97">
        <v>1.4200000000000002</v>
      </c>
      <c r="L222" s="100" t="s">
        <v>267</v>
      </c>
      <c r="M222" s="101">
        <v>6.7000000000000004E-2</v>
      </c>
      <c r="N222" s="101">
        <v>0.10290000000000001</v>
      </c>
      <c r="O222" s="97">
        <v>264960.45</v>
      </c>
      <c r="P222" s="99">
        <v>95.27</v>
      </c>
      <c r="Q222" s="97">
        <v>270.18016999999998</v>
      </c>
      <c r="R222" s="98">
        <v>5.2088147711699202E-4</v>
      </c>
      <c r="S222" s="98">
        <v>8.2147598270660566E-4</v>
      </c>
      <c r="T222" s="98">
        <f>+Q222/'סכום נכסי הקרן'!$C$43</f>
        <v>1.5907401506692168E-4</v>
      </c>
    </row>
    <row r="223" spans="2:20" s="153" customFormat="1">
      <c r="B223" s="90" t="s">
        <v>829</v>
      </c>
      <c r="C223" s="87" t="s">
        <v>830</v>
      </c>
      <c r="D223" s="100" t="s">
        <v>138</v>
      </c>
      <c r="E223" s="87" t="s">
        <v>1752</v>
      </c>
      <c r="F223" s="87" t="s">
        <v>831</v>
      </c>
      <c r="G223" s="100" t="s">
        <v>390</v>
      </c>
      <c r="H223" s="87" t="s">
        <v>690</v>
      </c>
      <c r="I223" s="87"/>
      <c r="J223" s="87"/>
      <c r="K223" s="97">
        <v>5.2299999999999995</v>
      </c>
      <c r="L223" s="100" t="s">
        <v>267</v>
      </c>
      <c r="M223" s="101">
        <v>5.5E-2</v>
      </c>
      <c r="N223" s="101">
        <v>6.1699999999999998E-2</v>
      </c>
      <c r="O223" s="97">
        <v>685000</v>
      </c>
      <c r="P223" s="99">
        <v>97.09</v>
      </c>
      <c r="Q223" s="97">
        <v>665.06649000000004</v>
      </c>
      <c r="R223" s="98">
        <v>1.0642272802190329E-3</v>
      </c>
      <c r="S223" s="98">
        <v>2.0221178646752016E-3</v>
      </c>
      <c r="T223" s="98">
        <f>+Q223/'סכום נכסי הקרן'!$C$43</f>
        <v>3.9157128685930108E-4</v>
      </c>
    </row>
    <row r="224" spans="2:20" s="153" customFormat="1">
      <c r="B224" s="90" t="s">
        <v>832</v>
      </c>
      <c r="C224" s="87" t="s">
        <v>833</v>
      </c>
      <c r="D224" s="100" t="s">
        <v>138</v>
      </c>
      <c r="E224" s="87" t="s">
        <v>1752</v>
      </c>
      <c r="F224" s="87" t="s">
        <v>834</v>
      </c>
      <c r="G224" s="100" t="s">
        <v>427</v>
      </c>
      <c r="H224" s="87" t="s">
        <v>690</v>
      </c>
      <c r="I224" s="87"/>
      <c r="J224" s="87"/>
      <c r="K224" s="97">
        <v>7.0100000000000007</v>
      </c>
      <c r="L224" s="100" t="s">
        <v>267</v>
      </c>
      <c r="M224" s="101">
        <v>3.4500000000000003E-2</v>
      </c>
      <c r="N224" s="101">
        <v>0.22149999999999997</v>
      </c>
      <c r="O224" s="97">
        <v>55416.05</v>
      </c>
      <c r="P224" s="99">
        <v>36.58</v>
      </c>
      <c r="Q224" s="97">
        <v>20.271189999999997</v>
      </c>
      <c r="R224" s="98">
        <v>3.472181042094553E-5</v>
      </c>
      <c r="S224" s="98">
        <v>6.1634041187709357E-5</v>
      </c>
      <c r="T224" s="98">
        <f>+Q224/'סכום נכסי הקרן'!$C$43</f>
        <v>1.1935071265535262E-5</v>
      </c>
    </row>
    <row r="225" spans="2:20" s="153" customFormat="1">
      <c r="B225" s="86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97"/>
      <c r="P225" s="99"/>
      <c r="Q225" s="87"/>
      <c r="R225" s="87"/>
      <c r="S225" s="98"/>
      <c r="T225" s="87"/>
    </row>
    <row r="226" spans="2:20" s="153" customFormat="1">
      <c r="B226" s="104" t="s">
        <v>55</v>
      </c>
      <c r="C226" s="85"/>
      <c r="D226" s="85"/>
      <c r="E226" s="85"/>
      <c r="F226" s="85"/>
      <c r="G226" s="85"/>
      <c r="H226" s="85"/>
      <c r="I226" s="85"/>
      <c r="J226" s="85"/>
      <c r="K226" s="94">
        <v>5.1921876995649612</v>
      </c>
      <c r="L226" s="85"/>
      <c r="M226" s="85"/>
      <c r="N226" s="106">
        <v>6.5933778460611436E-2</v>
      </c>
      <c r="O226" s="94"/>
      <c r="P226" s="96"/>
      <c r="Q226" s="94">
        <v>3198.4102900000003</v>
      </c>
      <c r="R226" s="85"/>
      <c r="S226" s="95">
        <v>9.7246857016807346E-3</v>
      </c>
      <c r="T226" s="95">
        <f>+Q226/'סכום נכסי הקרן'!$C$43</f>
        <v>1.8831284570649928E-3</v>
      </c>
    </row>
    <row r="227" spans="2:20" s="153" customFormat="1">
      <c r="B227" s="90" t="s">
        <v>835</v>
      </c>
      <c r="C227" s="87" t="s">
        <v>836</v>
      </c>
      <c r="D227" s="100" t="s">
        <v>138</v>
      </c>
      <c r="E227" s="87" t="s">
        <v>1752</v>
      </c>
      <c r="F227" s="87" t="s">
        <v>635</v>
      </c>
      <c r="G227" s="100" t="s">
        <v>427</v>
      </c>
      <c r="H227" s="87" t="s">
        <v>636</v>
      </c>
      <c r="I227" s="87" t="s">
        <v>180</v>
      </c>
      <c r="J227" s="87"/>
      <c r="K227" s="97">
        <v>5.2700000000000014</v>
      </c>
      <c r="L227" s="100" t="s">
        <v>267</v>
      </c>
      <c r="M227" s="101">
        <v>6.7000000000000004E-2</v>
      </c>
      <c r="N227" s="101">
        <v>6.1799999999999994E-2</v>
      </c>
      <c r="O227" s="97">
        <v>1586000</v>
      </c>
      <c r="P227" s="99">
        <v>103.59</v>
      </c>
      <c r="Q227" s="97">
        <v>1642.9373999999998</v>
      </c>
      <c r="R227" s="98">
        <v>1.804388686502153E-3</v>
      </c>
      <c r="S227" s="98">
        <v>4.9953096675838041E-3</v>
      </c>
      <c r="T227" s="98">
        <f>+Q227/'סכום נכסי הקרן'!$C$43</f>
        <v>9.6731247419678927E-4</v>
      </c>
    </row>
    <row r="228" spans="2:20" s="153" customFormat="1">
      <c r="B228" s="90" t="s">
        <v>837</v>
      </c>
      <c r="C228" s="87" t="s">
        <v>838</v>
      </c>
      <c r="D228" s="100" t="s">
        <v>138</v>
      </c>
      <c r="E228" s="87" t="s">
        <v>1752</v>
      </c>
      <c r="F228" s="87" t="s">
        <v>831</v>
      </c>
      <c r="G228" s="100" t="s">
        <v>390</v>
      </c>
      <c r="H228" s="87" t="s">
        <v>690</v>
      </c>
      <c r="I228" s="87"/>
      <c r="J228" s="87"/>
      <c r="K228" s="97">
        <v>5.1100000000000003</v>
      </c>
      <c r="L228" s="100" t="s">
        <v>267</v>
      </c>
      <c r="M228" s="101">
        <v>6.3500000000000001E-2</v>
      </c>
      <c r="N228" s="101">
        <v>7.0300000000000001E-2</v>
      </c>
      <c r="O228" s="97">
        <v>1579000</v>
      </c>
      <c r="P228" s="99">
        <v>98.51</v>
      </c>
      <c r="Q228" s="97">
        <v>1555.47289</v>
      </c>
      <c r="R228" s="98">
        <v>4.1471425143506163E-3</v>
      </c>
      <c r="S228" s="98">
        <v>4.7293760340969288E-3</v>
      </c>
      <c r="T228" s="98">
        <f>+Q228/'סכום נכסי הקרן'!$C$43</f>
        <v>9.1581598286820322E-4</v>
      </c>
    </row>
    <row r="229" spans="2:20" s="153" customFormat="1">
      <c r="B229" s="170"/>
    </row>
    <row r="230" spans="2:20" s="153" customFormat="1">
      <c r="B230" s="170"/>
    </row>
    <row r="231" spans="2:20" s="153" customFormat="1">
      <c r="B231" s="170"/>
    </row>
    <row r="232" spans="2:20" s="153" customFormat="1">
      <c r="B232" s="171"/>
    </row>
    <row r="233" spans="2:20" s="153" customFormat="1">
      <c r="B233" s="171"/>
    </row>
    <row r="234" spans="2:20" s="153" customFormat="1">
      <c r="B234" s="163" t="s">
        <v>1807</v>
      </c>
    </row>
    <row r="235" spans="2:20" s="153" customFormat="1">
      <c r="B235" s="163" t="s">
        <v>129</v>
      </c>
    </row>
    <row r="236" spans="2:20" s="153" customFormat="1">
      <c r="B236" s="170"/>
    </row>
    <row r="237" spans="2:20" s="153" customFormat="1">
      <c r="B237" s="170"/>
    </row>
    <row r="238" spans="2:20" s="153" customFormat="1">
      <c r="B238" s="170"/>
    </row>
    <row r="239" spans="2:20" s="153" customFormat="1">
      <c r="B239" s="170"/>
    </row>
    <row r="240" spans="2:20" s="153" customFormat="1">
      <c r="B240" s="170"/>
    </row>
    <row r="241" spans="2:2" s="153" customFormat="1">
      <c r="B241" s="170"/>
    </row>
    <row r="242" spans="2:2" s="153" customFormat="1">
      <c r="B242" s="170"/>
    </row>
    <row r="243" spans="2:2" s="153" customFormat="1">
      <c r="B243" s="170"/>
    </row>
    <row r="244" spans="2:2" s="153" customFormat="1">
      <c r="B244" s="170"/>
    </row>
    <row r="245" spans="2:2" s="153" customFormat="1">
      <c r="B245" s="170"/>
    </row>
    <row r="246" spans="2:2" s="153" customFormat="1">
      <c r="B246" s="170"/>
    </row>
    <row r="247" spans="2:2" s="153" customFormat="1">
      <c r="B247" s="170"/>
    </row>
    <row r="248" spans="2:2" s="153" customFormat="1">
      <c r="B248" s="170"/>
    </row>
    <row r="249" spans="2:2" s="153" customFormat="1">
      <c r="B249" s="170"/>
    </row>
    <row r="250" spans="2:2" s="153" customFormat="1">
      <c r="B250" s="170"/>
    </row>
    <row r="251" spans="2:2" s="153" customFormat="1">
      <c r="B251" s="170"/>
    </row>
    <row r="252" spans="2:2" s="153" customFormat="1">
      <c r="B252" s="170"/>
    </row>
    <row r="253" spans="2:2" s="153" customFormat="1">
      <c r="B253" s="170"/>
    </row>
    <row r="254" spans="2:2" s="153" customFormat="1">
      <c r="B254" s="170"/>
    </row>
    <row r="255" spans="2:2" s="153" customFormat="1">
      <c r="B255" s="170"/>
    </row>
    <row r="256" spans="2:2" s="153" customFormat="1">
      <c r="B256" s="170"/>
    </row>
    <row r="257" spans="2:2" s="153" customFormat="1">
      <c r="B257" s="170"/>
    </row>
    <row r="258" spans="2:2" s="153" customFormat="1">
      <c r="B258" s="170"/>
    </row>
    <row r="259" spans="2:2" s="153" customFormat="1">
      <c r="B259" s="170"/>
    </row>
    <row r="260" spans="2:2" s="153" customFormat="1">
      <c r="B260" s="170"/>
    </row>
    <row r="261" spans="2:2" s="153" customFormat="1">
      <c r="B261" s="170"/>
    </row>
    <row r="262" spans="2:2" s="153" customFormat="1">
      <c r="B262" s="170"/>
    </row>
    <row r="263" spans="2:2" s="153" customFormat="1">
      <c r="B263" s="170"/>
    </row>
    <row r="264" spans="2:2" s="153" customFormat="1">
      <c r="B264" s="170"/>
    </row>
    <row r="265" spans="2:2" s="153" customFormat="1">
      <c r="B265" s="170"/>
    </row>
    <row r="266" spans="2:2" s="153" customFormat="1">
      <c r="B266" s="170"/>
    </row>
    <row r="267" spans="2:2" s="153" customFormat="1">
      <c r="B267" s="170"/>
    </row>
    <row r="268" spans="2:2" s="153" customFormat="1">
      <c r="B268" s="170"/>
    </row>
    <row r="269" spans="2:2" s="153" customFormat="1">
      <c r="B269" s="170"/>
    </row>
    <row r="270" spans="2:2" s="153" customFormat="1">
      <c r="B270" s="170"/>
    </row>
    <row r="271" spans="2:2" s="153" customFormat="1">
      <c r="B271" s="170"/>
    </row>
    <row r="272" spans="2:2" s="153" customFormat="1">
      <c r="B272" s="170"/>
    </row>
    <row r="273" spans="2:2" s="153" customFormat="1">
      <c r="B273" s="170"/>
    </row>
    <row r="274" spans="2:2" s="153" customFormat="1">
      <c r="B274" s="170"/>
    </row>
    <row r="275" spans="2:2" s="153" customFormat="1">
      <c r="B275" s="170"/>
    </row>
    <row r="276" spans="2:2" s="153" customFormat="1">
      <c r="B276" s="170"/>
    </row>
    <row r="277" spans="2:2" s="153" customFormat="1">
      <c r="B277" s="170"/>
    </row>
    <row r="278" spans="2:2" s="153" customFormat="1">
      <c r="B278" s="170"/>
    </row>
    <row r="279" spans="2:2" s="153" customFormat="1">
      <c r="B279" s="170"/>
    </row>
    <row r="280" spans="2:2" s="153" customFormat="1">
      <c r="B280" s="170"/>
    </row>
    <row r="281" spans="2:2" s="153" customFormat="1">
      <c r="B281" s="170"/>
    </row>
    <row r="282" spans="2:2" s="153" customFormat="1">
      <c r="B282" s="170"/>
    </row>
    <row r="283" spans="2:2" s="153" customFormat="1">
      <c r="B283" s="170"/>
    </row>
    <row r="284" spans="2:2" s="153" customFormat="1">
      <c r="B284" s="170"/>
    </row>
    <row r="285" spans="2:2" s="153" customFormat="1">
      <c r="B285" s="170"/>
    </row>
    <row r="286" spans="2:2" s="153" customFormat="1">
      <c r="B286" s="170"/>
    </row>
    <row r="287" spans="2:2" s="153" customFormat="1">
      <c r="B287" s="170"/>
    </row>
    <row r="288" spans="2:2" s="153" customFormat="1">
      <c r="B288" s="170"/>
    </row>
    <row r="289" spans="2:2" s="153" customFormat="1">
      <c r="B289" s="170"/>
    </row>
    <row r="290" spans="2:2" s="153" customFormat="1">
      <c r="B290" s="170"/>
    </row>
    <row r="291" spans="2:2" s="153" customFormat="1">
      <c r="B291" s="170"/>
    </row>
    <row r="292" spans="2:2" s="153" customFormat="1">
      <c r="B292" s="170"/>
    </row>
    <row r="293" spans="2:2" s="153" customFormat="1">
      <c r="B293" s="170"/>
    </row>
    <row r="294" spans="2:2" s="153" customFormat="1">
      <c r="B294" s="170"/>
    </row>
    <row r="295" spans="2:2" s="153" customFormat="1">
      <c r="B295" s="170"/>
    </row>
    <row r="296" spans="2:2" s="153" customFormat="1">
      <c r="B296" s="170"/>
    </row>
    <row r="297" spans="2:2" s="153" customFormat="1">
      <c r="B297" s="170"/>
    </row>
    <row r="298" spans="2:2" s="153" customFormat="1">
      <c r="B298" s="170"/>
    </row>
    <row r="299" spans="2:2" s="153" customFormat="1">
      <c r="B299" s="170"/>
    </row>
    <row r="300" spans="2:2" s="153" customFormat="1">
      <c r="B300" s="170"/>
    </row>
    <row r="301" spans="2:2" s="153" customFormat="1">
      <c r="B301" s="170"/>
    </row>
    <row r="302" spans="2:2" s="153" customFormat="1">
      <c r="B302" s="170"/>
    </row>
    <row r="303" spans="2:2" s="153" customFormat="1">
      <c r="B303" s="170"/>
    </row>
    <row r="304" spans="2:2" s="153" customFormat="1">
      <c r="B304" s="170"/>
    </row>
    <row r="305" spans="2:6" s="153" customFormat="1">
      <c r="B305" s="170"/>
    </row>
    <row r="306" spans="2:6" s="153" customFormat="1">
      <c r="B306" s="170"/>
    </row>
    <row r="307" spans="2:6" s="153" customFormat="1">
      <c r="B307" s="170"/>
    </row>
    <row r="308" spans="2:6" s="153" customFormat="1">
      <c r="B308" s="170"/>
    </row>
    <row r="309" spans="2:6" s="153" customFormat="1">
      <c r="B309" s="170"/>
    </row>
    <row r="310" spans="2:6" s="153" customFormat="1">
      <c r="B310" s="170"/>
    </row>
    <row r="311" spans="2:6" s="153" customFormat="1">
      <c r="B311" s="170"/>
    </row>
    <row r="312" spans="2:6" s="153" customFormat="1">
      <c r="B312" s="170"/>
    </row>
    <row r="313" spans="2:6" s="153" customFormat="1">
      <c r="B313" s="170"/>
    </row>
    <row r="314" spans="2:6" s="153" customFormat="1">
      <c r="B314" s="170"/>
    </row>
    <row r="315" spans="2:6" s="153" customFormat="1">
      <c r="B315" s="170"/>
    </row>
    <row r="316" spans="2:6" s="153" customFormat="1">
      <c r="B316" s="170"/>
    </row>
    <row r="317" spans="2:6" s="153" customFormat="1">
      <c r="B317" s="170"/>
    </row>
    <row r="318" spans="2:6" s="153" customFormat="1">
      <c r="B318" s="170"/>
    </row>
    <row r="319" spans="2:6" s="153" customFormat="1">
      <c r="B319" s="170"/>
    </row>
    <row r="320" spans="2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password="CC3D" sheet="1" objects="1" scenarios="1"/>
  <mergeCells count="2">
    <mergeCell ref="B6:T6"/>
    <mergeCell ref="B7:T7"/>
  </mergeCells>
  <phoneticPr fontId="4" type="noConversion"/>
  <conditionalFormatting sqref="B12:B228">
    <cfRule type="cellIs" dxfId="27" priority="2" operator="equal">
      <formula>"NR3"</formula>
    </cfRule>
  </conditionalFormatting>
  <conditionalFormatting sqref="B12:B228">
    <cfRule type="containsText" dxfId="26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$BJ$7:$BJ$24</formula1>
    </dataValidation>
    <dataValidation allowBlank="1" showInputMessage="1" showErrorMessage="1" sqref="H2"/>
    <dataValidation type="list" allowBlank="1" showInputMessage="1" showErrorMessage="1" sqref="I12:I828">
      <formula1>$BL$7:$BL$10</formula1>
    </dataValidation>
    <dataValidation type="list" allowBlank="1" showInputMessage="1" showErrorMessage="1" sqref="E12:E822">
      <formula1>$BH$7:$BH$24</formula1>
    </dataValidation>
    <dataValidation type="list" allowBlank="1" showInputMessage="1" showErrorMessage="1" sqref="L12:L828">
      <formula1>$BM$7:$BM$20</formula1>
    </dataValidation>
    <dataValidation type="list" allowBlank="1" showInputMessage="1" showErrorMessage="1" sqref="G12:G555">
      <formula1>$BJ$7:$BJ$29</formula1>
    </dataValidation>
  </dataValidations>
  <pageMargins left="0" right="0" top="0.51181102362204722" bottom="0.51181102362204722" header="0" footer="0.23622047244094491"/>
  <pageSetup paperSize="9" scale="66" fitToHeight="25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BD363"/>
  <sheetViews>
    <sheetView rightToLeft="1" zoomScale="90" zoomScaleNormal="90" workbookViewId="0"/>
  </sheetViews>
  <sheetFormatPr defaultColWidth="9.140625" defaultRowHeight="18"/>
  <cols>
    <col min="1" max="1" width="6.28515625" style="1" customWidth="1"/>
    <col min="2" max="2" width="32.28515625" style="2" customWidth="1"/>
    <col min="3" max="3" width="15.85546875" style="2" customWidth="1"/>
    <col min="4" max="4" width="9.7109375" style="2" bestFit="1" customWidth="1"/>
    <col min="5" max="5" width="8.7109375" style="2" customWidth="1"/>
    <col min="6" max="6" width="15.140625" style="2" bestFit="1" customWidth="1"/>
    <col min="7" max="7" width="25.28515625" style="2" customWidth="1"/>
    <col min="8" max="8" width="8" style="1" bestFit="1" customWidth="1"/>
    <col min="9" max="9" width="15.85546875" style="1" bestFit="1" customWidth="1"/>
    <col min="10" max="10" width="11.42578125" style="1" customWidth="1"/>
    <col min="11" max="11" width="12.5703125" style="1" bestFit="1" customWidth="1"/>
    <col min="12" max="12" width="9" style="1" bestFit="1" customWidth="1"/>
    <col min="13" max="13" width="12.28515625" style="1" bestFit="1" customWidth="1"/>
    <col min="14" max="14" width="10.42578125" style="1" bestFit="1" customWidth="1"/>
    <col min="15" max="15" width="7.710937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56">
      <c r="B1" s="57" t="s">
        <v>197</v>
      </c>
      <c r="C1" s="81" t="s" vm="1">
        <v>261</v>
      </c>
    </row>
    <row r="2" spans="2:56">
      <c r="B2" s="57" t="s">
        <v>196</v>
      </c>
      <c r="C2" s="81" t="s">
        <v>262</v>
      </c>
    </row>
    <row r="3" spans="2:56">
      <c r="B3" s="57" t="s">
        <v>198</v>
      </c>
      <c r="C3" s="81" t="s">
        <v>263</v>
      </c>
    </row>
    <row r="4" spans="2:56">
      <c r="B4" s="57" t="s">
        <v>199</v>
      </c>
      <c r="C4" s="81">
        <v>414</v>
      </c>
    </row>
    <row r="6" spans="2:56" ht="26.25" customHeight="1">
      <c r="B6" s="227" t="s">
        <v>228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9"/>
      <c r="BD6" s="3"/>
    </row>
    <row r="7" spans="2:56" ht="26.25" customHeight="1">
      <c r="B7" s="227" t="s">
        <v>106</v>
      </c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9"/>
      <c r="AZ7" s="3"/>
      <c r="BD7" s="3"/>
    </row>
    <row r="8" spans="2:56" s="3" customFormat="1" ht="63">
      <c r="B8" s="22" t="s">
        <v>132</v>
      </c>
      <c r="C8" s="30" t="s">
        <v>53</v>
      </c>
      <c r="D8" s="73" t="s">
        <v>137</v>
      </c>
      <c r="E8" s="73" t="s">
        <v>245</v>
      </c>
      <c r="F8" s="73" t="s">
        <v>134</v>
      </c>
      <c r="G8" s="30" t="s">
        <v>75</v>
      </c>
      <c r="H8" s="30" t="s">
        <v>118</v>
      </c>
      <c r="I8" s="30" t="s">
        <v>0</v>
      </c>
      <c r="J8" s="13" t="s">
        <v>122</v>
      </c>
      <c r="K8" s="13" t="s">
        <v>71</v>
      </c>
      <c r="L8" s="13" t="s">
        <v>68</v>
      </c>
      <c r="M8" s="77" t="s">
        <v>200</v>
      </c>
      <c r="N8" s="14" t="s">
        <v>202</v>
      </c>
      <c r="AZ8" s="1"/>
      <c r="BA8" s="1"/>
      <c r="BB8" s="1"/>
      <c r="BD8" s="4"/>
    </row>
    <row r="9" spans="2:56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72</v>
      </c>
      <c r="K9" s="16" t="s">
        <v>23</v>
      </c>
      <c r="L9" s="16" t="s">
        <v>20</v>
      </c>
      <c r="M9" s="16" t="s">
        <v>20</v>
      </c>
      <c r="N9" s="17" t="s">
        <v>20</v>
      </c>
      <c r="AZ9" s="1"/>
      <c r="BB9" s="1"/>
      <c r="BD9" s="4"/>
    </row>
    <row r="10" spans="2:56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20" t="s">
        <v>12</v>
      </c>
      <c r="AZ10" s="1"/>
      <c r="BA10" s="3"/>
      <c r="BB10" s="1"/>
      <c r="BD10" s="1"/>
    </row>
    <row r="11" spans="2:56" s="4" customFormat="1" ht="18" customHeight="1">
      <c r="B11" s="107" t="s">
        <v>36</v>
      </c>
      <c r="C11" s="83"/>
      <c r="D11" s="83"/>
      <c r="E11" s="83"/>
      <c r="F11" s="83"/>
      <c r="G11" s="83"/>
      <c r="H11" s="83"/>
      <c r="I11" s="91"/>
      <c r="J11" s="93"/>
      <c r="K11" s="91">
        <v>155337.14397000006</v>
      </c>
      <c r="L11" s="83"/>
      <c r="M11" s="92">
        <v>1</v>
      </c>
      <c r="N11" s="92">
        <f>+K11/'סכום נכסי הקרן'!$C$43</f>
        <v>9.1457871169214139E-2</v>
      </c>
      <c r="AZ11" s="1"/>
      <c r="BA11" s="3"/>
      <c r="BB11" s="1"/>
      <c r="BD11" s="1"/>
    </row>
    <row r="12" spans="2:56" ht="20.25">
      <c r="B12" s="108" t="s">
        <v>250</v>
      </c>
      <c r="C12" s="85"/>
      <c r="D12" s="85"/>
      <c r="E12" s="85"/>
      <c r="F12" s="85"/>
      <c r="G12" s="85"/>
      <c r="H12" s="85"/>
      <c r="I12" s="94"/>
      <c r="J12" s="96"/>
      <c r="K12" s="94">
        <v>123262.03301000001</v>
      </c>
      <c r="L12" s="85"/>
      <c r="M12" s="95">
        <v>0.79351293489601782</v>
      </c>
      <c r="N12" s="95">
        <f>+K12/'סכום נכסי הקרן'!$C$43</f>
        <v>7.2573003770825012E-2</v>
      </c>
      <c r="BA12" s="4"/>
    </row>
    <row r="13" spans="2:56">
      <c r="B13" s="109" t="s">
        <v>33</v>
      </c>
      <c r="C13" s="85"/>
      <c r="D13" s="85"/>
      <c r="E13" s="85"/>
      <c r="F13" s="85"/>
      <c r="G13" s="85"/>
      <c r="H13" s="85"/>
      <c r="I13" s="94"/>
      <c r="J13" s="96"/>
      <c r="K13" s="94">
        <v>89981.016010000021</v>
      </c>
      <c r="L13" s="85"/>
      <c r="M13" s="95">
        <v>0.57926271663252582</v>
      </c>
      <c r="N13" s="95">
        <f>+K13/'סכום נכסי הקרן'!$C$43</f>
        <v>5.2978134910906548E-2</v>
      </c>
    </row>
    <row r="14" spans="2:56" s="153" customFormat="1">
      <c r="B14" s="110" t="s">
        <v>839</v>
      </c>
      <c r="C14" s="87" t="s">
        <v>840</v>
      </c>
      <c r="D14" s="100" t="s">
        <v>138</v>
      </c>
      <c r="E14" s="87" t="s">
        <v>1752</v>
      </c>
      <c r="F14" s="87" t="s">
        <v>841</v>
      </c>
      <c r="G14" s="100" t="s">
        <v>689</v>
      </c>
      <c r="H14" s="100" t="s">
        <v>267</v>
      </c>
      <c r="I14" s="97">
        <v>645721</v>
      </c>
      <c r="J14" s="99">
        <v>240.3</v>
      </c>
      <c r="K14" s="97">
        <v>1551.6675600000001</v>
      </c>
      <c r="L14" s="98">
        <v>1.9362932395378013E-4</v>
      </c>
      <c r="M14" s="98">
        <v>9.9890310864713099E-3</v>
      </c>
      <c r="N14" s="98">
        <f>+K14/'סכום נכסי הקרן'!$C$43</f>
        <v>9.1357551821176822E-4</v>
      </c>
    </row>
    <row r="15" spans="2:56" s="153" customFormat="1">
      <c r="B15" s="110" t="s">
        <v>842</v>
      </c>
      <c r="C15" s="87" t="s">
        <v>843</v>
      </c>
      <c r="D15" s="100" t="s">
        <v>138</v>
      </c>
      <c r="E15" s="87" t="s">
        <v>1752</v>
      </c>
      <c r="F15" s="87" t="s">
        <v>844</v>
      </c>
      <c r="G15" s="100" t="s">
        <v>207</v>
      </c>
      <c r="H15" s="100" t="s">
        <v>267</v>
      </c>
      <c r="I15" s="97">
        <v>41368.19</v>
      </c>
      <c r="J15" s="99">
        <v>3955</v>
      </c>
      <c r="K15" s="97">
        <v>1636.1119099999999</v>
      </c>
      <c r="L15" s="98">
        <v>7.6095243281296661E-5</v>
      </c>
      <c r="M15" s="98">
        <v>1.0532650904898693E-2</v>
      </c>
      <c r="N15" s="98">
        <f>+K15/'סכום נכסי הקרן'!$C$43</f>
        <v>9.6329382953053145E-4</v>
      </c>
    </row>
    <row r="16" spans="2:56" s="153" customFormat="1" ht="20.25">
      <c r="B16" s="110" t="s">
        <v>845</v>
      </c>
      <c r="C16" s="87" t="s">
        <v>846</v>
      </c>
      <c r="D16" s="100" t="s">
        <v>138</v>
      </c>
      <c r="E16" s="87" t="s">
        <v>1752</v>
      </c>
      <c r="F16" s="87" t="s">
        <v>847</v>
      </c>
      <c r="G16" s="100" t="s">
        <v>848</v>
      </c>
      <c r="H16" s="100" t="s">
        <v>267</v>
      </c>
      <c r="I16" s="97">
        <v>19533.73</v>
      </c>
      <c r="J16" s="99">
        <v>14220</v>
      </c>
      <c r="K16" s="97">
        <v>2777.6970299999998</v>
      </c>
      <c r="L16" s="98">
        <v>3.9835818851012978E-4</v>
      </c>
      <c r="M16" s="98">
        <v>1.7881731046480748E-2</v>
      </c>
      <c r="N16" s="98">
        <f>+K16/'סכום נכסי הקרן'!$C$43</f>
        <v>1.6354250543315729E-3</v>
      </c>
      <c r="AZ16" s="168"/>
    </row>
    <row r="17" spans="2:14" s="153" customFormat="1">
      <c r="B17" s="110" t="s">
        <v>849</v>
      </c>
      <c r="C17" s="87" t="s">
        <v>850</v>
      </c>
      <c r="D17" s="100" t="s">
        <v>138</v>
      </c>
      <c r="E17" s="87" t="s">
        <v>1752</v>
      </c>
      <c r="F17" s="87" t="s">
        <v>701</v>
      </c>
      <c r="G17" s="100" t="s">
        <v>702</v>
      </c>
      <c r="H17" s="100" t="s">
        <v>267</v>
      </c>
      <c r="I17" s="97">
        <v>11437</v>
      </c>
      <c r="J17" s="99">
        <v>34280</v>
      </c>
      <c r="K17" s="97">
        <v>3920.6035999999999</v>
      </c>
      <c r="L17" s="98">
        <v>2.6766027753447746E-4</v>
      </c>
      <c r="M17" s="98">
        <v>2.5239318168210803E-2</v>
      </c>
      <c r="N17" s="98">
        <f>+K17/'סכום נכסי הקרן'!$C$43</f>
        <v>2.3083343094270296E-3</v>
      </c>
    </row>
    <row r="18" spans="2:14" s="153" customFormat="1">
      <c r="B18" s="110" t="s">
        <v>851</v>
      </c>
      <c r="C18" s="87" t="s">
        <v>852</v>
      </c>
      <c r="D18" s="100" t="s">
        <v>138</v>
      </c>
      <c r="E18" s="87" t="s">
        <v>1752</v>
      </c>
      <c r="F18" s="87" t="s">
        <v>853</v>
      </c>
      <c r="G18" s="100" t="s">
        <v>765</v>
      </c>
      <c r="H18" s="100" t="s">
        <v>267</v>
      </c>
      <c r="I18" s="97">
        <v>4901</v>
      </c>
      <c r="J18" s="99">
        <v>6673</v>
      </c>
      <c r="K18" s="97">
        <v>327.04372999999998</v>
      </c>
      <c r="L18" s="98">
        <v>4.4295039342418316E-5</v>
      </c>
      <c r="M18" s="98">
        <v>2.1053800890221161E-3</v>
      </c>
      <c r="N18" s="98">
        <f>+K18/'סכום נכסי הקרן'!$C$43</f>
        <v>1.9255358094401328E-4</v>
      </c>
    </row>
    <row r="19" spans="2:14" s="153" customFormat="1">
      <c r="B19" s="110" t="s">
        <v>854</v>
      </c>
      <c r="C19" s="87" t="s">
        <v>855</v>
      </c>
      <c r="D19" s="100" t="s">
        <v>138</v>
      </c>
      <c r="E19" s="87" t="s">
        <v>1752</v>
      </c>
      <c r="F19" s="87" t="s">
        <v>389</v>
      </c>
      <c r="G19" s="100" t="s">
        <v>390</v>
      </c>
      <c r="H19" s="100" t="s">
        <v>267</v>
      </c>
      <c r="I19" s="97">
        <v>392617</v>
      </c>
      <c r="J19" s="99">
        <v>857</v>
      </c>
      <c r="K19" s="97">
        <v>3364.7276900000002</v>
      </c>
      <c r="L19" s="98">
        <v>1.4216658664041042E-4</v>
      </c>
      <c r="M19" s="98">
        <v>2.1660805677293917E-2</v>
      </c>
      <c r="N19" s="98">
        <f>+K19/'סכום נכסי הקרן'!$C$43</f>
        <v>1.9810511750553293E-3</v>
      </c>
    </row>
    <row r="20" spans="2:14" s="153" customFormat="1">
      <c r="B20" s="110" t="s">
        <v>856</v>
      </c>
      <c r="C20" s="87" t="s">
        <v>857</v>
      </c>
      <c r="D20" s="100" t="s">
        <v>138</v>
      </c>
      <c r="E20" s="87" t="s">
        <v>1752</v>
      </c>
      <c r="F20" s="87" t="s">
        <v>349</v>
      </c>
      <c r="G20" s="100" t="s">
        <v>325</v>
      </c>
      <c r="H20" s="100" t="s">
        <v>267</v>
      </c>
      <c r="I20" s="97">
        <v>22471</v>
      </c>
      <c r="J20" s="99">
        <v>4594</v>
      </c>
      <c r="K20" s="97">
        <v>1032.31774</v>
      </c>
      <c r="L20" s="98">
        <v>2.2397080674940427E-4</v>
      </c>
      <c r="M20" s="98">
        <v>6.6456593292288759E-3</v>
      </c>
      <c r="N20" s="98">
        <f>+K20/'סכום נכסי הקרן'!$C$43</f>
        <v>6.0779785476710061E-4</v>
      </c>
    </row>
    <row r="21" spans="2:14" s="153" customFormat="1">
      <c r="B21" s="110" t="s">
        <v>858</v>
      </c>
      <c r="C21" s="87" t="s">
        <v>859</v>
      </c>
      <c r="D21" s="100" t="s">
        <v>138</v>
      </c>
      <c r="E21" s="87" t="s">
        <v>1752</v>
      </c>
      <c r="F21" s="87" t="s">
        <v>448</v>
      </c>
      <c r="G21" s="100" t="s">
        <v>372</v>
      </c>
      <c r="H21" s="100" t="s">
        <v>267</v>
      </c>
      <c r="I21" s="97">
        <v>33347</v>
      </c>
      <c r="J21" s="99">
        <v>3468</v>
      </c>
      <c r="K21" s="97">
        <v>1156.47396</v>
      </c>
      <c r="L21" s="98">
        <v>1.8687590581324334E-4</v>
      </c>
      <c r="M21" s="98">
        <v>7.4449286915133925E-3</v>
      </c>
      <c r="N21" s="98">
        <f>+K21/'סכום נכסי הקרן'!$C$43</f>
        <v>6.808973291324179E-4</v>
      </c>
    </row>
    <row r="22" spans="2:14" s="153" customFormat="1">
      <c r="B22" s="110" t="s">
        <v>860</v>
      </c>
      <c r="C22" s="87" t="s">
        <v>861</v>
      </c>
      <c r="D22" s="100" t="s">
        <v>138</v>
      </c>
      <c r="E22" s="87" t="s">
        <v>1752</v>
      </c>
      <c r="F22" s="87" t="s">
        <v>460</v>
      </c>
      <c r="G22" s="100" t="s">
        <v>325</v>
      </c>
      <c r="H22" s="100" t="s">
        <v>267</v>
      </c>
      <c r="I22" s="97">
        <v>262890</v>
      </c>
      <c r="J22" s="99">
        <v>706</v>
      </c>
      <c r="K22" s="97">
        <v>1856.0033999999998</v>
      </c>
      <c r="L22" s="98">
        <v>2.4945218657309871E-4</v>
      </c>
      <c r="M22" s="98">
        <v>1.1948226628644891E-2</v>
      </c>
      <c r="N22" s="98">
        <f>+K22/'סכום נכסי הקרן'!$C$43</f>
        <v>1.0927593717031782E-3</v>
      </c>
    </row>
    <row r="23" spans="2:14" s="153" customFormat="1">
      <c r="B23" s="110" t="s">
        <v>862</v>
      </c>
      <c r="C23" s="87" t="s">
        <v>863</v>
      </c>
      <c r="D23" s="100" t="s">
        <v>138</v>
      </c>
      <c r="E23" s="87" t="s">
        <v>1752</v>
      </c>
      <c r="F23" s="87" t="s">
        <v>864</v>
      </c>
      <c r="G23" s="100" t="s">
        <v>689</v>
      </c>
      <c r="H23" s="100" t="s">
        <v>267</v>
      </c>
      <c r="I23" s="97">
        <v>43376</v>
      </c>
      <c r="J23" s="99">
        <v>1240</v>
      </c>
      <c r="K23" s="97">
        <v>537.86239999999998</v>
      </c>
      <c r="L23" s="98">
        <v>7.9302791996702115E-5</v>
      </c>
      <c r="M23" s="98">
        <v>3.4625485331690933E-3</v>
      </c>
      <c r="N23" s="98">
        <f>+K23/'סכום נכסי הקרן'!$C$43</f>
        <v>3.1667731766373035E-4</v>
      </c>
    </row>
    <row r="24" spans="2:14" s="153" customFormat="1">
      <c r="B24" s="110" t="s">
        <v>865</v>
      </c>
      <c r="C24" s="87" t="s">
        <v>866</v>
      </c>
      <c r="D24" s="100" t="s">
        <v>138</v>
      </c>
      <c r="E24" s="87" t="s">
        <v>1752</v>
      </c>
      <c r="F24" s="87" t="s">
        <v>867</v>
      </c>
      <c r="G24" s="100" t="s">
        <v>427</v>
      </c>
      <c r="H24" s="100" t="s">
        <v>267</v>
      </c>
      <c r="I24" s="97">
        <v>42949</v>
      </c>
      <c r="J24" s="99">
        <v>25450</v>
      </c>
      <c r="K24" s="97">
        <v>10930.520500000001</v>
      </c>
      <c r="L24" s="98">
        <v>4.230509817231998E-5</v>
      </c>
      <c r="M24" s="98">
        <v>7.0366431496326404E-2</v>
      </c>
      <c r="N24" s="98">
        <f>+K24/'סכום נכסי הקרן'!$C$43</f>
        <v>6.4355640264283521E-3</v>
      </c>
    </row>
    <row r="25" spans="2:14" s="153" customFormat="1">
      <c r="B25" s="110" t="s">
        <v>868</v>
      </c>
      <c r="C25" s="87" t="s">
        <v>869</v>
      </c>
      <c r="D25" s="100" t="s">
        <v>138</v>
      </c>
      <c r="E25" s="87" t="s">
        <v>1752</v>
      </c>
      <c r="F25" s="87" t="s">
        <v>870</v>
      </c>
      <c r="G25" s="100" t="s">
        <v>689</v>
      </c>
      <c r="H25" s="100" t="s">
        <v>267</v>
      </c>
      <c r="I25" s="97">
        <v>10640435.859999999</v>
      </c>
      <c r="J25" s="99">
        <v>67.2</v>
      </c>
      <c r="K25" s="97">
        <v>7150.3729000000003</v>
      </c>
      <c r="L25" s="98">
        <v>8.2151032406076185E-4</v>
      </c>
      <c r="M25" s="98">
        <v>4.6031314322226347E-2</v>
      </c>
      <c r="N25" s="98">
        <f>+K25/'סכום נכסי הקרן'!$C$43</f>
        <v>4.2099260150317789E-3</v>
      </c>
    </row>
    <row r="26" spans="2:14" s="153" customFormat="1">
      <c r="B26" s="110" t="s">
        <v>871</v>
      </c>
      <c r="C26" s="87" t="s">
        <v>872</v>
      </c>
      <c r="D26" s="100" t="s">
        <v>138</v>
      </c>
      <c r="E26" s="87" t="s">
        <v>1752</v>
      </c>
      <c r="F26" s="87" t="s">
        <v>873</v>
      </c>
      <c r="G26" s="100" t="s">
        <v>427</v>
      </c>
      <c r="H26" s="100" t="s">
        <v>267</v>
      </c>
      <c r="I26" s="97">
        <v>234111</v>
      </c>
      <c r="J26" s="99">
        <v>1581</v>
      </c>
      <c r="K26" s="97">
        <v>3701.2949100000001</v>
      </c>
      <c r="L26" s="98">
        <v>1.8359995782402856E-4</v>
      </c>
      <c r="M26" s="98">
        <v>2.3827494283754976E-2</v>
      </c>
      <c r="N26" s="98">
        <f>+K26/'סכום נכסי הקרן'!$C$43</f>
        <v>2.1792119024888488E-3</v>
      </c>
    </row>
    <row r="27" spans="2:14" s="153" customFormat="1">
      <c r="B27" s="110" t="s">
        <v>874</v>
      </c>
      <c r="C27" s="87" t="s">
        <v>875</v>
      </c>
      <c r="D27" s="100" t="s">
        <v>138</v>
      </c>
      <c r="E27" s="87" t="s">
        <v>1752</v>
      </c>
      <c r="F27" s="87" t="s">
        <v>324</v>
      </c>
      <c r="G27" s="100" t="s">
        <v>325</v>
      </c>
      <c r="H27" s="100" t="s">
        <v>267</v>
      </c>
      <c r="I27" s="97">
        <v>417069</v>
      </c>
      <c r="J27" s="99">
        <v>1350</v>
      </c>
      <c r="K27" s="97">
        <v>5630.4314999999997</v>
      </c>
      <c r="L27" s="98">
        <v>2.829893237263537E-4</v>
      </c>
      <c r="M27" s="98">
        <v>3.6246523890560219E-2</v>
      </c>
      <c r="N27" s="98">
        <f>+K27/'סכום נכסי הקרן'!$C$43</f>
        <v>3.3150299123146992E-3</v>
      </c>
    </row>
    <row r="28" spans="2:14" s="153" customFormat="1">
      <c r="B28" s="110" t="s">
        <v>876</v>
      </c>
      <c r="C28" s="87" t="s">
        <v>877</v>
      </c>
      <c r="D28" s="100" t="s">
        <v>138</v>
      </c>
      <c r="E28" s="87" t="s">
        <v>1752</v>
      </c>
      <c r="F28" s="87" t="s">
        <v>331</v>
      </c>
      <c r="G28" s="100" t="s">
        <v>325</v>
      </c>
      <c r="H28" s="100" t="s">
        <v>267</v>
      </c>
      <c r="I28" s="97">
        <v>53783</v>
      </c>
      <c r="J28" s="99">
        <v>4650</v>
      </c>
      <c r="K28" s="97">
        <v>2500.9095000000002</v>
      </c>
      <c r="L28" s="98">
        <v>2.3194292241889399E-4</v>
      </c>
      <c r="M28" s="98">
        <v>1.6099880788866542E-2</v>
      </c>
      <c r="N28" s="98">
        <f>+K28/'סכום נכסי הקרן'!$C$43</f>
        <v>1.4724608230278619E-3</v>
      </c>
    </row>
    <row r="29" spans="2:14" s="153" customFormat="1">
      <c r="B29" s="110" t="s">
        <v>878</v>
      </c>
      <c r="C29" s="87" t="s">
        <v>879</v>
      </c>
      <c r="D29" s="100" t="s">
        <v>138</v>
      </c>
      <c r="E29" s="87" t="s">
        <v>1752</v>
      </c>
      <c r="F29" s="87"/>
      <c r="G29" s="100" t="s">
        <v>880</v>
      </c>
      <c r="H29" s="100" t="s">
        <v>267</v>
      </c>
      <c r="I29" s="97">
        <v>12321</v>
      </c>
      <c r="J29" s="99">
        <v>21100</v>
      </c>
      <c r="K29" s="97">
        <v>2599.7310000000002</v>
      </c>
      <c r="L29" s="98">
        <v>2.5055978739352303E-5</v>
      </c>
      <c r="M29" s="98">
        <v>1.6736055096404249E-2</v>
      </c>
      <c r="N29" s="98">
        <f>+K29/'סכום נכסי הקרן'!$C$43</f>
        <v>1.5306439708878095E-3</v>
      </c>
    </row>
    <row r="30" spans="2:14" s="153" customFormat="1">
      <c r="B30" s="110" t="s">
        <v>881</v>
      </c>
      <c r="C30" s="87" t="s">
        <v>882</v>
      </c>
      <c r="D30" s="100" t="s">
        <v>138</v>
      </c>
      <c r="E30" s="87" t="s">
        <v>1752</v>
      </c>
      <c r="F30" s="87" t="s">
        <v>491</v>
      </c>
      <c r="G30" s="100" t="s">
        <v>372</v>
      </c>
      <c r="H30" s="100" t="s">
        <v>267</v>
      </c>
      <c r="I30" s="97">
        <v>23754.799999999999</v>
      </c>
      <c r="J30" s="99">
        <v>12450</v>
      </c>
      <c r="K30" s="97">
        <v>2957.4726000000001</v>
      </c>
      <c r="L30" s="98">
        <v>5.3492119005395353E-4</v>
      </c>
      <c r="M30" s="98">
        <v>1.9039056109922882E-2</v>
      </c>
      <c r="N30" s="98">
        <f>+K30/'סכום נכסי הקרן'!$C$43</f>
        <v>1.7412715408847662E-3</v>
      </c>
    </row>
    <row r="31" spans="2:14" s="153" customFormat="1">
      <c r="B31" s="110" t="s">
        <v>883</v>
      </c>
      <c r="C31" s="87" t="s">
        <v>884</v>
      </c>
      <c r="D31" s="100" t="s">
        <v>138</v>
      </c>
      <c r="E31" s="87" t="s">
        <v>1752</v>
      </c>
      <c r="F31" s="87" t="s">
        <v>885</v>
      </c>
      <c r="G31" s="100" t="s">
        <v>210</v>
      </c>
      <c r="H31" s="100" t="s">
        <v>267</v>
      </c>
      <c r="I31" s="97">
        <v>14834</v>
      </c>
      <c r="J31" s="99">
        <v>22450</v>
      </c>
      <c r="K31" s="97">
        <v>3330.2330000000002</v>
      </c>
      <c r="L31" s="98">
        <v>2.4467642392392433E-4</v>
      </c>
      <c r="M31" s="98">
        <v>2.1438742305209122E-2</v>
      </c>
      <c r="N31" s="98">
        <f>+K31/'סכום נכסי הקרן'!$C$43</f>
        <v>1.9607417317797967E-3</v>
      </c>
    </row>
    <row r="32" spans="2:14" s="153" customFormat="1">
      <c r="B32" s="110" t="s">
        <v>886</v>
      </c>
      <c r="C32" s="87" t="s">
        <v>887</v>
      </c>
      <c r="D32" s="100" t="s">
        <v>138</v>
      </c>
      <c r="E32" s="87" t="s">
        <v>1752</v>
      </c>
      <c r="F32" s="87" t="s">
        <v>340</v>
      </c>
      <c r="G32" s="100" t="s">
        <v>325</v>
      </c>
      <c r="H32" s="100" t="s">
        <v>267</v>
      </c>
      <c r="I32" s="97">
        <v>373935</v>
      </c>
      <c r="J32" s="99">
        <v>2010</v>
      </c>
      <c r="K32" s="97">
        <v>7516.0934999999999</v>
      </c>
      <c r="L32" s="98">
        <v>2.8131820582695522E-4</v>
      </c>
      <c r="M32" s="98">
        <v>4.8385681028431729E-2</v>
      </c>
      <c r="N32" s="98">
        <f>+K32/'סכום נכסי הקרן'!$C$43</f>
        <v>4.4252513819329981E-3</v>
      </c>
    </row>
    <row r="33" spans="2:14" s="153" customFormat="1">
      <c r="B33" s="110" t="s">
        <v>888</v>
      </c>
      <c r="C33" s="87" t="s">
        <v>889</v>
      </c>
      <c r="D33" s="100" t="s">
        <v>138</v>
      </c>
      <c r="E33" s="87" t="s">
        <v>1752</v>
      </c>
      <c r="F33" s="87" t="s">
        <v>754</v>
      </c>
      <c r="G33" s="100" t="s">
        <v>483</v>
      </c>
      <c r="H33" s="100" t="s">
        <v>267</v>
      </c>
      <c r="I33" s="97">
        <v>4775</v>
      </c>
      <c r="J33" s="99">
        <v>61190</v>
      </c>
      <c r="K33" s="97">
        <v>2999.4612299999999</v>
      </c>
      <c r="L33" s="98">
        <v>4.7069604164836867E-4</v>
      </c>
      <c r="M33" s="98">
        <v>1.9309362547436044E-2</v>
      </c>
      <c r="N33" s="98">
        <f>+K33/'סכום נכסי הקרן'!$C$43</f>
        <v>1.7659931922230543E-3</v>
      </c>
    </row>
    <row r="34" spans="2:14" s="153" customFormat="1">
      <c r="B34" s="110" t="s">
        <v>890</v>
      </c>
      <c r="C34" s="87" t="s">
        <v>891</v>
      </c>
      <c r="D34" s="100" t="s">
        <v>138</v>
      </c>
      <c r="E34" s="87" t="s">
        <v>1752</v>
      </c>
      <c r="F34" s="87" t="s">
        <v>892</v>
      </c>
      <c r="G34" s="100" t="s">
        <v>765</v>
      </c>
      <c r="H34" s="100" t="s">
        <v>267</v>
      </c>
      <c r="I34" s="97">
        <v>21393</v>
      </c>
      <c r="J34" s="99">
        <v>20900</v>
      </c>
      <c r="K34" s="97">
        <v>4471.1369999999997</v>
      </c>
      <c r="L34" s="98">
        <v>3.6429392343329475E-4</v>
      </c>
      <c r="M34" s="98">
        <v>2.8783437661654841E-2</v>
      </c>
      <c r="N34" s="98">
        <f>+K34/'סכום נכסי הקרן'!$C$43</f>
        <v>2.6324719334667348E-3</v>
      </c>
    </row>
    <row r="35" spans="2:14" s="153" customFormat="1">
      <c r="B35" s="110" t="s">
        <v>893</v>
      </c>
      <c r="C35" s="87" t="s">
        <v>894</v>
      </c>
      <c r="D35" s="100" t="s">
        <v>138</v>
      </c>
      <c r="E35" s="87" t="s">
        <v>1752</v>
      </c>
      <c r="F35" s="87" t="s">
        <v>895</v>
      </c>
      <c r="G35" s="100" t="s">
        <v>427</v>
      </c>
      <c r="H35" s="100" t="s">
        <v>267</v>
      </c>
      <c r="I35" s="97">
        <v>15666</v>
      </c>
      <c r="J35" s="99">
        <v>56500</v>
      </c>
      <c r="K35" s="97">
        <v>8851.2900000000009</v>
      </c>
      <c r="L35" s="98">
        <v>1.1145016008741972E-4</v>
      </c>
      <c r="M35" s="98">
        <v>5.6981155786599451E-2</v>
      </c>
      <c r="N35" s="98">
        <f>+K35/'סכום נכסי הקרן'!$C$43</f>
        <v>5.2113752050037335E-3</v>
      </c>
    </row>
    <row r="36" spans="2:14" s="153" customFormat="1">
      <c r="B36" s="110" t="s">
        <v>896</v>
      </c>
      <c r="C36" s="87" t="s">
        <v>897</v>
      </c>
      <c r="D36" s="100" t="s">
        <v>138</v>
      </c>
      <c r="E36" s="87" t="s">
        <v>1752</v>
      </c>
      <c r="F36" s="87" t="s">
        <v>531</v>
      </c>
      <c r="G36" s="100" t="s">
        <v>483</v>
      </c>
      <c r="H36" s="100" t="s">
        <v>267</v>
      </c>
      <c r="I36" s="97">
        <v>1004</v>
      </c>
      <c r="J36" s="99">
        <v>78010</v>
      </c>
      <c r="K36" s="97">
        <v>783.22040000000004</v>
      </c>
      <c r="L36" s="98">
        <v>8.3781202552322574E-5</v>
      </c>
      <c r="M36" s="98">
        <v>5.0420677243252377E-3</v>
      </c>
      <c r="N36" s="98">
        <f>+K36/'סכום נכסי הקרן'!$C$43</f>
        <v>4.6113678035779033E-4</v>
      </c>
    </row>
    <row r="37" spans="2:14" s="153" customFormat="1">
      <c r="B37" s="110" t="s">
        <v>898</v>
      </c>
      <c r="C37" s="87" t="s">
        <v>899</v>
      </c>
      <c r="D37" s="100" t="s">
        <v>138</v>
      </c>
      <c r="E37" s="87" t="s">
        <v>1752</v>
      </c>
      <c r="F37" s="87" t="s">
        <v>371</v>
      </c>
      <c r="G37" s="100" t="s">
        <v>372</v>
      </c>
      <c r="H37" s="100" t="s">
        <v>267</v>
      </c>
      <c r="I37" s="97">
        <v>39583</v>
      </c>
      <c r="J37" s="99">
        <v>14500</v>
      </c>
      <c r="K37" s="97">
        <v>5739.5349999999999</v>
      </c>
      <c r="L37" s="98">
        <v>3.2639646364113423E-4</v>
      </c>
      <c r="M37" s="98">
        <v>3.6948889707335321E-2</v>
      </c>
      <c r="N37" s="98">
        <f>+K37/'סכום נכסי הקרן'!$C$43</f>
        <v>3.379266794698976E-3</v>
      </c>
    </row>
    <row r="38" spans="2:14" s="153" customFormat="1">
      <c r="B38" s="110" t="s">
        <v>900</v>
      </c>
      <c r="C38" s="87" t="s">
        <v>901</v>
      </c>
      <c r="D38" s="100" t="s">
        <v>138</v>
      </c>
      <c r="E38" s="87" t="s">
        <v>1752</v>
      </c>
      <c r="F38" s="87" t="s">
        <v>902</v>
      </c>
      <c r="G38" s="100" t="s">
        <v>765</v>
      </c>
      <c r="H38" s="100" t="s">
        <v>267</v>
      </c>
      <c r="I38" s="97">
        <v>45881</v>
      </c>
      <c r="J38" s="99">
        <v>5795</v>
      </c>
      <c r="K38" s="97">
        <v>2658.80395</v>
      </c>
      <c r="L38" s="98">
        <v>4.2754944844527662E-4</v>
      </c>
      <c r="M38" s="98">
        <v>1.7116343728538548E-2</v>
      </c>
      <c r="N38" s="98">
        <f>+K38/'סכום נכסי הקרן'!$C$43</f>
        <v>1.5654243596126649E-3</v>
      </c>
    </row>
    <row r="39" spans="2:14" s="153" customFormat="1">
      <c r="B39" s="111"/>
      <c r="C39" s="87"/>
      <c r="D39" s="87"/>
      <c r="E39" s="87"/>
      <c r="F39" s="87"/>
      <c r="G39" s="87"/>
      <c r="H39" s="87"/>
      <c r="I39" s="97"/>
      <c r="J39" s="99"/>
      <c r="K39" s="87"/>
      <c r="L39" s="87"/>
      <c r="M39" s="98"/>
      <c r="N39" s="87"/>
    </row>
    <row r="40" spans="2:14" s="153" customFormat="1">
      <c r="B40" s="109" t="s">
        <v>35</v>
      </c>
      <c r="C40" s="85"/>
      <c r="D40" s="85"/>
      <c r="E40" s="85"/>
      <c r="F40" s="85"/>
      <c r="G40" s="85"/>
      <c r="H40" s="85"/>
      <c r="I40" s="94"/>
      <c r="J40" s="96"/>
      <c r="K40" s="94">
        <v>25112.15826</v>
      </c>
      <c r="L40" s="85"/>
      <c r="M40" s="95">
        <v>0.16166228899412402</v>
      </c>
      <c r="N40" s="95">
        <f>+K40/'סכום נכסי הקרן'!$C$43</f>
        <v>1.4785288799744859E-2</v>
      </c>
    </row>
    <row r="41" spans="2:14" s="153" customFormat="1">
      <c r="B41" s="110" t="s">
        <v>903</v>
      </c>
      <c r="C41" s="87" t="s">
        <v>904</v>
      </c>
      <c r="D41" s="100" t="s">
        <v>138</v>
      </c>
      <c r="E41" s="87" t="s">
        <v>1752</v>
      </c>
      <c r="F41" s="87" t="s">
        <v>793</v>
      </c>
      <c r="G41" s="100" t="s">
        <v>794</v>
      </c>
      <c r="H41" s="100" t="s">
        <v>267</v>
      </c>
      <c r="I41" s="97">
        <v>163129</v>
      </c>
      <c r="J41" s="99">
        <v>347.3</v>
      </c>
      <c r="K41" s="97">
        <v>566.54701999999997</v>
      </c>
      <c r="L41" s="98">
        <v>5.5702880726982195E-4</v>
      </c>
      <c r="M41" s="98">
        <v>3.6472089387031346E-3</v>
      </c>
      <c r="N41" s="98">
        <f>+K41/'סכום נכסי הקרן'!$C$43</f>
        <v>3.3356596524311755E-4</v>
      </c>
    </row>
    <row r="42" spans="2:14" s="153" customFormat="1">
      <c r="B42" s="110" t="s">
        <v>905</v>
      </c>
      <c r="C42" s="87" t="s">
        <v>906</v>
      </c>
      <c r="D42" s="100" t="s">
        <v>138</v>
      </c>
      <c r="E42" s="87" t="s">
        <v>1752</v>
      </c>
      <c r="F42" s="87" t="s">
        <v>907</v>
      </c>
      <c r="G42" s="100" t="s">
        <v>908</v>
      </c>
      <c r="H42" s="100" t="s">
        <v>267</v>
      </c>
      <c r="I42" s="97">
        <v>15141</v>
      </c>
      <c r="J42" s="99">
        <v>3112</v>
      </c>
      <c r="K42" s="97">
        <v>471.18791999999996</v>
      </c>
      <c r="L42" s="98">
        <v>5.9600000976210309E-4</v>
      </c>
      <c r="M42" s="98">
        <v>3.0333242131128629E-3</v>
      </c>
      <c r="N42" s="98">
        <f>+K42/'סכום נכסי הקרן'!$C$43</f>
        <v>2.7742137509733408E-4</v>
      </c>
    </row>
    <row r="43" spans="2:14" s="153" customFormat="1">
      <c r="B43" s="110" t="s">
        <v>909</v>
      </c>
      <c r="C43" s="87" t="s">
        <v>910</v>
      </c>
      <c r="D43" s="100" t="s">
        <v>138</v>
      </c>
      <c r="E43" s="87" t="s">
        <v>1752</v>
      </c>
      <c r="F43" s="87" t="s">
        <v>911</v>
      </c>
      <c r="G43" s="100" t="s">
        <v>912</v>
      </c>
      <c r="H43" s="100" t="s">
        <v>267</v>
      </c>
      <c r="I43" s="97">
        <v>4650</v>
      </c>
      <c r="J43" s="99">
        <v>9648</v>
      </c>
      <c r="K43" s="97">
        <v>448.63200000000001</v>
      </c>
      <c r="L43" s="98">
        <v>1.5447794692762299E-4</v>
      </c>
      <c r="M43" s="98">
        <v>2.8881179899035827E-3</v>
      </c>
      <c r="N43" s="98">
        <f>+K43/'סכום נכסי הקרן'!$C$43</f>
        <v>2.6414112304209156E-4</v>
      </c>
    </row>
    <row r="44" spans="2:14" s="153" customFormat="1">
      <c r="B44" s="110" t="s">
        <v>913</v>
      </c>
      <c r="C44" s="87" t="s">
        <v>914</v>
      </c>
      <c r="D44" s="100" t="s">
        <v>138</v>
      </c>
      <c r="E44" s="87" t="s">
        <v>1752</v>
      </c>
      <c r="F44" s="87" t="s">
        <v>915</v>
      </c>
      <c r="G44" s="100" t="s">
        <v>408</v>
      </c>
      <c r="H44" s="100" t="s">
        <v>267</v>
      </c>
      <c r="I44" s="97">
        <v>768</v>
      </c>
      <c r="J44" s="99">
        <v>17700</v>
      </c>
      <c r="K44" s="97">
        <v>135.93600000000001</v>
      </c>
      <c r="L44" s="98">
        <v>5.3226359439684453E-5</v>
      </c>
      <c r="M44" s="98">
        <v>8.7510299549638324E-4</v>
      </c>
      <c r="N44" s="98">
        <f>+K44/'סכום נכסי הקרן'!$C$43</f>
        <v>8.0035057021901607E-5</v>
      </c>
    </row>
    <row r="45" spans="2:14" s="153" customFormat="1">
      <c r="B45" s="110" t="s">
        <v>916</v>
      </c>
      <c r="C45" s="87" t="s">
        <v>917</v>
      </c>
      <c r="D45" s="100" t="s">
        <v>138</v>
      </c>
      <c r="E45" s="87" t="s">
        <v>1752</v>
      </c>
      <c r="F45" s="87" t="s">
        <v>918</v>
      </c>
      <c r="G45" s="100" t="s">
        <v>919</v>
      </c>
      <c r="H45" s="100" t="s">
        <v>267</v>
      </c>
      <c r="I45" s="97">
        <v>25567</v>
      </c>
      <c r="J45" s="99">
        <v>926</v>
      </c>
      <c r="K45" s="97">
        <v>236.75042000000002</v>
      </c>
      <c r="L45" s="98">
        <v>2.3495871795451467E-4</v>
      </c>
      <c r="M45" s="98">
        <v>1.5241069453789053E-3</v>
      </c>
      <c r="N45" s="98">
        <f>+K45/'סכום נכסי הקרן'!$C$43</f>
        <v>1.3939157665856841E-4</v>
      </c>
    </row>
    <row r="46" spans="2:14" s="153" customFormat="1">
      <c r="B46" s="110" t="s">
        <v>920</v>
      </c>
      <c r="C46" s="87" t="s">
        <v>921</v>
      </c>
      <c r="D46" s="100" t="s">
        <v>138</v>
      </c>
      <c r="E46" s="87" t="s">
        <v>1752</v>
      </c>
      <c r="F46" s="87" t="s">
        <v>922</v>
      </c>
      <c r="G46" s="100" t="s">
        <v>578</v>
      </c>
      <c r="H46" s="100" t="s">
        <v>267</v>
      </c>
      <c r="I46" s="97">
        <v>12437</v>
      </c>
      <c r="J46" s="99">
        <v>7290</v>
      </c>
      <c r="K46" s="97">
        <v>913.87076000000002</v>
      </c>
      <c r="L46" s="98">
        <v>5.9313862088808454E-4</v>
      </c>
      <c r="M46" s="98">
        <v>5.8831438292472659E-3</v>
      </c>
      <c r="N46" s="98">
        <f>+K46/'סכום נכסי הקרן'!$C$43</f>
        <v>5.3805981040525356E-4</v>
      </c>
    </row>
    <row r="47" spans="2:14" s="153" customFormat="1">
      <c r="B47" s="110" t="s">
        <v>923</v>
      </c>
      <c r="C47" s="87" t="s">
        <v>924</v>
      </c>
      <c r="D47" s="100" t="s">
        <v>138</v>
      </c>
      <c r="E47" s="87" t="s">
        <v>1752</v>
      </c>
      <c r="F47" s="87" t="s">
        <v>925</v>
      </c>
      <c r="G47" s="100" t="s">
        <v>210</v>
      </c>
      <c r="H47" s="100" t="s">
        <v>267</v>
      </c>
      <c r="I47" s="97">
        <v>14415</v>
      </c>
      <c r="J47" s="99">
        <v>2251</v>
      </c>
      <c r="K47" s="97">
        <v>324.48165</v>
      </c>
      <c r="L47" s="98">
        <v>4.2987583044838391E-4</v>
      </c>
      <c r="M47" s="98">
        <v>2.0888864163916034E-3</v>
      </c>
      <c r="N47" s="98">
        <f>+K47/'סכום נכסי הקרן'!$C$43</f>
        <v>1.9104510475746468E-4</v>
      </c>
    </row>
    <row r="48" spans="2:14" s="153" customFormat="1">
      <c r="B48" s="110" t="s">
        <v>926</v>
      </c>
      <c r="C48" s="87" t="s">
        <v>927</v>
      </c>
      <c r="D48" s="100" t="s">
        <v>138</v>
      </c>
      <c r="E48" s="87" t="s">
        <v>1752</v>
      </c>
      <c r="F48" s="87" t="s">
        <v>928</v>
      </c>
      <c r="G48" s="100" t="s">
        <v>372</v>
      </c>
      <c r="H48" s="100" t="s">
        <v>267</v>
      </c>
      <c r="I48" s="97">
        <v>53932</v>
      </c>
      <c r="J48" s="99">
        <v>2820</v>
      </c>
      <c r="K48" s="97">
        <v>1520.8824</v>
      </c>
      <c r="L48" s="98">
        <v>3.608672386745619E-4</v>
      </c>
      <c r="M48" s="98">
        <v>9.7908482229705773E-3</v>
      </c>
      <c r="N48" s="98">
        <f>+K48/'סכום נכסי הקרן'!$C$43</f>
        <v>8.9545013541377232E-4</v>
      </c>
    </row>
    <row r="49" spans="2:14" s="153" customFormat="1">
      <c r="B49" s="110" t="s">
        <v>929</v>
      </c>
      <c r="C49" s="87" t="s">
        <v>930</v>
      </c>
      <c r="D49" s="100" t="s">
        <v>138</v>
      </c>
      <c r="E49" s="87" t="s">
        <v>1752</v>
      </c>
      <c r="F49" s="87" t="s">
        <v>931</v>
      </c>
      <c r="G49" s="100" t="s">
        <v>483</v>
      </c>
      <c r="H49" s="100" t="s">
        <v>267</v>
      </c>
      <c r="I49" s="97">
        <v>4576</v>
      </c>
      <c r="J49" s="99">
        <v>2787</v>
      </c>
      <c r="K49" s="97">
        <v>127.53312</v>
      </c>
      <c r="L49" s="98">
        <v>1.6594864984490366E-4</v>
      </c>
      <c r="M49" s="98">
        <v>8.2100852855019788E-4</v>
      </c>
      <c r="N49" s="98">
        <f>+K49/'סכום נכסי הקרן'!$C$43</f>
        <v>7.5087692232970064E-5</v>
      </c>
    </row>
    <row r="50" spans="2:14" s="153" customFormat="1">
      <c r="B50" s="110" t="s">
        <v>932</v>
      </c>
      <c r="C50" s="87" t="s">
        <v>933</v>
      </c>
      <c r="D50" s="100" t="s">
        <v>138</v>
      </c>
      <c r="E50" s="87" t="s">
        <v>1752</v>
      </c>
      <c r="F50" s="87" t="s">
        <v>934</v>
      </c>
      <c r="G50" s="100" t="s">
        <v>483</v>
      </c>
      <c r="H50" s="100" t="s">
        <v>267</v>
      </c>
      <c r="I50" s="97">
        <v>2052</v>
      </c>
      <c r="J50" s="99">
        <v>48000</v>
      </c>
      <c r="K50" s="97">
        <v>984.96</v>
      </c>
      <c r="L50" s="98">
        <v>5.7248969406954243E-4</v>
      </c>
      <c r="M50" s="98">
        <v>6.3407886538085394E-3</v>
      </c>
      <c r="N50" s="98">
        <f>+K50/'סכום נכסי הקרן'!$C$43</f>
        <v>5.7991503181123623E-4</v>
      </c>
    </row>
    <row r="51" spans="2:14" s="153" customFormat="1">
      <c r="B51" s="110" t="s">
        <v>935</v>
      </c>
      <c r="C51" s="87" t="s">
        <v>936</v>
      </c>
      <c r="D51" s="100" t="s">
        <v>138</v>
      </c>
      <c r="E51" s="87" t="s">
        <v>1752</v>
      </c>
      <c r="F51" s="87" t="s">
        <v>937</v>
      </c>
      <c r="G51" s="100" t="s">
        <v>372</v>
      </c>
      <c r="H51" s="100" t="s">
        <v>267</v>
      </c>
      <c r="I51" s="97">
        <v>3174</v>
      </c>
      <c r="J51" s="99">
        <v>7798</v>
      </c>
      <c r="K51" s="97">
        <v>247.50851999999998</v>
      </c>
      <c r="L51" s="98">
        <v>1.2396714550376163E-4</v>
      </c>
      <c r="M51" s="98">
        <v>1.5933634008862734E-3</v>
      </c>
      <c r="N51" s="98">
        <f>+K51/'סכום נכסי הקרן'!$C$43</f>
        <v>1.4572562464399769E-4</v>
      </c>
    </row>
    <row r="52" spans="2:14" s="153" customFormat="1">
      <c r="B52" s="110" t="s">
        <v>938</v>
      </c>
      <c r="C52" s="87" t="s">
        <v>939</v>
      </c>
      <c r="D52" s="100" t="s">
        <v>138</v>
      </c>
      <c r="E52" s="87" t="s">
        <v>1752</v>
      </c>
      <c r="F52" s="87" t="s">
        <v>385</v>
      </c>
      <c r="G52" s="100" t="s">
        <v>372</v>
      </c>
      <c r="H52" s="100" t="s">
        <v>267</v>
      </c>
      <c r="I52" s="97">
        <v>3599</v>
      </c>
      <c r="J52" s="99">
        <v>3499</v>
      </c>
      <c r="K52" s="97">
        <v>125.92900999999999</v>
      </c>
      <c r="L52" s="98">
        <v>3.7400046064719145E-5</v>
      </c>
      <c r="M52" s="98">
        <v>8.1068189347114814E-4</v>
      </c>
      <c r="N52" s="98">
        <f>+K52/'סכום נכסי הקרן'!$C$43</f>
        <v>7.4143240172298849E-5</v>
      </c>
    </row>
    <row r="53" spans="2:14" s="153" customFormat="1">
      <c r="B53" s="110" t="s">
        <v>940</v>
      </c>
      <c r="C53" s="87" t="s">
        <v>941</v>
      </c>
      <c r="D53" s="100" t="s">
        <v>138</v>
      </c>
      <c r="E53" s="87" t="s">
        <v>1752</v>
      </c>
      <c r="F53" s="87" t="s">
        <v>635</v>
      </c>
      <c r="G53" s="100" t="s">
        <v>427</v>
      </c>
      <c r="H53" s="100" t="s">
        <v>267</v>
      </c>
      <c r="I53" s="97">
        <v>497900.08</v>
      </c>
      <c r="J53" s="99">
        <v>154</v>
      </c>
      <c r="K53" s="97">
        <v>766.76612</v>
      </c>
      <c r="L53" s="98">
        <v>1.5572286131990097E-4</v>
      </c>
      <c r="M53" s="98">
        <v>4.93614148170565E-3</v>
      </c>
      <c r="N53" s="98">
        <f>+K53/'סכום נכסי הקרן'!$C$43</f>
        <v>4.5144899170684915E-4</v>
      </c>
    </row>
    <row r="54" spans="2:14" s="153" customFormat="1">
      <c r="B54" s="110" t="s">
        <v>942</v>
      </c>
      <c r="C54" s="87" t="s">
        <v>943</v>
      </c>
      <c r="D54" s="100" t="s">
        <v>138</v>
      </c>
      <c r="E54" s="87" t="s">
        <v>1752</v>
      </c>
      <c r="F54" s="87" t="s">
        <v>443</v>
      </c>
      <c r="G54" s="100" t="s">
        <v>372</v>
      </c>
      <c r="H54" s="100" t="s">
        <v>267</v>
      </c>
      <c r="I54" s="97">
        <v>721</v>
      </c>
      <c r="J54" s="99">
        <v>117400</v>
      </c>
      <c r="K54" s="97">
        <v>846.45399999999995</v>
      </c>
      <c r="L54" s="98">
        <v>3.5937963399103296E-4</v>
      </c>
      <c r="M54" s="98">
        <v>5.4491409998079655E-3</v>
      </c>
      <c r="N54" s="98">
        <f>+K54/'סכום נכסי הקרן'!$C$43</f>
        <v>4.9836683554331962E-4</v>
      </c>
    </row>
    <row r="55" spans="2:14" s="153" customFormat="1">
      <c r="B55" s="110" t="s">
        <v>944</v>
      </c>
      <c r="C55" s="87" t="s">
        <v>945</v>
      </c>
      <c r="D55" s="100" t="s">
        <v>138</v>
      </c>
      <c r="E55" s="87" t="s">
        <v>1752</v>
      </c>
      <c r="F55" s="87" t="s">
        <v>946</v>
      </c>
      <c r="G55" s="100" t="s">
        <v>169</v>
      </c>
      <c r="H55" s="100" t="s">
        <v>267</v>
      </c>
      <c r="I55" s="97">
        <v>22996</v>
      </c>
      <c r="J55" s="99">
        <v>3470</v>
      </c>
      <c r="K55" s="97">
        <v>814.05840000000001</v>
      </c>
      <c r="L55" s="98">
        <v>2.4673565858909243E-4</v>
      </c>
      <c r="M55" s="98">
        <v>5.2405907511549037E-3</v>
      </c>
      <c r="N55" s="98">
        <f>+K55/'סכום נכסי הקרן'!$C$43</f>
        <v>4.7929327376970032E-4</v>
      </c>
    </row>
    <row r="56" spans="2:14" s="153" customFormat="1">
      <c r="B56" s="110" t="s">
        <v>947</v>
      </c>
      <c r="C56" s="87" t="s">
        <v>948</v>
      </c>
      <c r="D56" s="100" t="s">
        <v>138</v>
      </c>
      <c r="E56" s="87" t="s">
        <v>1752</v>
      </c>
      <c r="F56" s="87" t="s">
        <v>949</v>
      </c>
      <c r="G56" s="100" t="s">
        <v>205</v>
      </c>
      <c r="H56" s="100" t="s">
        <v>267</v>
      </c>
      <c r="I56" s="97">
        <v>7338</v>
      </c>
      <c r="J56" s="99">
        <v>10750</v>
      </c>
      <c r="K56" s="97">
        <v>788.83500000000004</v>
      </c>
      <c r="L56" s="98">
        <v>2.8848073769926271E-4</v>
      </c>
      <c r="M56" s="98">
        <v>5.0782123311881294E-3</v>
      </c>
      <c r="N56" s="98">
        <f>+K56/'סכום נכסי הקרן'!$C$43</f>
        <v>4.644424891557185E-4</v>
      </c>
    </row>
    <row r="57" spans="2:14" s="153" customFormat="1">
      <c r="B57" s="110" t="s">
        <v>950</v>
      </c>
      <c r="C57" s="87" t="s">
        <v>951</v>
      </c>
      <c r="D57" s="100" t="s">
        <v>138</v>
      </c>
      <c r="E57" s="87" t="s">
        <v>1752</v>
      </c>
      <c r="F57" s="87" t="s">
        <v>423</v>
      </c>
      <c r="G57" s="100" t="s">
        <v>408</v>
      </c>
      <c r="H57" s="100" t="s">
        <v>267</v>
      </c>
      <c r="I57" s="97">
        <v>62824</v>
      </c>
      <c r="J57" s="99">
        <v>868</v>
      </c>
      <c r="K57" s="97">
        <v>545.31232</v>
      </c>
      <c r="L57" s="98">
        <v>2.5155488821631758E-4</v>
      </c>
      <c r="M57" s="98">
        <v>3.5105082149914837E-3</v>
      </c>
      <c r="N57" s="98">
        <f>+K57/'סכום נכסי הקרן'!$C$43</f>
        <v>3.21063608065159E-4</v>
      </c>
    </row>
    <row r="58" spans="2:14" s="153" customFormat="1">
      <c r="B58" s="110" t="s">
        <v>952</v>
      </c>
      <c r="C58" s="87" t="s">
        <v>953</v>
      </c>
      <c r="D58" s="100" t="s">
        <v>138</v>
      </c>
      <c r="E58" s="87" t="s">
        <v>1752</v>
      </c>
      <c r="F58" s="87" t="s">
        <v>407</v>
      </c>
      <c r="G58" s="100" t="s">
        <v>408</v>
      </c>
      <c r="H58" s="100" t="s">
        <v>267</v>
      </c>
      <c r="I58" s="97">
        <v>60840</v>
      </c>
      <c r="J58" s="99">
        <v>1493</v>
      </c>
      <c r="K58" s="97">
        <v>908.34119999999996</v>
      </c>
      <c r="L58" s="98">
        <v>2.845624798551841E-4</v>
      </c>
      <c r="M58" s="98">
        <v>5.8475466767653845E-3</v>
      </c>
      <c r="N58" s="98">
        <f>+K58/'סכום נכסי הקרן'!$C$43</f>
        <v>5.3480417061957484E-4</v>
      </c>
    </row>
    <row r="59" spans="2:14" s="153" customFormat="1">
      <c r="B59" s="110" t="s">
        <v>954</v>
      </c>
      <c r="C59" s="87" t="s">
        <v>955</v>
      </c>
      <c r="D59" s="100" t="s">
        <v>138</v>
      </c>
      <c r="E59" s="87" t="s">
        <v>1752</v>
      </c>
      <c r="F59" s="87" t="s">
        <v>411</v>
      </c>
      <c r="G59" s="100" t="s">
        <v>372</v>
      </c>
      <c r="H59" s="100" t="s">
        <v>267</v>
      </c>
      <c r="I59" s="97">
        <v>5100</v>
      </c>
      <c r="J59" s="99">
        <v>6880</v>
      </c>
      <c r="K59" s="97">
        <v>350.88</v>
      </c>
      <c r="L59" s="98">
        <v>2.8714754609337453E-4</v>
      </c>
      <c r="M59" s="98">
        <v>2.2588287065955373E-3</v>
      </c>
      <c r="N59" s="98">
        <f>+K59/'סכום נכסי הקרן'!$C$43</f>
        <v>2.0658766484113724E-4</v>
      </c>
    </row>
    <row r="60" spans="2:14" s="153" customFormat="1">
      <c r="B60" s="110" t="s">
        <v>956</v>
      </c>
      <c r="C60" s="87" t="s">
        <v>957</v>
      </c>
      <c r="D60" s="100" t="s">
        <v>138</v>
      </c>
      <c r="E60" s="87" t="s">
        <v>1752</v>
      </c>
      <c r="F60" s="87" t="s">
        <v>958</v>
      </c>
      <c r="G60" s="100" t="s">
        <v>959</v>
      </c>
      <c r="H60" s="100" t="s">
        <v>267</v>
      </c>
      <c r="I60" s="97">
        <v>23813</v>
      </c>
      <c r="J60" s="99">
        <v>4950</v>
      </c>
      <c r="K60" s="97">
        <v>1178.7435</v>
      </c>
      <c r="L60" s="98">
        <v>1.0591710230948032E-3</v>
      </c>
      <c r="M60" s="98">
        <v>7.5882913118812609E-3</v>
      </c>
      <c r="N60" s="98">
        <f>+K60/'סכום נכסי הקרן'!$C$43</f>
        <v>6.940089691965033E-4</v>
      </c>
    </row>
    <row r="61" spans="2:14" s="153" customFormat="1">
      <c r="B61" s="110" t="s">
        <v>960</v>
      </c>
      <c r="C61" s="87" t="s">
        <v>961</v>
      </c>
      <c r="D61" s="100" t="s">
        <v>138</v>
      </c>
      <c r="E61" s="87" t="s">
        <v>1752</v>
      </c>
      <c r="F61" s="87" t="s">
        <v>831</v>
      </c>
      <c r="G61" s="100" t="s">
        <v>390</v>
      </c>
      <c r="H61" s="100" t="s">
        <v>267</v>
      </c>
      <c r="I61" s="97">
        <v>3744</v>
      </c>
      <c r="J61" s="99">
        <v>2910</v>
      </c>
      <c r="K61" s="97">
        <v>108.95039999999999</v>
      </c>
      <c r="L61" s="98">
        <v>1.8160340968162507E-4</v>
      </c>
      <c r="M61" s="98">
        <v>7.0138021863619014E-4</v>
      </c>
      <c r="N61" s="98">
        <f>+K61/'סכום נכסי הקרן'!$C$43</f>
        <v>6.4146741676663924E-5</v>
      </c>
    </row>
    <row r="62" spans="2:14" s="153" customFormat="1">
      <c r="B62" s="110" t="s">
        <v>962</v>
      </c>
      <c r="C62" s="87" t="s">
        <v>963</v>
      </c>
      <c r="D62" s="100" t="s">
        <v>138</v>
      </c>
      <c r="E62" s="87" t="s">
        <v>1752</v>
      </c>
      <c r="F62" s="87" t="s">
        <v>964</v>
      </c>
      <c r="G62" s="100" t="s">
        <v>912</v>
      </c>
      <c r="H62" s="100" t="s">
        <v>267</v>
      </c>
      <c r="I62" s="97">
        <v>6997.66</v>
      </c>
      <c r="J62" s="99">
        <v>5567</v>
      </c>
      <c r="K62" s="97">
        <v>389.55955</v>
      </c>
      <c r="L62" s="98">
        <v>8.5279485102346687E-5</v>
      </c>
      <c r="M62" s="98">
        <v>2.5078325765744399E-3</v>
      </c>
      <c r="N62" s="98">
        <f>+K62/'סכום נכסי הקרן'!$C$43</f>
        <v>2.293610287023035E-4</v>
      </c>
    </row>
    <row r="63" spans="2:14" s="153" customFormat="1">
      <c r="B63" s="110" t="s">
        <v>965</v>
      </c>
      <c r="C63" s="87" t="s">
        <v>966</v>
      </c>
      <c r="D63" s="100" t="s">
        <v>138</v>
      </c>
      <c r="E63" s="87" t="s">
        <v>1752</v>
      </c>
      <c r="F63" s="87" t="s">
        <v>482</v>
      </c>
      <c r="G63" s="100" t="s">
        <v>483</v>
      </c>
      <c r="H63" s="100" t="s">
        <v>267</v>
      </c>
      <c r="I63" s="97">
        <v>2387.75</v>
      </c>
      <c r="J63" s="99">
        <v>15250</v>
      </c>
      <c r="K63" s="97">
        <v>364.13188000000002</v>
      </c>
      <c r="L63" s="98">
        <v>1.3824614779446806E-4</v>
      </c>
      <c r="M63" s="98">
        <v>2.3441391459490465E-3</v>
      </c>
      <c r="N63" s="98">
        <f>+K63/'סכום נכסי הקרן'!$C$43</f>
        <v>2.1438997601291957E-4</v>
      </c>
    </row>
    <row r="64" spans="2:14" s="153" customFormat="1">
      <c r="B64" s="110" t="s">
        <v>967</v>
      </c>
      <c r="C64" s="87" t="s">
        <v>968</v>
      </c>
      <c r="D64" s="100" t="s">
        <v>138</v>
      </c>
      <c r="E64" s="87" t="s">
        <v>1752</v>
      </c>
      <c r="F64" s="87" t="s">
        <v>969</v>
      </c>
      <c r="G64" s="100" t="s">
        <v>372</v>
      </c>
      <c r="H64" s="100" t="s">
        <v>267</v>
      </c>
      <c r="I64" s="97">
        <v>840</v>
      </c>
      <c r="J64" s="99">
        <v>28270</v>
      </c>
      <c r="K64" s="97">
        <v>237.46799999999999</v>
      </c>
      <c r="L64" s="98">
        <v>1.6734114444608687E-4</v>
      </c>
      <c r="M64" s="98">
        <v>1.5287264457872463E-3</v>
      </c>
      <c r="N64" s="98">
        <f>+K64/'סכום נכסי הקרן'!$C$43</f>
        <v>1.398140663317806E-4</v>
      </c>
    </row>
    <row r="65" spans="2:14" s="153" customFormat="1">
      <c r="B65" s="110" t="s">
        <v>970</v>
      </c>
      <c r="C65" s="87" t="s">
        <v>971</v>
      </c>
      <c r="D65" s="100" t="s">
        <v>138</v>
      </c>
      <c r="E65" s="87" t="s">
        <v>1752</v>
      </c>
      <c r="F65" s="87" t="s">
        <v>972</v>
      </c>
      <c r="G65" s="100" t="s">
        <v>408</v>
      </c>
      <c r="H65" s="100" t="s">
        <v>267</v>
      </c>
      <c r="I65" s="97">
        <v>13972</v>
      </c>
      <c r="J65" s="99">
        <v>4750</v>
      </c>
      <c r="K65" s="97">
        <v>663.67</v>
      </c>
      <c r="L65" s="98">
        <v>2.5214643897114147E-4</v>
      </c>
      <c r="M65" s="98">
        <v>4.2724488363721502E-3</v>
      </c>
      <c r="N65" s="98">
        <f>+K65/'סכום נכסי הקרן'!$C$43</f>
        <v>3.9074907525398297E-4</v>
      </c>
    </row>
    <row r="66" spans="2:14" s="153" customFormat="1">
      <c r="B66" s="110" t="s">
        <v>973</v>
      </c>
      <c r="C66" s="87" t="s">
        <v>974</v>
      </c>
      <c r="D66" s="100" t="s">
        <v>138</v>
      </c>
      <c r="E66" s="87" t="s">
        <v>1752</v>
      </c>
      <c r="F66" s="87" t="s">
        <v>975</v>
      </c>
      <c r="G66" s="100" t="s">
        <v>210</v>
      </c>
      <c r="H66" s="100" t="s">
        <v>267</v>
      </c>
      <c r="I66" s="97">
        <v>13899</v>
      </c>
      <c r="J66" s="99">
        <v>2687</v>
      </c>
      <c r="K66" s="97">
        <v>373.46613000000002</v>
      </c>
      <c r="L66" s="98">
        <v>2.5711756319960432E-4</v>
      </c>
      <c r="M66" s="98">
        <v>2.4042294100123712E-3</v>
      </c>
      <c r="N66" s="98">
        <f>+K66/'סכום נכסי הקרן'!$C$43</f>
        <v>2.1988570364214717E-4</v>
      </c>
    </row>
    <row r="67" spans="2:14" s="153" customFormat="1">
      <c r="B67" s="110" t="s">
        <v>976</v>
      </c>
      <c r="C67" s="87" t="s">
        <v>977</v>
      </c>
      <c r="D67" s="100" t="s">
        <v>138</v>
      </c>
      <c r="E67" s="87" t="s">
        <v>1752</v>
      </c>
      <c r="F67" s="87" t="s">
        <v>978</v>
      </c>
      <c r="G67" s="100" t="s">
        <v>979</v>
      </c>
      <c r="H67" s="100" t="s">
        <v>267</v>
      </c>
      <c r="I67" s="97">
        <v>19420</v>
      </c>
      <c r="J67" s="99">
        <v>1970</v>
      </c>
      <c r="K67" s="97">
        <v>382.57400000000001</v>
      </c>
      <c r="L67" s="98">
        <v>4.5854130219874094E-4</v>
      </c>
      <c r="M67" s="98">
        <v>2.4628623278530582E-3</v>
      </c>
      <c r="N67" s="98">
        <f>+K67/'סכום נכסי הקרן'!$C$43</f>
        <v>2.2524814548829586E-4</v>
      </c>
    </row>
    <row r="68" spans="2:14" s="153" customFormat="1">
      <c r="B68" s="110" t="s">
        <v>980</v>
      </c>
      <c r="C68" s="87" t="s">
        <v>981</v>
      </c>
      <c r="D68" s="100" t="s">
        <v>138</v>
      </c>
      <c r="E68" s="87" t="s">
        <v>1752</v>
      </c>
      <c r="F68" s="87" t="s">
        <v>982</v>
      </c>
      <c r="G68" s="100" t="s">
        <v>959</v>
      </c>
      <c r="H68" s="100" t="s">
        <v>267</v>
      </c>
      <c r="I68" s="97">
        <v>36402</v>
      </c>
      <c r="J68" s="99">
        <v>2266</v>
      </c>
      <c r="K68" s="97">
        <v>824.8693199999999</v>
      </c>
      <c r="L68" s="98">
        <v>6.0083728016897787E-4</v>
      </c>
      <c r="M68" s="98">
        <v>5.3101872412389993E-3</v>
      </c>
      <c r="N68" s="98">
        <f>+K68/'סכום נכסי הקרן'!$C$43</f>
        <v>4.8565842059364106E-4</v>
      </c>
    </row>
    <row r="69" spans="2:14" s="153" customFormat="1">
      <c r="B69" s="110" t="s">
        <v>983</v>
      </c>
      <c r="C69" s="87" t="s">
        <v>984</v>
      </c>
      <c r="D69" s="100" t="s">
        <v>138</v>
      </c>
      <c r="E69" s="87" t="s">
        <v>1752</v>
      </c>
      <c r="F69" s="87" t="s">
        <v>985</v>
      </c>
      <c r="G69" s="100" t="s">
        <v>986</v>
      </c>
      <c r="H69" s="100" t="s">
        <v>267</v>
      </c>
      <c r="I69" s="97">
        <v>96966</v>
      </c>
      <c r="J69" s="99">
        <v>1008</v>
      </c>
      <c r="K69" s="97">
        <v>977.41728000000001</v>
      </c>
      <c r="L69" s="98">
        <v>9.4449770281416698E-4</v>
      </c>
      <c r="M69" s="98">
        <v>6.2922315617491113E-3</v>
      </c>
      <c r="N69" s="98">
        <f>+K69/'סכום נכסי הקרן'!$C$43</f>
        <v>5.754741035413133E-4</v>
      </c>
    </row>
    <row r="70" spans="2:14" s="153" customFormat="1">
      <c r="B70" s="110" t="s">
        <v>987</v>
      </c>
      <c r="C70" s="87" t="s">
        <v>988</v>
      </c>
      <c r="D70" s="100" t="s">
        <v>138</v>
      </c>
      <c r="E70" s="87" t="s">
        <v>1752</v>
      </c>
      <c r="F70" s="87" t="s">
        <v>989</v>
      </c>
      <c r="G70" s="100" t="s">
        <v>408</v>
      </c>
      <c r="H70" s="100" t="s">
        <v>267</v>
      </c>
      <c r="I70" s="97">
        <v>18934</v>
      </c>
      <c r="J70" s="99">
        <v>3340</v>
      </c>
      <c r="K70" s="97">
        <v>632.39559999999994</v>
      </c>
      <c r="L70" s="98">
        <v>2.9924801884108771E-4</v>
      </c>
      <c r="M70" s="98">
        <v>4.0711164364019281E-3</v>
      </c>
      <c r="N70" s="98">
        <f>+K70/'סכום נכסי הקרן'!$C$43</f>
        <v>3.7233564255531772E-4</v>
      </c>
    </row>
    <row r="71" spans="2:14" s="153" customFormat="1">
      <c r="B71" s="110" t="s">
        <v>990</v>
      </c>
      <c r="C71" s="87" t="s">
        <v>991</v>
      </c>
      <c r="D71" s="100" t="s">
        <v>138</v>
      </c>
      <c r="E71" s="87" t="s">
        <v>1752</v>
      </c>
      <c r="F71" s="87" t="s">
        <v>992</v>
      </c>
      <c r="G71" s="100" t="s">
        <v>912</v>
      </c>
      <c r="H71" s="100" t="s">
        <v>267</v>
      </c>
      <c r="I71" s="97">
        <v>6976</v>
      </c>
      <c r="J71" s="99">
        <v>3897</v>
      </c>
      <c r="K71" s="97">
        <v>271.85471999999999</v>
      </c>
      <c r="L71" s="98">
        <v>2.5792187289139809E-4</v>
      </c>
      <c r="M71" s="98">
        <v>1.7500947490865593E-3</v>
      </c>
      <c r="N71" s="98">
        <f>+K71/'סכום נכסי הקרן'!$C$43</f>
        <v>1.6005994009587668E-4</v>
      </c>
    </row>
    <row r="72" spans="2:14" s="153" customFormat="1">
      <c r="B72" s="110" t="s">
        <v>993</v>
      </c>
      <c r="C72" s="87" t="s">
        <v>994</v>
      </c>
      <c r="D72" s="100" t="s">
        <v>138</v>
      </c>
      <c r="E72" s="87" t="s">
        <v>1752</v>
      </c>
      <c r="F72" s="87" t="s">
        <v>688</v>
      </c>
      <c r="G72" s="100" t="s">
        <v>689</v>
      </c>
      <c r="H72" s="100" t="s">
        <v>267</v>
      </c>
      <c r="I72" s="97">
        <v>51431.25</v>
      </c>
      <c r="J72" s="99">
        <v>1913</v>
      </c>
      <c r="K72" s="97">
        <v>983.87981000000002</v>
      </c>
      <c r="L72" s="98">
        <v>5.2758317957575832E-4</v>
      </c>
      <c r="M72" s="98">
        <v>6.3338348115246322E-3</v>
      </c>
      <c r="N72" s="98">
        <f>+K72/'סכום נכסי הקרן'!$C$43</f>
        <v>5.7927904819950356E-4</v>
      </c>
    </row>
    <row r="73" spans="2:14" s="153" customFormat="1">
      <c r="B73" s="110" t="s">
        <v>995</v>
      </c>
      <c r="C73" s="87" t="s">
        <v>996</v>
      </c>
      <c r="D73" s="100" t="s">
        <v>138</v>
      </c>
      <c r="E73" s="87" t="s">
        <v>1752</v>
      </c>
      <c r="F73" s="87" t="s">
        <v>545</v>
      </c>
      <c r="G73" s="100" t="s">
        <v>390</v>
      </c>
      <c r="H73" s="100" t="s">
        <v>267</v>
      </c>
      <c r="I73" s="97">
        <v>17340</v>
      </c>
      <c r="J73" s="99">
        <v>2423</v>
      </c>
      <c r="K73" s="97">
        <v>420.14820000000003</v>
      </c>
      <c r="L73" s="98">
        <v>1.7236776872229579E-4</v>
      </c>
      <c r="M73" s="98">
        <v>2.7047503852725809E-3</v>
      </c>
      <c r="N73" s="98">
        <f>+K73/'סכום נכסי הקרן'!$C$43</f>
        <v>2.4737071228114201E-4</v>
      </c>
    </row>
    <row r="74" spans="2:14" s="153" customFormat="1">
      <c r="B74" s="110" t="s">
        <v>997</v>
      </c>
      <c r="C74" s="87" t="s">
        <v>998</v>
      </c>
      <c r="D74" s="100" t="s">
        <v>138</v>
      </c>
      <c r="E74" s="87" t="s">
        <v>1752</v>
      </c>
      <c r="F74" s="87" t="s">
        <v>999</v>
      </c>
      <c r="G74" s="100" t="s">
        <v>794</v>
      </c>
      <c r="H74" s="100" t="s">
        <v>267</v>
      </c>
      <c r="I74" s="97">
        <v>28327</v>
      </c>
      <c r="J74" s="99">
        <v>1426</v>
      </c>
      <c r="K74" s="97">
        <v>403.94302000000005</v>
      </c>
      <c r="L74" s="98">
        <v>4.2749875034299353E-4</v>
      </c>
      <c r="M74" s="98">
        <v>2.6004277513819408E-3</v>
      </c>
      <c r="N74" s="98">
        <f>+K74/'סכום נכסי הקרן'!$C$43</f>
        <v>2.3782958627073875E-4</v>
      </c>
    </row>
    <row r="75" spans="2:14" s="153" customFormat="1">
      <c r="B75" s="110" t="s">
        <v>1000</v>
      </c>
      <c r="C75" s="87" t="s">
        <v>1001</v>
      </c>
      <c r="D75" s="100" t="s">
        <v>138</v>
      </c>
      <c r="E75" s="87" t="s">
        <v>1752</v>
      </c>
      <c r="F75" s="87" t="s">
        <v>1002</v>
      </c>
      <c r="G75" s="100" t="s">
        <v>205</v>
      </c>
      <c r="H75" s="100" t="s">
        <v>267</v>
      </c>
      <c r="I75" s="97">
        <v>10016</v>
      </c>
      <c r="J75" s="99">
        <v>5622</v>
      </c>
      <c r="K75" s="97">
        <v>563.09951999999998</v>
      </c>
      <c r="L75" s="98">
        <v>7.4323561719239926E-4</v>
      </c>
      <c r="M75" s="98">
        <v>3.6250152771493613E-3</v>
      </c>
      <c r="N75" s="98">
        <f>+K75/'סכום נכסי הקרן'!$C$43</f>
        <v>3.3153618020395934E-4</v>
      </c>
    </row>
    <row r="76" spans="2:14" s="153" customFormat="1">
      <c r="B76" s="110" t="s">
        <v>1003</v>
      </c>
      <c r="C76" s="87" t="s">
        <v>1004</v>
      </c>
      <c r="D76" s="100" t="s">
        <v>138</v>
      </c>
      <c r="E76" s="87" t="s">
        <v>1752</v>
      </c>
      <c r="F76" s="87" t="s">
        <v>1005</v>
      </c>
      <c r="G76" s="100" t="s">
        <v>959</v>
      </c>
      <c r="H76" s="100" t="s">
        <v>267</v>
      </c>
      <c r="I76" s="97">
        <v>4214</v>
      </c>
      <c r="J76" s="99">
        <v>10560</v>
      </c>
      <c r="K76" s="97">
        <v>444.9984</v>
      </c>
      <c r="L76" s="98">
        <v>2.8610648185301403E-4</v>
      </c>
      <c r="M76" s="98">
        <v>2.8647262890705754E-3</v>
      </c>
      <c r="N76" s="98">
        <f>+K76/'סכום נכסי הקרן'!$C$43</f>
        <v>2.6200176788087758E-4</v>
      </c>
    </row>
    <row r="77" spans="2:14" s="153" customFormat="1">
      <c r="B77" s="110" t="s">
        <v>1006</v>
      </c>
      <c r="C77" s="87" t="s">
        <v>1007</v>
      </c>
      <c r="D77" s="100" t="s">
        <v>138</v>
      </c>
      <c r="E77" s="87" t="s">
        <v>1752</v>
      </c>
      <c r="F77" s="87" t="s">
        <v>1008</v>
      </c>
      <c r="G77" s="100" t="s">
        <v>427</v>
      </c>
      <c r="H77" s="100" t="s">
        <v>267</v>
      </c>
      <c r="I77" s="97">
        <v>6004</v>
      </c>
      <c r="J77" s="99">
        <v>9853</v>
      </c>
      <c r="K77" s="97">
        <v>591.57411999999999</v>
      </c>
      <c r="L77" s="98">
        <v>6.2882575378706744E-4</v>
      </c>
      <c r="M77" s="98">
        <v>3.8083236557654842E-3</v>
      </c>
      <c r="N77" s="98">
        <f>+K77/'סכום נכסי הקרן'!$C$43</f>
        <v>3.4830117427967031E-4</v>
      </c>
    </row>
    <row r="78" spans="2:14" s="153" customFormat="1">
      <c r="B78" s="110" t="s">
        <v>1009</v>
      </c>
      <c r="C78" s="87" t="s">
        <v>1010</v>
      </c>
      <c r="D78" s="100" t="s">
        <v>138</v>
      </c>
      <c r="E78" s="87" t="s">
        <v>1752</v>
      </c>
      <c r="F78" s="87" t="s">
        <v>554</v>
      </c>
      <c r="G78" s="100" t="s">
        <v>390</v>
      </c>
      <c r="H78" s="100" t="s">
        <v>267</v>
      </c>
      <c r="I78" s="97">
        <v>49462</v>
      </c>
      <c r="J78" s="99">
        <v>1719</v>
      </c>
      <c r="K78" s="97">
        <v>850.25178000000005</v>
      </c>
      <c r="L78" s="98">
        <v>3.1372231437204722E-4</v>
      </c>
      <c r="M78" s="98">
        <v>5.4735896275021475E-3</v>
      </c>
      <c r="N78" s="98">
        <f>+K78/'סכום נכסי הקרן'!$C$43</f>
        <v>5.0060285498523815E-4</v>
      </c>
    </row>
    <row r="79" spans="2:14" s="153" customFormat="1">
      <c r="B79" s="110" t="s">
        <v>1011</v>
      </c>
      <c r="C79" s="87" t="s">
        <v>1012</v>
      </c>
      <c r="D79" s="100" t="s">
        <v>138</v>
      </c>
      <c r="E79" s="87" t="s">
        <v>1752</v>
      </c>
      <c r="F79" s="87" t="s">
        <v>1013</v>
      </c>
      <c r="G79" s="100" t="s">
        <v>210</v>
      </c>
      <c r="H79" s="100" t="s">
        <v>267</v>
      </c>
      <c r="I79" s="97">
        <v>2869</v>
      </c>
      <c r="J79" s="99">
        <v>1450</v>
      </c>
      <c r="K79" s="97">
        <v>41.600499999999997</v>
      </c>
      <c r="L79" s="98">
        <v>3.7888820150196353E-5</v>
      </c>
      <c r="M79" s="98">
        <v>2.6780780782241118E-4</v>
      </c>
      <c r="N79" s="98">
        <f>+K79/'סכום נכסי הקרן'!$C$43</f>
        <v>2.4493131985931743E-5</v>
      </c>
    </row>
    <row r="80" spans="2:14" s="153" customFormat="1">
      <c r="B80" s="110" t="s">
        <v>1014</v>
      </c>
      <c r="C80" s="87" t="s">
        <v>1015</v>
      </c>
      <c r="D80" s="100" t="s">
        <v>138</v>
      </c>
      <c r="E80" s="87" t="s">
        <v>1752</v>
      </c>
      <c r="F80" s="87" t="s">
        <v>1016</v>
      </c>
      <c r="G80" s="100" t="s">
        <v>765</v>
      </c>
      <c r="H80" s="100" t="s">
        <v>267</v>
      </c>
      <c r="I80" s="97">
        <v>6355</v>
      </c>
      <c r="J80" s="99">
        <v>6316</v>
      </c>
      <c r="K80" s="97">
        <v>401.3818</v>
      </c>
      <c r="L80" s="98">
        <v>5.0526597662149035E-4</v>
      </c>
      <c r="M80" s="98">
        <v>2.5839396150962968E-3</v>
      </c>
      <c r="N80" s="98">
        <f>+K80/'סכום נכסי הקרן'!$C$43</f>
        <v>2.363216164265059E-4</v>
      </c>
    </row>
    <row r="81" spans="2:14" s="153" customFormat="1">
      <c r="B81" s="110" t="s">
        <v>1017</v>
      </c>
      <c r="C81" s="87" t="s">
        <v>1018</v>
      </c>
      <c r="D81" s="100" t="s">
        <v>138</v>
      </c>
      <c r="E81" s="87" t="s">
        <v>1752</v>
      </c>
      <c r="F81" s="87" t="s">
        <v>626</v>
      </c>
      <c r="G81" s="100" t="s">
        <v>372</v>
      </c>
      <c r="H81" s="100" t="s">
        <v>267</v>
      </c>
      <c r="I81" s="97">
        <v>3157.43</v>
      </c>
      <c r="J81" s="99">
        <v>12000</v>
      </c>
      <c r="K81" s="97">
        <v>378.89159999999998</v>
      </c>
      <c r="L81" s="98">
        <v>2.7278300471071919E-4</v>
      </c>
      <c r="M81" s="98">
        <v>2.4391564716367809E-3</v>
      </c>
      <c r="N81" s="98">
        <f>+K81/'סכום נכסי הקרן'!$C$43</f>
        <v>2.2308005834451161E-4</v>
      </c>
    </row>
    <row r="82" spans="2:14" s="153" customFormat="1">
      <c r="B82" s="110" t="s">
        <v>1019</v>
      </c>
      <c r="C82" s="87" t="s">
        <v>1020</v>
      </c>
      <c r="D82" s="100" t="s">
        <v>138</v>
      </c>
      <c r="E82" s="87" t="s">
        <v>1752</v>
      </c>
      <c r="F82" s="87" t="s">
        <v>506</v>
      </c>
      <c r="G82" s="100" t="s">
        <v>372</v>
      </c>
      <c r="H82" s="100" t="s">
        <v>267</v>
      </c>
      <c r="I82" s="97">
        <v>62323</v>
      </c>
      <c r="J82" s="99">
        <v>1039</v>
      </c>
      <c r="K82" s="97">
        <v>647.53597000000002</v>
      </c>
      <c r="L82" s="98">
        <v>3.8209108556600115E-4</v>
      </c>
      <c r="M82" s="98">
        <v>4.1685842384552741E-3</v>
      </c>
      <c r="N82" s="98">
        <f>+K82/'סכום נכסי הקרן'!$C$43</f>
        <v>3.8124984023865915E-4</v>
      </c>
    </row>
    <row r="83" spans="2:14" s="153" customFormat="1">
      <c r="B83" s="110" t="s">
        <v>1021</v>
      </c>
      <c r="C83" s="87" t="s">
        <v>1022</v>
      </c>
      <c r="D83" s="100" t="s">
        <v>138</v>
      </c>
      <c r="E83" s="87" t="s">
        <v>1752</v>
      </c>
      <c r="F83" s="87" t="s">
        <v>1023</v>
      </c>
      <c r="G83" s="100" t="s">
        <v>169</v>
      </c>
      <c r="H83" s="100" t="s">
        <v>267</v>
      </c>
      <c r="I83" s="97">
        <v>2352</v>
      </c>
      <c r="J83" s="99">
        <v>17900</v>
      </c>
      <c r="K83" s="97">
        <v>421.00799999999998</v>
      </c>
      <c r="L83" s="98">
        <v>1.7449664728284904E-4</v>
      </c>
      <c r="M83" s="98">
        <v>2.7102854426196248E-3</v>
      </c>
      <c r="N83" s="98">
        <f>+K83/'סכום נכסי הקרן'!$C$43</f>
        <v>2.4787693684290215E-4</v>
      </c>
    </row>
    <row r="84" spans="2:14" s="153" customFormat="1">
      <c r="B84" s="110" t="s">
        <v>1024</v>
      </c>
      <c r="C84" s="87" t="s">
        <v>1025</v>
      </c>
      <c r="D84" s="100" t="s">
        <v>138</v>
      </c>
      <c r="E84" s="87" t="s">
        <v>1752</v>
      </c>
      <c r="F84" s="87" t="s">
        <v>559</v>
      </c>
      <c r="G84" s="100" t="s">
        <v>372</v>
      </c>
      <c r="H84" s="100" t="s">
        <v>267</v>
      </c>
      <c r="I84" s="97">
        <v>176095</v>
      </c>
      <c r="J84" s="99">
        <v>614</v>
      </c>
      <c r="K84" s="97">
        <v>1081.2233000000001</v>
      </c>
      <c r="L84" s="98">
        <v>4.3391176185574167E-4</v>
      </c>
      <c r="M84" s="98">
        <v>6.9604942666437498E-3</v>
      </c>
      <c r="N84" s="98">
        <f>+K84/'סכום נכסי הקרן'!$C$43</f>
        <v>6.3659198791275772E-4</v>
      </c>
    </row>
    <row r="85" spans="2:14" s="153" customFormat="1">
      <c r="B85" s="110" t="s">
        <v>1026</v>
      </c>
      <c r="C85" s="87" t="s">
        <v>1027</v>
      </c>
      <c r="D85" s="100" t="s">
        <v>138</v>
      </c>
      <c r="E85" s="87" t="s">
        <v>1752</v>
      </c>
      <c r="F85" s="87" t="s">
        <v>790</v>
      </c>
      <c r="G85" s="100" t="s">
        <v>372</v>
      </c>
      <c r="H85" s="100" t="s">
        <v>267</v>
      </c>
      <c r="I85" s="97">
        <v>55800</v>
      </c>
      <c r="J85" s="99">
        <v>632</v>
      </c>
      <c r="K85" s="97">
        <v>352.65600000000001</v>
      </c>
      <c r="L85" s="98">
        <v>1.5938303341902314E-4</v>
      </c>
      <c r="M85" s="98">
        <v>2.270261902511274E-3</v>
      </c>
      <c r="N85" s="98">
        <f>+K85/'סכום נכסי הקרן'!$C$43</f>
        <v>2.0763332060025108E-4</v>
      </c>
    </row>
    <row r="86" spans="2:14" s="153" customFormat="1">
      <c r="B86" s="111"/>
      <c r="C86" s="87"/>
      <c r="D86" s="87"/>
      <c r="E86" s="87"/>
      <c r="F86" s="87"/>
      <c r="G86" s="87"/>
      <c r="H86" s="87"/>
      <c r="I86" s="97"/>
      <c r="J86" s="99"/>
      <c r="K86" s="87"/>
      <c r="L86" s="87"/>
      <c r="M86" s="98"/>
      <c r="N86" s="87"/>
    </row>
    <row r="87" spans="2:14" s="153" customFormat="1">
      <c r="B87" s="109" t="s">
        <v>34</v>
      </c>
      <c r="C87" s="85"/>
      <c r="D87" s="85"/>
      <c r="E87" s="85"/>
      <c r="F87" s="85"/>
      <c r="G87" s="85"/>
      <c r="H87" s="85"/>
      <c r="I87" s="94"/>
      <c r="J87" s="96"/>
      <c r="K87" s="94">
        <v>8168.8587400000024</v>
      </c>
      <c r="L87" s="85"/>
      <c r="M87" s="95">
        <v>5.2587929269368033E-2</v>
      </c>
      <c r="N87" s="95">
        <f>+K87/'סכום נכסי הקרן'!$C$43</f>
        <v>4.8095800601736073E-3</v>
      </c>
    </row>
    <row r="88" spans="2:14" s="153" customFormat="1">
      <c r="B88" s="110" t="s">
        <v>1028</v>
      </c>
      <c r="C88" s="87" t="s">
        <v>1029</v>
      </c>
      <c r="D88" s="100" t="s">
        <v>138</v>
      </c>
      <c r="E88" s="87" t="s">
        <v>1752</v>
      </c>
      <c r="F88" s="87" t="s">
        <v>600</v>
      </c>
      <c r="G88" s="100" t="s">
        <v>372</v>
      </c>
      <c r="H88" s="100" t="s">
        <v>267</v>
      </c>
      <c r="I88" s="97">
        <v>5383</v>
      </c>
      <c r="J88" s="99">
        <v>542</v>
      </c>
      <c r="K88" s="97">
        <v>29.17586</v>
      </c>
      <c r="L88" s="98">
        <v>4.6875167084760992E-5</v>
      </c>
      <c r="M88" s="98">
        <v>1.8782281722415776E-4</v>
      </c>
      <c r="N88" s="98">
        <f>+K88/'סכום נכסי הקרן'!$C$43</f>
        <v>1.7177875020325876E-5</v>
      </c>
    </row>
    <row r="89" spans="2:14" s="153" customFormat="1">
      <c r="B89" s="110" t="s">
        <v>1030</v>
      </c>
      <c r="C89" s="87" t="s">
        <v>1031</v>
      </c>
      <c r="D89" s="100" t="s">
        <v>138</v>
      </c>
      <c r="E89" s="87" t="s">
        <v>1752</v>
      </c>
      <c r="F89" s="87" t="s">
        <v>1032</v>
      </c>
      <c r="G89" s="100" t="s">
        <v>986</v>
      </c>
      <c r="H89" s="100" t="s">
        <v>267</v>
      </c>
      <c r="I89" s="97">
        <v>3011</v>
      </c>
      <c r="J89" s="99">
        <v>3275</v>
      </c>
      <c r="K89" s="97">
        <v>101.45263</v>
      </c>
      <c r="L89" s="98">
        <v>5.2778375695093486E-4</v>
      </c>
      <c r="M89" s="98">
        <v>6.5311249716032719E-4</v>
      </c>
      <c r="N89" s="98">
        <f>+K89/'סכום נכסי הקרן'!$C$43</f>
        <v>5.9732278624292939E-5</v>
      </c>
    </row>
    <row r="90" spans="2:14" s="153" customFormat="1">
      <c r="B90" s="110" t="s">
        <v>1033</v>
      </c>
      <c r="C90" s="87" t="s">
        <v>1034</v>
      </c>
      <c r="D90" s="100" t="s">
        <v>138</v>
      </c>
      <c r="E90" s="87" t="s">
        <v>1752</v>
      </c>
      <c r="F90" s="87" t="s">
        <v>1035</v>
      </c>
      <c r="G90" s="100" t="s">
        <v>702</v>
      </c>
      <c r="H90" s="100" t="s">
        <v>267</v>
      </c>
      <c r="I90" s="97">
        <v>1711</v>
      </c>
      <c r="J90" s="99">
        <v>1065</v>
      </c>
      <c r="K90" s="97">
        <v>18.222150000000003</v>
      </c>
      <c r="L90" s="98">
        <v>1.8224704966951079E-4</v>
      </c>
      <c r="M90" s="98">
        <v>1.1730710076348003E-4</v>
      </c>
      <c r="N90" s="98">
        <f>+K90/'סכום נכסי הקרן'!$C$43</f>
        <v>1.0728657708860379E-5</v>
      </c>
    </row>
    <row r="91" spans="2:14" s="153" customFormat="1">
      <c r="B91" s="110" t="s">
        <v>1036</v>
      </c>
      <c r="C91" s="87" t="s">
        <v>1037</v>
      </c>
      <c r="D91" s="100" t="s">
        <v>138</v>
      </c>
      <c r="E91" s="87" t="s">
        <v>1752</v>
      </c>
      <c r="F91" s="87" t="s">
        <v>1038</v>
      </c>
      <c r="G91" s="100" t="s">
        <v>578</v>
      </c>
      <c r="H91" s="100" t="s">
        <v>267</v>
      </c>
      <c r="I91" s="97">
        <v>9655</v>
      </c>
      <c r="J91" s="99">
        <v>1868</v>
      </c>
      <c r="K91" s="97">
        <v>180.3554</v>
      </c>
      <c r="L91" s="98">
        <v>7.4007460687896089E-4</v>
      </c>
      <c r="M91" s="98">
        <v>1.16105778302987E-3</v>
      </c>
      <c r="N91" s="98">
        <f>+K91/'סכום נכסי הקרן'!$C$43</f>
        <v>1.0618787314035923E-4</v>
      </c>
    </row>
    <row r="92" spans="2:14" s="153" customFormat="1">
      <c r="B92" s="110" t="s">
        <v>1039</v>
      </c>
      <c r="C92" s="87" t="s">
        <v>1040</v>
      </c>
      <c r="D92" s="100" t="s">
        <v>138</v>
      </c>
      <c r="E92" s="87" t="s">
        <v>1752</v>
      </c>
      <c r="F92" s="87" t="s">
        <v>604</v>
      </c>
      <c r="G92" s="100" t="s">
        <v>372</v>
      </c>
      <c r="H92" s="100" t="s">
        <v>267</v>
      </c>
      <c r="I92" s="97">
        <v>81360.25</v>
      </c>
      <c r="J92" s="99">
        <v>271</v>
      </c>
      <c r="K92" s="97">
        <v>220.48627999999999</v>
      </c>
      <c r="L92" s="98">
        <v>3.8643546896362517E-4</v>
      </c>
      <c r="M92" s="98">
        <v>1.4194047499842153E-3</v>
      </c>
      <c r="N92" s="98">
        <f>+K92/'סכום נכסי הקרן'!$C$43</f>
        <v>1.2981573676102697E-4</v>
      </c>
    </row>
    <row r="93" spans="2:14" s="153" customFormat="1">
      <c r="B93" s="110" t="s">
        <v>1041</v>
      </c>
      <c r="C93" s="87" t="s">
        <v>1042</v>
      </c>
      <c r="D93" s="100" t="s">
        <v>138</v>
      </c>
      <c r="E93" s="87" t="s">
        <v>1752</v>
      </c>
      <c r="F93" s="87" t="s">
        <v>1043</v>
      </c>
      <c r="G93" s="100" t="s">
        <v>979</v>
      </c>
      <c r="H93" s="100" t="s">
        <v>267</v>
      </c>
      <c r="I93" s="97">
        <v>14328</v>
      </c>
      <c r="J93" s="99">
        <v>186.1</v>
      </c>
      <c r="K93" s="97">
        <v>26.66441</v>
      </c>
      <c r="L93" s="98">
        <v>9.6168657595481521E-4</v>
      </c>
      <c r="M93" s="98">
        <v>1.7165508080378795E-4</v>
      </c>
      <c r="N93" s="98">
        <f>+K93/'סכום נכסי הקרן'!$C$43</f>
        <v>1.5699208265693879E-5</v>
      </c>
    </row>
    <row r="94" spans="2:14" s="153" customFormat="1">
      <c r="B94" s="110" t="s">
        <v>1044</v>
      </c>
      <c r="C94" s="87" t="s">
        <v>1045</v>
      </c>
      <c r="D94" s="100" t="s">
        <v>138</v>
      </c>
      <c r="E94" s="87" t="s">
        <v>1752</v>
      </c>
      <c r="F94" s="87" t="s">
        <v>1046</v>
      </c>
      <c r="G94" s="100" t="s">
        <v>979</v>
      </c>
      <c r="H94" s="100" t="s">
        <v>267</v>
      </c>
      <c r="I94" s="97">
        <v>15588.4</v>
      </c>
      <c r="J94" s="99">
        <v>63.6</v>
      </c>
      <c r="K94" s="97">
        <v>9.9142199999999985</v>
      </c>
      <c r="L94" s="98">
        <v>5.8807502872205758E-4</v>
      </c>
      <c r="M94" s="98">
        <v>6.3823884916505932E-5</v>
      </c>
      <c r="N94" s="98">
        <f>+K94/'סכום נכסי הקרן'!$C$43</f>
        <v>5.8371966442125501E-6</v>
      </c>
    </row>
    <row r="95" spans="2:14" s="153" customFormat="1">
      <c r="B95" s="110" t="s">
        <v>1047</v>
      </c>
      <c r="C95" s="87" t="s">
        <v>1048</v>
      </c>
      <c r="D95" s="100" t="s">
        <v>138</v>
      </c>
      <c r="E95" s="87" t="s">
        <v>1752</v>
      </c>
      <c r="F95" s="87" t="s">
        <v>1049</v>
      </c>
      <c r="G95" s="100" t="s">
        <v>169</v>
      </c>
      <c r="H95" s="100" t="s">
        <v>267</v>
      </c>
      <c r="I95" s="97">
        <v>78</v>
      </c>
      <c r="J95" s="99">
        <v>3556</v>
      </c>
      <c r="K95" s="97">
        <v>2.7736799999999997</v>
      </c>
      <c r="L95" s="98">
        <v>7.7727952167414053E-6</v>
      </c>
      <c r="M95" s="98">
        <v>1.7855870972725458E-5</v>
      </c>
      <c r="N95" s="98">
        <f>+K95/'סכום נכסי הקרן'!$C$43</f>
        <v>1.6330599470376355E-6</v>
      </c>
    </row>
    <row r="96" spans="2:14" s="153" customFormat="1">
      <c r="B96" s="110" t="s">
        <v>1050</v>
      </c>
      <c r="C96" s="87" t="s">
        <v>1051</v>
      </c>
      <c r="D96" s="100" t="s">
        <v>138</v>
      </c>
      <c r="E96" s="87" t="s">
        <v>1752</v>
      </c>
      <c r="F96" s="87" t="s">
        <v>1052</v>
      </c>
      <c r="G96" s="100" t="s">
        <v>979</v>
      </c>
      <c r="H96" s="100" t="s">
        <v>267</v>
      </c>
      <c r="I96" s="97">
        <v>192806</v>
      </c>
      <c r="J96" s="99">
        <v>142.9</v>
      </c>
      <c r="K96" s="97">
        <v>275.51976999999999</v>
      </c>
      <c r="L96" s="98">
        <v>7.4275293988779721E-4</v>
      </c>
      <c r="M96" s="98">
        <v>1.7736889127639077E-3</v>
      </c>
      <c r="N96" s="98">
        <f>+K96/'סכום נכסי הקרן'!$C$43</f>
        <v>1.6221781207782497E-4</v>
      </c>
    </row>
    <row r="97" spans="2:14" s="153" customFormat="1">
      <c r="B97" s="110" t="s">
        <v>1053</v>
      </c>
      <c r="C97" s="87" t="s">
        <v>1054</v>
      </c>
      <c r="D97" s="100" t="s">
        <v>138</v>
      </c>
      <c r="E97" s="87" t="s">
        <v>1752</v>
      </c>
      <c r="F97" s="87" t="s">
        <v>813</v>
      </c>
      <c r="G97" s="100" t="s">
        <v>578</v>
      </c>
      <c r="H97" s="100" t="s">
        <v>267</v>
      </c>
      <c r="I97" s="97">
        <v>3879</v>
      </c>
      <c r="J97" s="99">
        <v>3675</v>
      </c>
      <c r="K97" s="97">
        <v>142.55324999999999</v>
      </c>
      <c r="L97" s="98">
        <v>2.4430302846322372E-4</v>
      </c>
      <c r="M97" s="98">
        <v>9.1770227233951851E-4</v>
      </c>
      <c r="N97" s="98">
        <f>+K97/'סכום נכסי הקרן'!$C$43</f>
        <v>8.3931096195322751E-5</v>
      </c>
    </row>
    <row r="98" spans="2:14" s="153" customFormat="1">
      <c r="B98" s="110" t="s">
        <v>1055</v>
      </c>
      <c r="C98" s="87" t="s">
        <v>1056</v>
      </c>
      <c r="D98" s="100" t="s">
        <v>138</v>
      </c>
      <c r="E98" s="87" t="s">
        <v>1752</v>
      </c>
      <c r="F98" s="87" t="s">
        <v>1057</v>
      </c>
      <c r="G98" s="100" t="s">
        <v>1058</v>
      </c>
      <c r="H98" s="100" t="s">
        <v>267</v>
      </c>
      <c r="I98" s="97">
        <v>22585</v>
      </c>
      <c r="J98" s="99">
        <v>502.2</v>
      </c>
      <c r="K98" s="97">
        <v>113.42187</v>
      </c>
      <c r="L98" s="98">
        <v>1.1700050188216172E-3</v>
      </c>
      <c r="M98" s="98">
        <v>7.3016580002207925E-4</v>
      </c>
      <c r="N98" s="98">
        <f>+K98/'סכום נכסי הקרן'!$C$43</f>
        <v>6.6779409670585506E-5</v>
      </c>
    </row>
    <row r="99" spans="2:14" s="153" customFormat="1">
      <c r="B99" s="110" t="s">
        <v>1059</v>
      </c>
      <c r="C99" s="87" t="s">
        <v>1060</v>
      </c>
      <c r="D99" s="100" t="s">
        <v>138</v>
      </c>
      <c r="E99" s="87" t="s">
        <v>1752</v>
      </c>
      <c r="F99" s="87" t="s">
        <v>1061</v>
      </c>
      <c r="G99" s="100" t="s">
        <v>169</v>
      </c>
      <c r="H99" s="100" t="s">
        <v>267</v>
      </c>
      <c r="I99" s="97">
        <v>4790</v>
      </c>
      <c r="J99" s="99">
        <v>2846</v>
      </c>
      <c r="K99" s="97">
        <v>136.32339999999999</v>
      </c>
      <c r="L99" s="98">
        <v>2.2142858232499735E-4</v>
      </c>
      <c r="M99" s="98">
        <v>8.7759692573160641E-4</v>
      </c>
      <c r="N99" s="98">
        <f>+K99/'סכום נכסי הקרן'!$C$43</f>
        <v>8.0263146572059652E-5</v>
      </c>
    </row>
    <row r="100" spans="2:14" s="153" customFormat="1">
      <c r="B100" s="110" t="s">
        <v>1062</v>
      </c>
      <c r="C100" s="87" t="s">
        <v>1063</v>
      </c>
      <c r="D100" s="100" t="s">
        <v>138</v>
      </c>
      <c r="E100" s="87" t="s">
        <v>1752</v>
      </c>
      <c r="F100" s="87" t="s">
        <v>1064</v>
      </c>
      <c r="G100" s="100" t="s">
        <v>207</v>
      </c>
      <c r="H100" s="100" t="s">
        <v>267</v>
      </c>
      <c r="I100" s="97">
        <v>14204</v>
      </c>
      <c r="J100" s="99">
        <v>1980</v>
      </c>
      <c r="K100" s="97">
        <v>281.23920000000004</v>
      </c>
      <c r="L100" s="98">
        <v>4.7754542993831277E-4</v>
      </c>
      <c r="M100" s="98">
        <v>1.810508374315902E-3</v>
      </c>
      <c r="N100" s="98">
        <f>+K100/'סכום נכסי הקרן'!$C$43</f>
        <v>1.6558524164896711E-4</v>
      </c>
    </row>
    <row r="101" spans="2:14" s="153" customFormat="1">
      <c r="B101" s="110" t="s">
        <v>1065</v>
      </c>
      <c r="C101" s="87" t="s">
        <v>1066</v>
      </c>
      <c r="D101" s="100" t="s">
        <v>138</v>
      </c>
      <c r="E101" s="87" t="s">
        <v>1752</v>
      </c>
      <c r="F101" s="87" t="s">
        <v>1067</v>
      </c>
      <c r="G101" s="100" t="s">
        <v>578</v>
      </c>
      <c r="H101" s="100" t="s">
        <v>267</v>
      </c>
      <c r="I101" s="97">
        <v>4090</v>
      </c>
      <c r="J101" s="99">
        <v>1662</v>
      </c>
      <c r="K101" s="97">
        <v>67.975800000000007</v>
      </c>
      <c r="L101" s="98">
        <v>6.1481478141004538E-4</v>
      </c>
      <c r="M101" s="98">
        <v>4.376017111086324E-4</v>
      </c>
      <c r="N101" s="98">
        <f>+K101/'סכום נכסי הקרן'!$C$43</f>
        <v>4.0022120918000965E-5</v>
      </c>
    </row>
    <row r="102" spans="2:14" s="153" customFormat="1">
      <c r="B102" s="110" t="s">
        <v>1068</v>
      </c>
      <c r="C102" s="87" t="s">
        <v>1069</v>
      </c>
      <c r="D102" s="100" t="s">
        <v>138</v>
      </c>
      <c r="E102" s="87" t="s">
        <v>1752</v>
      </c>
      <c r="F102" s="87" t="s">
        <v>1070</v>
      </c>
      <c r="G102" s="100" t="s">
        <v>1058</v>
      </c>
      <c r="H102" s="100" t="s">
        <v>267</v>
      </c>
      <c r="I102" s="97">
        <v>2615</v>
      </c>
      <c r="J102" s="99">
        <v>11370</v>
      </c>
      <c r="K102" s="97">
        <v>297.32549999999998</v>
      </c>
      <c r="L102" s="98">
        <v>5.7095608616262268E-4</v>
      </c>
      <c r="M102" s="98">
        <v>1.9140657050925427E-3</v>
      </c>
      <c r="N102" s="98">
        <f>+K102/'סכום נכסי הקרן'!$C$43</f>
        <v>1.7505637466576479E-4</v>
      </c>
    </row>
    <row r="103" spans="2:14" s="153" customFormat="1">
      <c r="B103" s="110" t="s">
        <v>1071</v>
      </c>
      <c r="C103" s="87" t="s">
        <v>1072</v>
      </c>
      <c r="D103" s="100" t="s">
        <v>138</v>
      </c>
      <c r="E103" s="87" t="s">
        <v>1752</v>
      </c>
      <c r="F103" s="87" t="s">
        <v>653</v>
      </c>
      <c r="G103" s="100" t="s">
        <v>372</v>
      </c>
      <c r="H103" s="100" t="s">
        <v>267</v>
      </c>
      <c r="I103" s="97">
        <v>0.17</v>
      </c>
      <c r="J103" s="99">
        <v>182.3</v>
      </c>
      <c r="K103" s="97">
        <v>3.1E-4</v>
      </c>
      <c r="L103" s="98">
        <v>8.2707862019135464E-10</v>
      </c>
      <c r="M103" s="98">
        <v>1.9956591970035811E-9</v>
      </c>
      <c r="N103" s="98">
        <f>+K103/'סכום נכסי הקרן'!$C$43</f>
        <v>1.8251874173721086E-10</v>
      </c>
    </row>
    <row r="104" spans="2:14" s="153" customFormat="1">
      <c r="B104" s="110" t="s">
        <v>1073</v>
      </c>
      <c r="C104" s="87" t="s">
        <v>1074</v>
      </c>
      <c r="D104" s="100" t="s">
        <v>138</v>
      </c>
      <c r="E104" s="87" t="s">
        <v>1752</v>
      </c>
      <c r="F104" s="87" t="s">
        <v>1075</v>
      </c>
      <c r="G104" s="100" t="s">
        <v>919</v>
      </c>
      <c r="H104" s="100" t="s">
        <v>267</v>
      </c>
      <c r="I104" s="97">
        <v>1033</v>
      </c>
      <c r="J104" s="99">
        <v>11230</v>
      </c>
      <c r="K104" s="97">
        <v>116.0059</v>
      </c>
      <c r="L104" s="98">
        <v>6.5341245127080178E-4</v>
      </c>
      <c r="M104" s="98">
        <v>7.468007781989604E-4</v>
      </c>
      <c r="N104" s="98">
        <f>+K104/'סכום נכסי הקרן'!$C$43</f>
        <v>6.830080936158938E-5</v>
      </c>
    </row>
    <row r="105" spans="2:14" s="153" customFormat="1">
      <c r="B105" s="110" t="s">
        <v>1076</v>
      </c>
      <c r="C105" s="87" t="s">
        <v>1077</v>
      </c>
      <c r="D105" s="100" t="s">
        <v>138</v>
      </c>
      <c r="E105" s="87" t="s">
        <v>1752</v>
      </c>
      <c r="F105" s="87" t="s">
        <v>1078</v>
      </c>
      <c r="G105" s="100" t="s">
        <v>979</v>
      </c>
      <c r="H105" s="100" t="s">
        <v>267</v>
      </c>
      <c r="I105" s="97">
        <v>10848.07</v>
      </c>
      <c r="J105" s="99">
        <v>219.5</v>
      </c>
      <c r="K105" s="97">
        <v>23.811499999999999</v>
      </c>
      <c r="L105" s="98">
        <v>6.6458527677427286E-4</v>
      </c>
      <c r="M105" s="98">
        <v>1.5328915796597022E-4</v>
      </c>
      <c r="N105" s="98">
        <f>+K105/'סכום נכסי הקרן'!$C$43</f>
        <v>1.4019500060889021E-5</v>
      </c>
    </row>
    <row r="106" spans="2:14" s="153" customFormat="1">
      <c r="B106" s="110" t="s">
        <v>1079</v>
      </c>
      <c r="C106" s="87" t="s">
        <v>1080</v>
      </c>
      <c r="D106" s="100" t="s">
        <v>138</v>
      </c>
      <c r="E106" s="87" t="s">
        <v>1752</v>
      </c>
      <c r="F106" s="87" t="s">
        <v>1081</v>
      </c>
      <c r="G106" s="100" t="s">
        <v>986</v>
      </c>
      <c r="H106" s="100" t="s">
        <v>267</v>
      </c>
      <c r="I106" s="97">
        <v>19283</v>
      </c>
      <c r="J106" s="99">
        <v>3421</v>
      </c>
      <c r="K106" s="97">
        <v>659.6714300000001</v>
      </c>
      <c r="L106" s="98">
        <v>7.7971825172311955E-4</v>
      </c>
      <c r="M106" s="98">
        <v>4.2467076009032392E-3</v>
      </c>
      <c r="N106" s="98">
        <f>+K106/'סכום נכסי הקרן'!$C$43</f>
        <v>3.8839483665673095E-4</v>
      </c>
    </row>
    <row r="107" spans="2:14" s="153" customFormat="1">
      <c r="B107" s="110" t="s">
        <v>1082</v>
      </c>
      <c r="C107" s="87" t="s">
        <v>1083</v>
      </c>
      <c r="D107" s="100" t="s">
        <v>138</v>
      </c>
      <c r="E107" s="87" t="s">
        <v>1752</v>
      </c>
      <c r="F107" s="87" t="s">
        <v>385</v>
      </c>
      <c r="G107" s="100" t="s">
        <v>372</v>
      </c>
      <c r="H107" s="100" t="s">
        <v>267</v>
      </c>
      <c r="I107" s="97">
        <v>449.88</v>
      </c>
      <c r="J107" s="99">
        <v>1287</v>
      </c>
      <c r="K107" s="97">
        <v>5.7899599999999998</v>
      </c>
      <c r="L107" s="98">
        <v>3.7273506207364045E-5</v>
      </c>
      <c r="M107" s="98">
        <v>3.7273506207364045E-5</v>
      </c>
      <c r="N107" s="98">
        <f>+K107/'סכום נכסי הקרן'!$C$43</f>
        <v>3.4089555287380045E-6</v>
      </c>
    </row>
    <row r="108" spans="2:14" s="153" customFormat="1">
      <c r="B108" s="110" t="s">
        <v>1084</v>
      </c>
      <c r="C108" s="87" t="s">
        <v>1085</v>
      </c>
      <c r="D108" s="100" t="s">
        <v>138</v>
      </c>
      <c r="E108" s="87" t="s">
        <v>1752</v>
      </c>
      <c r="F108" s="87" t="s">
        <v>1086</v>
      </c>
      <c r="G108" s="100" t="s">
        <v>372</v>
      </c>
      <c r="H108" s="100" t="s">
        <v>267</v>
      </c>
      <c r="I108" s="97">
        <v>0.2</v>
      </c>
      <c r="J108" s="99">
        <v>849.9</v>
      </c>
      <c r="K108" s="97">
        <v>1.6999999999999999E-3</v>
      </c>
      <c r="L108" s="98">
        <v>2.4216711085361754E-9</v>
      </c>
      <c r="M108" s="98">
        <v>1.0943937531955122E-8</v>
      </c>
      <c r="N108" s="98">
        <f>+K108/'סכום נכסי הקרן'!$C$43</f>
        <v>1.0009092288814788E-9</v>
      </c>
    </row>
    <row r="109" spans="2:14" s="153" customFormat="1">
      <c r="B109" s="110" t="s">
        <v>1087</v>
      </c>
      <c r="C109" s="87" t="s">
        <v>1088</v>
      </c>
      <c r="D109" s="100" t="s">
        <v>138</v>
      </c>
      <c r="E109" s="87" t="s">
        <v>1752</v>
      </c>
      <c r="F109" s="87" t="s">
        <v>1089</v>
      </c>
      <c r="G109" s="100" t="s">
        <v>908</v>
      </c>
      <c r="H109" s="100" t="s">
        <v>267</v>
      </c>
      <c r="I109" s="97">
        <v>2111.5</v>
      </c>
      <c r="J109" s="99">
        <v>511.6</v>
      </c>
      <c r="K109" s="97">
        <v>10.802430000000001</v>
      </c>
      <c r="L109" s="98">
        <v>3.8518329826976535E-5</v>
      </c>
      <c r="M109" s="98">
        <v>6.9541834772539996E-5</v>
      </c>
      <c r="N109" s="98">
        <f>+K109/'סכום נכסי הקרן'!$C$43</f>
        <v>6.360148165497739E-6</v>
      </c>
    </row>
    <row r="110" spans="2:14" s="153" customFormat="1">
      <c r="B110" s="110" t="s">
        <v>1090</v>
      </c>
      <c r="C110" s="87" t="s">
        <v>1091</v>
      </c>
      <c r="D110" s="100" t="s">
        <v>138</v>
      </c>
      <c r="E110" s="87" t="s">
        <v>1752</v>
      </c>
      <c r="F110" s="87" t="s">
        <v>1092</v>
      </c>
      <c r="G110" s="100" t="s">
        <v>205</v>
      </c>
      <c r="H110" s="100" t="s">
        <v>267</v>
      </c>
      <c r="I110" s="97">
        <v>5756</v>
      </c>
      <c r="J110" s="99">
        <v>2180</v>
      </c>
      <c r="K110" s="97">
        <v>125.4808</v>
      </c>
      <c r="L110" s="98">
        <v>9.5415798044738665E-4</v>
      </c>
      <c r="M110" s="98">
        <v>8.0779649215279665E-4</v>
      </c>
      <c r="N110" s="98">
        <f>+K110/'סכום נכסי הקרן'!$C$43</f>
        <v>7.387934751025358E-5</v>
      </c>
    </row>
    <row r="111" spans="2:14" s="153" customFormat="1">
      <c r="B111" s="110" t="s">
        <v>1093</v>
      </c>
      <c r="C111" s="87" t="s">
        <v>1094</v>
      </c>
      <c r="D111" s="100" t="s">
        <v>138</v>
      </c>
      <c r="E111" s="87" t="s">
        <v>1752</v>
      </c>
      <c r="F111" s="87" t="s">
        <v>1095</v>
      </c>
      <c r="G111" s="100" t="s">
        <v>578</v>
      </c>
      <c r="H111" s="100" t="s">
        <v>267</v>
      </c>
      <c r="I111" s="97">
        <v>3099</v>
      </c>
      <c r="J111" s="99">
        <v>899.6</v>
      </c>
      <c r="K111" s="97">
        <v>27.878599999999999</v>
      </c>
      <c r="L111" s="98">
        <v>3.5770151326554355E-4</v>
      </c>
      <c r="M111" s="98">
        <v>1.7947156286962591E-4</v>
      </c>
      <c r="N111" s="98">
        <f>+K111/'סכום נכסי הקרן'!$C$43</f>
        <v>1.6414087075467763E-5</v>
      </c>
    </row>
    <row r="112" spans="2:14" s="153" customFormat="1">
      <c r="B112" s="110" t="s">
        <v>1096</v>
      </c>
      <c r="C112" s="87" t="s">
        <v>1097</v>
      </c>
      <c r="D112" s="100" t="s">
        <v>138</v>
      </c>
      <c r="E112" s="87" t="s">
        <v>1752</v>
      </c>
      <c r="F112" s="87" t="s">
        <v>1098</v>
      </c>
      <c r="G112" s="100" t="s">
        <v>427</v>
      </c>
      <c r="H112" s="100" t="s">
        <v>267</v>
      </c>
      <c r="I112" s="97">
        <v>11624.71</v>
      </c>
      <c r="J112" s="99">
        <v>702.4</v>
      </c>
      <c r="K112" s="97">
        <v>81.651929999999993</v>
      </c>
      <c r="L112" s="98">
        <v>4.4146737161428797E-4</v>
      </c>
      <c r="M112" s="98">
        <v>5.256433066373955E-4</v>
      </c>
      <c r="N112" s="98">
        <f>+K112/'סכום נכסי הקרן'!$C$43</f>
        <v>4.8074217819402639E-5</v>
      </c>
    </row>
    <row r="113" spans="2:14" s="153" customFormat="1">
      <c r="B113" s="110" t="s">
        <v>1099</v>
      </c>
      <c r="C113" s="87" t="s">
        <v>1100</v>
      </c>
      <c r="D113" s="100" t="s">
        <v>138</v>
      </c>
      <c r="E113" s="87" t="s">
        <v>1752</v>
      </c>
      <c r="F113" s="87" t="s">
        <v>1101</v>
      </c>
      <c r="G113" s="100" t="s">
        <v>169</v>
      </c>
      <c r="H113" s="100" t="s">
        <v>267</v>
      </c>
      <c r="I113" s="97">
        <v>13872</v>
      </c>
      <c r="J113" s="99">
        <v>564.9</v>
      </c>
      <c r="K113" s="97">
        <v>78.362929999999992</v>
      </c>
      <c r="L113" s="98">
        <v>3.4421844769688529E-4</v>
      </c>
      <c r="M113" s="98">
        <v>5.0447000631821876E-4</v>
      </c>
      <c r="N113" s="98">
        <f>+K113/'סכום נכסי הקרן'!$C$43</f>
        <v>4.6137752846584297E-5</v>
      </c>
    </row>
    <row r="114" spans="2:14" s="153" customFormat="1">
      <c r="B114" s="110" t="s">
        <v>1102</v>
      </c>
      <c r="C114" s="87" t="s">
        <v>1103</v>
      </c>
      <c r="D114" s="100" t="s">
        <v>138</v>
      </c>
      <c r="E114" s="87" t="s">
        <v>1752</v>
      </c>
      <c r="F114" s="87" t="s">
        <v>1104</v>
      </c>
      <c r="G114" s="100" t="s">
        <v>427</v>
      </c>
      <c r="H114" s="100" t="s">
        <v>267</v>
      </c>
      <c r="I114" s="97">
        <v>7271</v>
      </c>
      <c r="J114" s="99">
        <v>1673</v>
      </c>
      <c r="K114" s="97">
        <v>121.64383000000001</v>
      </c>
      <c r="L114" s="98">
        <v>4.7899285937656353E-4</v>
      </c>
      <c r="M114" s="98">
        <v>7.8309557451045205E-4</v>
      </c>
      <c r="N114" s="98">
        <f>+K114/'סכום נכסי הקרן'!$C$43</f>
        <v>7.1620254166758666E-5</v>
      </c>
    </row>
    <row r="115" spans="2:14" s="153" customFormat="1">
      <c r="B115" s="110" t="s">
        <v>1105</v>
      </c>
      <c r="C115" s="87" t="s">
        <v>1106</v>
      </c>
      <c r="D115" s="100" t="s">
        <v>138</v>
      </c>
      <c r="E115" s="87" t="s">
        <v>1752</v>
      </c>
      <c r="F115" s="87" t="s">
        <v>1107</v>
      </c>
      <c r="G115" s="100" t="s">
        <v>372</v>
      </c>
      <c r="H115" s="100" t="s">
        <v>267</v>
      </c>
      <c r="I115" s="97">
        <v>6290</v>
      </c>
      <c r="J115" s="99">
        <v>4723</v>
      </c>
      <c r="K115" s="97">
        <v>297.07670000000002</v>
      </c>
      <c r="L115" s="98">
        <v>3.5070689183647468E-4</v>
      </c>
      <c r="M115" s="98">
        <v>1.9124640276466896E-3</v>
      </c>
      <c r="N115" s="98">
        <f>+K115/'סכום נכסי הקרן'!$C$43</f>
        <v>1.7490988865626734E-4</v>
      </c>
    </row>
    <row r="116" spans="2:14" s="153" customFormat="1">
      <c r="B116" s="110" t="s">
        <v>1108</v>
      </c>
      <c r="C116" s="87" t="s">
        <v>1109</v>
      </c>
      <c r="D116" s="100" t="s">
        <v>138</v>
      </c>
      <c r="E116" s="87" t="s">
        <v>1752</v>
      </c>
      <c r="F116" s="87" t="s">
        <v>1110</v>
      </c>
      <c r="G116" s="100" t="s">
        <v>578</v>
      </c>
      <c r="H116" s="100" t="s">
        <v>267</v>
      </c>
      <c r="I116" s="97">
        <v>5038</v>
      </c>
      <c r="J116" s="99">
        <v>11600</v>
      </c>
      <c r="K116" s="97">
        <v>584.40800000000002</v>
      </c>
      <c r="L116" s="98">
        <v>1.0526249809344919E-3</v>
      </c>
      <c r="M116" s="98">
        <v>3.7621909677498996E-3</v>
      </c>
      <c r="N116" s="98">
        <f>+K116/'סכום נכסי הקרן'!$C$43</f>
        <v>3.4408197684245137E-4</v>
      </c>
    </row>
    <row r="117" spans="2:14" s="153" customFormat="1">
      <c r="B117" s="110" t="s">
        <v>1111</v>
      </c>
      <c r="C117" s="87" t="s">
        <v>1112</v>
      </c>
      <c r="D117" s="100" t="s">
        <v>138</v>
      </c>
      <c r="E117" s="87" t="s">
        <v>1752</v>
      </c>
      <c r="F117" s="87" t="s">
        <v>1113</v>
      </c>
      <c r="G117" s="100" t="s">
        <v>919</v>
      </c>
      <c r="H117" s="100" t="s">
        <v>267</v>
      </c>
      <c r="I117" s="97">
        <v>11300</v>
      </c>
      <c r="J117" s="99">
        <v>3011</v>
      </c>
      <c r="K117" s="97">
        <v>340.24299999999999</v>
      </c>
      <c r="L117" s="98">
        <v>8.1208526607830006E-4</v>
      </c>
      <c r="M117" s="98">
        <v>2.1903518456970628E-3</v>
      </c>
      <c r="N117" s="98">
        <f>+K117/'סכום נכסי הקרן'!$C$43</f>
        <v>2.0032491691901238E-4</v>
      </c>
    </row>
    <row r="118" spans="2:14" s="153" customFormat="1">
      <c r="B118" s="110" t="s">
        <v>1114</v>
      </c>
      <c r="C118" s="87" t="s">
        <v>1115</v>
      </c>
      <c r="D118" s="100" t="s">
        <v>138</v>
      </c>
      <c r="E118" s="87" t="s">
        <v>1752</v>
      </c>
      <c r="F118" s="87" t="s">
        <v>1116</v>
      </c>
      <c r="G118" s="100" t="s">
        <v>959</v>
      </c>
      <c r="H118" s="100" t="s">
        <v>267</v>
      </c>
      <c r="I118" s="97">
        <v>533</v>
      </c>
      <c r="J118" s="99">
        <v>13620</v>
      </c>
      <c r="K118" s="97">
        <v>72.5946</v>
      </c>
      <c r="L118" s="98">
        <v>7.8789986842220023E-5</v>
      </c>
      <c r="M118" s="98">
        <v>4.6733574562192313E-4</v>
      </c>
      <c r="N118" s="98">
        <f>+K118/'סכום נכסי הקרן'!$C$43</f>
        <v>4.2741532415858481E-5</v>
      </c>
    </row>
    <row r="119" spans="2:14" s="153" customFormat="1">
      <c r="B119" s="110" t="s">
        <v>1117</v>
      </c>
      <c r="C119" s="87" t="s">
        <v>1118</v>
      </c>
      <c r="D119" s="100" t="s">
        <v>138</v>
      </c>
      <c r="E119" s="87" t="s">
        <v>1752</v>
      </c>
      <c r="F119" s="87" t="s">
        <v>1119</v>
      </c>
      <c r="G119" s="100" t="s">
        <v>765</v>
      </c>
      <c r="H119" s="100" t="s">
        <v>267</v>
      </c>
      <c r="I119" s="97">
        <v>3532</v>
      </c>
      <c r="J119" s="99">
        <v>1260</v>
      </c>
      <c r="K119" s="97">
        <v>44.5032</v>
      </c>
      <c r="L119" s="98">
        <v>2.4737346045565045E-4</v>
      </c>
      <c r="M119" s="98">
        <v>2.8649425927770893E-4</v>
      </c>
      <c r="N119" s="98">
        <f>+K119/'סכום נכסי הקרן'!$C$43</f>
        <v>2.6202155055740136E-5</v>
      </c>
    </row>
    <row r="120" spans="2:14" s="153" customFormat="1">
      <c r="B120" s="110" t="s">
        <v>1120</v>
      </c>
      <c r="C120" s="87" t="s">
        <v>1121</v>
      </c>
      <c r="D120" s="100" t="s">
        <v>138</v>
      </c>
      <c r="E120" s="87" t="s">
        <v>1752</v>
      </c>
      <c r="F120" s="87" t="s">
        <v>1122</v>
      </c>
      <c r="G120" s="100" t="s">
        <v>919</v>
      </c>
      <c r="H120" s="100" t="s">
        <v>267</v>
      </c>
      <c r="I120" s="97">
        <v>1362</v>
      </c>
      <c r="J120" s="99">
        <v>880.5</v>
      </c>
      <c r="K120" s="97">
        <v>11.99241</v>
      </c>
      <c r="L120" s="98">
        <v>1.1081729791302225E-4</v>
      </c>
      <c r="M120" s="98">
        <v>7.7202462292702312E-5</v>
      </c>
      <c r="N120" s="98">
        <f>+K120/'סכום נכסי הקרן'!$C$43</f>
        <v>7.0607728503120806E-6</v>
      </c>
    </row>
    <row r="121" spans="2:14" s="153" customFormat="1">
      <c r="B121" s="110" t="s">
        <v>1123</v>
      </c>
      <c r="C121" s="87" t="s">
        <v>1124</v>
      </c>
      <c r="D121" s="100" t="s">
        <v>138</v>
      </c>
      <c r="E121" s="87" t="s">
        <v>1752</v>
      </c>
      <c r="F121" s="87" t="s">
        <v>1125</v>
      </c>
      <c r="G121" s="100" t="s">
        <v>207</v>
      </c>
      <c r="H121" s="100" t="s">
        <v>267</v>
      </c>
      <c r="I121" s="97">
        <v>7099.32</v>
      </c>
      <c r="J121" s="99">
        <v>325</v>
      </c>
      <c r="K121" s="97">
        <v>23.072790000000001</v>
      </c>
      <c r="L121" s="98">
        <v>5.214299978913114E-5</v>
      </c>
      <c r="M121" s="98">
        <v>1.4853363085171696E-4</v>
      </c>
      <c r="N121" s="98">
        <f>+K121/'סכום נכסי הקרן'!$C$43</f>
        <v>1.3584569674731942E-5</v>
      </c>
    </row>
    <row r="122" spans="2:14" s="153" customFormat="1">
      <c r="B122" s="110" t="s">
        <v>1126</v>
      </c>
      <c r="C122" s="87" t="s">
        <v>1127</v>
      </c>
      <c r="D122" s="100" t="s">
        <v>138</v>
      </c>
      <c r="E122" s="87" t="s">
        <v>1752</v>
      </c>
      <c r="F122" s="87" t="s">
        <v>1128</v>
      </c>
      <c r="G122" s="100" t="s">
        <v>578</v>
      </c>
      <c r="H122" s="100" t="s">
        <v>267</v>
      </c>
      <c r="I122" s="97">
        <v>7103</v>
      </c>
      <c r="J122" s="99">
        <v>307.3</v>
      </c>
      <c r="K122" s="97">
        <v>21.82752</v>
      </c>
      <c r="L122" s="98">
        <v>6.1632969117743526E-4</v>
      </c>
      <c r="M122" s="98">
        <v>1.4051706785735358E-4</v>
      </c>
      <c r="N122" s="98">
        <f>+K122/'סכום נכסי הקרן'!$C$43</f>
        <v>1.2851391889173564E-5</v>
      </c>
    </row>
    <row r="123" spans="2:14" s="153" customFormat="1">
      <c r="B123" s="110" t="s">
        <v>1129</v>
      </c>
      <c r="C123" s="87" t="s">
        <v>1130</v>
      </c>
      <c r="D123" s="100" t="s">
        <v>138</v>
      </c>
      <c r="E123" s="87" t="s">
        <v>1752</v>
      </c>
      <c r="F123" s="87" t="s">
        <v>1131</v>
      </c>
      <c r="G123" s="100" t="s">
        <v>169</v>
      </c>
      <c r="H123" s="100" t="s">
        <v>267</v>
      </c>
      <c r="I123" s="97">
        <v>3953</v>
      </c>
      <c r="J123" s="99">
        <v>1220</v>
      </c>
      <c r="K123" s="97">
        <v>48.226599999999998</v>
      </c>
      <c r="L123" s="98">
        <v>2.7461274947870125E-4</v>
      </c>
      <c r="M123" s="98">
        <v>3.1046405751681579E-4</v>
      </c>
      <c r="N123" s="98">
        <f>+K123/'סכום נכסי הקרן'!$C$43</f>
        <v>2.8394381775044429E-5</v>
      </c>
    </row>
    <row r="124" spans="2:14" s="153" customFormat="1">
      <c r="B124" s="110" t="s">
        <v>1132</v>
      </c>
      <c r="C124" s="87" t="s">
        <v>1133</v>
      </c>
      <c r="D124" s="100" t="s">
        <v>138</v>
      </c>
      <c r="E124" s="87" t="s">
        <v>1752</v>
      </c>
      <c r="F124" s="87" t="s">
        <v>1134</v>
      </c>
      <c r="G124" s="100" t="s">
        <v>908</v>
      </c>
      <c r="H124" s="100" t="s">
        <v>267</v>
      </c>
      <c r="I124" s="97">
        <v>37576.400000000001</v>
      </c>
      <c r="J124" s="99">
        <v>175.3</v>
      </c>
      <c r="K124" s="97">
        <v>65.871429999999989</v>
      </c>
      <c r="L124" s="98">
        <v>1.1725390873926118E-3</v>
      </c>
      <c r="M124" s="98">
        <v>4.2405459709444381E-4</v>
      </c>
      <c r="N124" s="98">
        <f>+K124/'סכום נכסי הקרן'!$C$43</f>
        <v>3.8783130709776652E-5</v>
      </c>
    </row>
    <row r="125" spans="2:14" s="153" customFormat="1">
      <c r="B125" s="110" t="s">
        <v>1135</v>
      </c>
      <c r="C125" s="87" t="s">
        <v>1136</v>
      </c>
      <c r="D125" s="100" t="s">
        <v>138</v>
      </c>
      <c r="E125" s="87" t="s">
        <v>1752</v>
      </c>
      <c r="F125" s="87" t="s">
        <v>1137</v>
      </c>
      <c r="G125" s="100" t="s">
        <v>979</v>
      </c>
      <c r="H125" s="100" t="s">
        <v>267</v>
      </c>
      <c r="I125" s="97">
        <v>7535.64</v>
      </c>
      <c r="J125" s="99">
        <v>167.1</v>
      </c>
      <c r="K125" s="97">
        <v>12.592049999999999</v>
      </c>
      <c r="L125" s="98">
        <v>7.9979180645472169E-4</v>
      </c>
      <c r="M125" s="98">
        <v>8.1062710940738521E-5</v>
      </c>
      <c r="N125" s="98">
        <f>+K125/'סכום נכסי הקרן'!$C$43</f>
        <v>7.4138229738453095E-6</v>
      </c>
    </row>
    <row r="126" spans="2:14" s="153" customFormat="1">
      <c r="B126" s="110" t="s">
        <v>1138</v>
      </c>
      <c r="C126" s="87" t="s">
        <v>1139</v>
      </c>
      <c r="D126" s="100" t="s">
        <v>138</v>
      </c>
      <c r="E126" s="87" t="s">
        <v>1752</v>
      </c>
      <c r="F126" s="87" t="s">
        <v>1140</v>
      </c>
      <c r="G126" s="100" t="s">
        <v>169</v>
      </c>
      <c r="H126" s="100" t="s">
        <v>267</v>
      </c>
      <c r="I126" s="97">
        <v>27573</v>
      </c>
      <c r="J126" s="99">
        <v>500.6</v>
      </c>
      <c r="K126" s="97">
        <v>138.03044</v>
      </c>
      <c r="L126" s="98">
        <v>8.2472824392286731E-4</v>
      </c>
      <c r="M126" s="98">
        <v>8.8858618404016442E-4</v>
      </c>
      <c r="N126" s="98">
        <f>+K126/'סכום נכסי הקרן'!$C$43</f>
        <v>8.1268200742688973E-5</v>
      </c>
    </row>
    <row r="127" spans="2:14" s="153" customFormat="1">
      <c r="B127" s="110" t="s">
        <v>1141</v>
      </c>
      <c r="C127" s="87" t="s">
        <v>1142</v>
      </c>
      <c r="D127" s="100" t="s">
        <v>138</v>
      </c>
      <c r="E127" s="87" t="s">
        <v>1752</v>
      </c>
      <c r="F127" s="87" t="s">
        <v>1143</v>
      </c>
      <c r="G127" s="100" t="s">
        <v>169</v>
      </c>
      <c r="H127" s="100" t="s">
        <v>267</v>
      </c>
      <c r="I127" s="97">
        <v>26769</v>
      </c>
      <c r="J127" s="99">
        <v>333.6</v>
      </c>
      <c r="K127" s="97">
        <v>89.301380000000009</v>
      </c>
      <c r="L127" s="98">
        <v>1.7888134068748212E-4</v>
      </c>
      <c r="M127" s="98">
        <v>5.7488748484552153E-4</v>
      </c>
      <c r="N127" s="98">
        <f>+K127/'סכום נכסי הקרן'!$C$43</f>
        <v>5.2577985525795258E-5</v>
      </c>
    </row>
    <row r="128" spans="2:14" s="153" customFormat="1">
      <c r="B128" s="110" t="s">
        <v>1144</v>
      </c>
      <c r="C128" s="87" t="s">
        <v>1145</v>
      </c>
      <c r="D128" s="100" t="s">
        <v>138</v>
      </c>
      <c r="E128" s="87" t="s">
        <v>1752</v>
      </c>
      <c r="F128" s="87" t="s">
        <v>1146</v>
      </c>
      <c r="G128" s="100" t="s">
        <v>169</v>
      </c>
      <c r="H128" s="100" t="s">
        <v>267</v>
      </c>
      <c r="I128" s="97">
        <v>1568</v>
      </c>
      <c r="J128" s="99">
        <v>949</v>
      </c>
      <c r="K128" s="97">
        <v>14.880319999999999</v>
      </c>
      <c r="L128" s="98">
        <v>1.8215149963075986E-4</v>
      </c>
      <c r="M128" s="98">
        <v>9.5793701491472016E-5</v>
      </c>
      <c r="N128" s="98">
        <f>+K128/'סכום נכסי הקרן'!$C$43</f>
        <v>8.7610880098292045E-6</v>
      </c>
    </row>
    <row r="129" spans="2:14" s="153" customFormat="1">
      <c r="B129" s="110" t="s">
        <v>1147</v>
      </c>
      <c r="C129" s="87" t="s">
        <v>1148</v>
      </c>
      <c r="D129" s="100" t="s">
        <v>138</v>
      </c>
      <c r="E129" s="87" t="s">
        <v>1752</v>
      </c>
      <c r="F129" s="87" t="s">
        <v>1149</v>
      </c>
      <c r="G129" s="100" t="s">
        <v>1150</v>
      </c>
      <c r="H129" s="100" t="s">
        <v>267</v>
      </c>
      <c r="I129" s="97">
        <v>4</v>
      </c>
      <c r="J129" s="99">
        <v>11520</v>
      </c>
      <c r="K129" s="97">
        <v>0.46079999999999999</v>
      </c>
      <c r="L129" s="98">
        <v>5.4985213788697048E-7</v>
      </c>
      <c r="M129" s="98">
        <v>2.9664508321911294E-6</v>
      </c>
      <c r="N129" s="98">
        <f>+K129/'סכום נכסי הקרן'!$C$43</f>
        <v>2.7130527804034443E-7</v>
      </c>
    </row>
    <row r="130" spans="2:14" s="153" customFormat="1">
      <c r="B130" s="110" t="s">
        <v>1151</v>
      </c>
      <c r="C130" s="87" t="s">
        <v>1152</v>
      </c>
      <c r="D130" s="100" t="s">
        <v>138</v>
      </c>
      <c r="E130" s="87" t="s">
        <v>1752</v>
      </c>
      <c r="F130" s="87" t="s">
        <v>1153</v>
      </c>
      <c r="G130" s="100" t="s">
        <v>169</v>
      </c>
      <c r="H130" s="100" t="s">
        <v>267</v>
      </c>
      <c r="I130" s="97">
        <v>9164</v>
      </c>
      <c r="J130" s="99">
        <v>4800</v>
      </c>
      <c r="K130" s="97">
        <v>439.87200000000001</v>
      </c>
      <c r="L130" s="98">
        <v>8.4120687300162883E-4</v>
      </c>
      <c r="M130" s="98">
        <v>2.8317245235624493E-3</v>
      </c>
      <c r="N130" s="98">
        <f>+K130/'סכום נכסי הקרן'!$C$43</f>
        <v>2.5898349666267877E-4</v>
      </c>
    </row>
    <row r="131" spans="2:14" s="153" customFormat="1">
      <c r="B131" s="110" t="s">
        <v>1154</v>
      </c>
      <c r="C131" s="87" t="s">
        <v>1155</v>
      </c>
      <c r="D131" s="100" t="s">
        <v>138</v>
      </c>
      <c r="E131" s="87" t="s">
        <v>1752</v>
      </c>
      <c r="F131" s="87" t="s">
        <v>1156</v>
      </c>
      <c r="G131" s="100" t="s">
        <v>1150</v>
      </c>
      <c r="H131" s="100" t="s">
        <v>267</v>
      </c>
      <c r="I131" s="97">
        <v>13079</v>
      </c>
      <c r="J131" s="99">
        <v>474.7</v>
      </c>
      <c r="K131" s="97">
        <v>62.086010000000002</v>
      </c>
      <c r="L131" s="98">
        <v>1.708396527938442E-4</v>
      </c>
      <c r="M131" s="98">
        <v>3.9968553826373002E-4</v>
      </c>
      <c r="N131" s="98">
        <f>+K131/'סכום נכסי הקרן'!$C$43</f>
        <v>3.6554388466722232E-5</v>
      </c>
    </row>
    <row r="132" spans="2:14" s="153" customFormat="1">
      <c r="B132" s="110" t="s">
        <v>1157</v>
      </c>
      <c r="C132" s="87" t="s">
        <v>1158</v>
      </c>
      <c r="D132" s="100" t="s">
        <v>138</v>
      </c>
      <c r="E132" s="87" t="s">
        <v>1752</v>
      </c>
      <c r="F132" s="87" t="s">
        <v>1159</v>
      </c>
      <c r="G132" s="100" t="s">
        <v>794</v>
      </c>
      <c r="H132" s="100" t="s">
        <v>267</v>
      </c>
      <c r="I132" s="97">
        <v>6937</v>
      </c>
      <c r="J132" s="99">
        <v>3980</v>
      </c>
      <c r="K132" s="97">
        <v>276.0926</v>
      </c>
      <c r="L132" s="98">
        <v>7.2783945521473839E-4</v>
      </c>
      <c r="M132" s="98">
        <v>1.7773765690794546E-3</v>
      </c>
      <c r="N132" s="98">
        <f>+K132/'סכום נכסי הקרן'!$C$43</f>
        <v>1.6255507727404859E-4</v>
      </c>
    </row>
    <row r="133" spans="2:14" s="153" customFormat="1">
      <c r="B133" s="110" t="s">
        <v>1160</v>
      </c>
      <c r="C133" s="87" t="s">
        <v>1161</v>
      </c>
      <c r="D133" s="100" t="s">
        <v>138</v>
      </c>
      <c r="E133" s="87" t="s">
        <v>1752</v>
      </c>
      <c r="F133" s="87" t="s">
        <v>1162</v>
      </c>
      <c r="G133" s="100" t="s">
        <v>169</v>
      </c>
      <c r="H133" s="100" t="s">
        <v>267</v>
      </c>
      <c r="I133" s="97">
        <v>2942</v>
      </c>
      <c r="J133" s="99">
        <v>2282</v>
      </c>
      <c r="K133" s="97">
        <v>67.136440000000007</v>
      </c>
      <c r="L133" s="98">
        <v>2.352635419478014E-4</v>
      </c>
      <c r="M133" s="98">
        <v>4.3219823851638428E-4</v>
      </c>
      <c r="N133" s="98">
        <f>+K133/'סכום נכסי הקרן'!$C$43</f>
        <v>3.9527930817792753E-5</v>
      </c>
    </row>
    <row r="134" spans="2:14" s="153" customFormat="1">
      <c r="B134" s="110" t="s">
        <v>1163</v>
      </c>
      <c r="C134" s="87" t="s">
        <v>1164</v>
      </c>
      <c r="D134" s="100" t="s">
        <v>138</v>
      </c>
      <c r="E134" s="87" t="s">
        <v>1752</v>
      </c>
      <c r="F134" s="87" t="s">
        <v>1165</v>
      </c>
      <c r="G134" s="100" t="s">
        <v>427</v>
      </c>
      <c r="H134" s="100" t="s">
        <v>267</v>
      </c>
      <c r="I134" s="97">
        <v>19019</v>
      </c>
      <c r="J134" s="99">
        <v>1919</v>
      </c>
      <c r="K134" s="97">
        <v>364.97460999999998</v>
      </c>
      <c r="L134" s="98">
        <v>1.1322966499343477E-3</v>
      </c>
      <c r="M134" s="98">
        <v>2.3495643132880489E-3</v>
      </c>
      <c r="N134" s="98">
        <f>+K134/'סכום נכסי הקרן'!$C$43</f>
        <v>2.1488615026848146E-4</v>
      </c>
    </row>
    <row r="135" spans="2:14" s="153" customFormat="1">
      <c r="B135" s="110" t="s">
        <v>1166</v>
      </c>
      <c r="C135" s="87" t="s">
        <v>1167</v>
      </c>
      <c r="D135" s="100" t="s">
        <v>138</v>
      </c>
      <c r="E135" s="87" t="s">
        <v>1752</v>
      </c>
      <c r="F135" s="87" t="s">
        <v>834</v>
      </c>
      <c r="G135" s="100" t="s">
        <v>427</v>
      </c>
      <c r="H135" s="100" t="s">
        <v>267</v>
      </c>
      <c r="I135" s="97">
        <v>74.489999999999995</v>
      </c>
      <c r="J135" s="99">
        <v>400.7</v>
      </c>
      <c r="K135" s="97">
        <v>0.29848000000000002</v>
      </c>
      <c r="L135" s="98">
        <v>1.3188844457861297E-5</v>
      </c>
      <c r="M135" s="98">
        <v>1.9214979261988029E-6</v>
      </c>
      <c r="N135" s="98">
        <f>+K135/'סכום נכסי הקרן'!$C$43</f>
        <v>1.7573610978620227E-7</v>
      </c>
    </row>
    <row r="136" spans="2:14" s="153" customFormat="1">
      <c r="B136" s="110" t="s">
        <v>1168</v>
      </c>
      <c r="C136" s="87" t="s">
        <v>1169</v>
      </c>
      <c r="D136" s="100" t="s">
        <v>138</v>
      </c>
      <c r="E136" s="87" t="s">
        <v>1752</v>
      </c>
      <c r="F136" s="87" t="s">
        <v>677</v>
      </c>
      <c r="G136" s="100" t="s">
        <v>372</v>
      </c>
      <c r="H136" s="100" t="s">
        <v>267</v>
      </c>
      <c r="I136" s="97">
        <v>18197.45</v>
      </c>
      <c r="J136" s="99">
        <v>6.1</v>
      </c>
      <c r="K136" s="97">
        <v>1.1100400000000001</v>
      </c>
      <c r="L136" s="98">
        <v>2.6543909651124404E-5</v>
      </c>
      <c r="M136" s="98">
        <v>7.1460049517479205E-6</v>
      </c>
      <c r="N136" s="98">
        <f>+K136/'סכום נכסי הקרן'!$C$43</f>
        <v>6.5355840025152765E-7</v>
      </c>
    </row>
    <row r="137" spans="2:14" s="153" customFormat="1">
      <c r="B137" s="110" t="s">
        <v>1170</v>
      </c>
      <c r="C137" s="87" t="s">
        <v>1171</v>
      </c>
      <c r="D137" s="100" t="s">
        <v>138</v>
      </c>
      <c r="E137" s="87" t="s">
        <v>1752</v>
      </c>
      <c r="F137" s="87" t="s">
        <v>1172</v>
      </c>
      <c r="G137" s="100" t="s">
        <v>427</v>
      </c>
      <c r="H137" s="100" t="s">
        <v>267</v>
      </c>
      <c r="I137" s="97">
        <v>3420</v>
      </c>
      <c r="J137" s="99">
        <v>513</v>
      </c>
      <c r="K137" s="97">
        <v>17.544599999999999</v>
      </c>
      <c r="L137" s="98">
        <v>2.6056402359003435E-4</v>
      </c>
      <c r="M137" s="98">
        <v>1.1294529789596461E-4</v>
      </c>
      <c r="N137" s="98">
        <f>+K137/'סכום נכסי הקרן'!$C$43</f>
        <v>1.0329736504137644E-5</v>
      </c>
    </row>
    <row r="138" spans="2:14" s="153" customFormat="1">
      <c r="B138" s="110" t="s">
        <v>1173</v>
      </c>
      <c r="C138" s="87" t="s">
        <v>1174</v>
      </c>
      <c r="D138" s="100" t="s">
        <v>138</v>
      </c>
      <c r="E138" s="87" t="s">
        <v>1752</v>
      </c>
      <c r="F138" s="87" t="s">
        <v>1175</v>
      </c>
      <c r="G138" s="100" t="s">
        <v>427</v>
      </c>
      <c r="H138" s="100" t="s">
        <v>267</v>
      </c>
      <c r="I138" s="97">
        <v>13408</v>
      </c>
      <c r="J138" s="99">
        <v>2258</v>
      </c>
      <c r="K138" s="97">
        <v>302.75264000000004</v>
      </c>
      <c r="L138" s="98">
        <v>5.2119518670336545E-4</v>
      </c>
      <c r="M138" s="98">
        <v>1.9490035175261753E-3</v>
      </c>
      <c r="N138" s="98">
        <f>+K138/'סכום נכסי הקרן'!$C$43</f>
        <v>1.7825171261425413E-4</v>
      </c>
    </row>
    <row r="139" spans="2:14" s="153" customFormat="1">
      <c r="B139" s="110" t="s">
        <v>1176</v>
      </c>
      <c r="C139" s="87" t="s">
        <v>1177</v>
      </c>
      <c r="D139" s="100" t="s">
        <v>138</v>
      </c>
      <c r="E139" s="87" t="s">
        <v>1752</v>
      </c>
      <c r="F139" s="87" t="s">
        <v>1178</v>
      </c>
      <c r="G139" s="100" t="s">
        <v>908</v>
      </c>
      <c r="H139" s="100" t="s">
        <v>267</v>
      </c>
      <c r="I139" s="97">
        <v>0.32</v>
      </c>
      <c r="J139" s="99">
        <v>388.3</v>
      </c>
      <c r="K139" s="97">
        <v>1.24E-3</v>
      </c>
      <c r="L139" s="98">
        <v>3.4221077270529444E-9</v>
      </c>
      <c r="M139" s="98">
        <v>7.9826367880143244E-9</v>
      </c>
      <c r="N139" s="98">
        <f>+K139/'סכום נכסי הקרן'!$C$43</f>
        <v>7.3007496694884345E-10</v>
      </c>
    </row>
    <row r="140" spans="2:14" s="153" customFormat="1">
      <c r="B140" s="110" t="s">
        <v>1179</v>
      </c>
      <c r="C140" s="87" t="s">
        <v>1180</v>
      </c>
      <c r="D140" s="100" t="s">
        <v>138</v>
      </c>
      <c r="E140" s="87" t="s">
        <v>1752</v>
      </c>
      <c r="F140" s="87" t="s">
        <v>1181</v>
      </c>
      <c r="G140" s="100" t="s">
        <v>390</v>
      </c>
      <c r="H140" s="100" t="s">
        <v>267</v>
      </c>
      <c r="I140" s="97">
        <v>9003</v>
      </c>
      <c r="J140" s="99">
        <v>970</v>
      </c>
      <c r="K140" s="97">
        <v>87.329100000000011</v>
      </c>
      <c r="L140" s="98">
        <v>1.0178598623023169E-3</v>
      </c>
      <c r="M140" s="98">
        <v>5.6219071477756598E-4</v>
      </c>
      <c r="N140" s="98">
        <f>+K140/'סכום נכסי הקרן'!$C$43</f>
        <v>5.1416765964655042E-5</v>
      </c>
    </row>
    <row r="141" spans="2:14" s="153" customFormat="1">
      <c r="B141" s="110" t="s">
        <v>1182</v>
      </c>
      <c r="C141" s="87" t="s">
        <v>1183</v>
      </c>
      <c r="D141" s="100" t="s">
        <v>138</v>
      </c>
      <c r="E141" s="87" t="s">
        <v>1752</v>
      </c>
      <c r="F141" s="87" t="s">
        <v>1184</v>
      </c>
      <c r="G141" s="100" t="s">
        <v>919</v>
      </c>
      <c r="H141" s="100" t="s">
        <v>267</v>
      </c>
      <c r="I141" s="97">
        <v>1371</v>
      </c>
      <c r="J141" s="99">
        <v>20600</v>
      </c>
      <c r="K141" s="97">
        <v>282.42599999999999</v>
      </c>
      <c r="L141" s="98">
        <v>5.6585107344548822E-4</v>
      </c>
      <c r="M141" s="98">
        <v>1.818148530235269E-3</v>
      </c>
      <c r="N141" s="98">
        <f>+K141/'סכום נכסי הקרן'!$C$43</f>
        <v>1.6628399404475328E-4</v>
      </c>
    </row>
    <row r="142" spans="2:14" s="153" customFormat="1">
      <c r="B142" s="110" t="s">
        <v>1185</v>
      </c>
      <c r="C142" s="87" t="s">
        <v>1186</v>
      </c>
      <c r="D142" s="100" t="s">
        <v>138</v>
      </c>
      <c r="E142" s="87" t="s">
        <v>1752</v>
      </c>
      <c r="F142" s="87" t="s">
        <v>1187</v>
      </c>
      <c r="G142" s="100" t="s">
        <v>908</v>
      </c>
      <c r="H142" s="100" t="s">
        <v>267</v>
      </c>
      <c r="I142" s="97">
        <v>9824</v>
      </c>
      <c r="J142" s="99">
        <v>1630</v>
      </c>
      <c r="K142" s="97">
        <v>160.13120000000001</v>
      </c>
      <c r="L142" s="98">
        <v>2.6975122506294217E-4</v>
      </c>
      <c r="M142" s="98">
        <v>1.0308622645394188E-3</v>
      </c>
      <c r="N142" s="98">
        <f>+K142/'סכום נכסי הקרן'!$C$43</f>
        <v>9.4280468183450516E-5</v>
      </c>
    </row>
    <row r="143" spans="2:14" s="153" customFormat="1">
      <c r="B143" s="110" t="s">
        <v>1188</v>
      </c>
      <c r="C143" s="87" t="s">
        <v>1189</v>
      </c>
      <c r="D143" s="100" t="s">
        <v>138</v>
      </c>
      <c r="E143" s="87" t="s">
        <v>1752</v>
      </c>
      <c r="F143" s="87" t="s">
        <v>1190</v>
      </c>
      <c r="G143" s="100" t="s">
        <v>205</v>
      </c>
      <c r="H143" s="100" t="s">
        <v>267</v>
      </c>
      <c r="I143" s="97">
        <v>3352</v>
      </c>
      <c r="J143" s="99">
        <v>9868</v>
      </c>
      <c r="K143" s="97">
        <v>330.77535999999998</v>
      </c>
      <c r="L143" s="98">
        <v>6.6192144817038556E-4</v>
      </c>
      <c r="M143" s="98">
        <v>2.1294028687940982E-3</v>
      </c>
      <c r="N143" s="98">
        <f>+K143/'סכום נכסי הקרן'!$C$43</f>
        <v>1.9475065324152564E-4</v>
      </c>
    </row>
    <row r="144" spans="2:14" s="153" customFormat="1">
      <c r="B144" s="110" t="s">
        <v>1191</v>
      </c>
      <c r="C144" s="87" t="s">
        <v>1192</v>
      </c>
      <c r="D144" s="100" t="s">
        <v>138</v>
      </c>
      <c r="E144" s="87" t="s">
        <v>1752</v>
      </c>
      <c r="F144" s="87" t="s">
        <v>680</v>
      </c>
      <c r="G144" s="100" t="s">
        <v>483</v>
      </c>
      <c r="H144" s="100" t="s">
        <v>267</v>
      </c>
      <c r="I144" s="97">
        <v>7.0000000000000007E-2</v>
      </c>
      <c r="J144" s="99">
        <v>75</v>
      </c>
      <c r="K144" s="97">
        <v>5.0000000000000002E-5</v>
      </c>
      <c r="L144" s="98">
        <v>5.6900273394433616E-10</v>
      </c>
      <c r="M144" s="98">
        <v>3.218805156457389E-10</v>
      </c>
      <c r="N144" s="98">
        <f>+K144/'סכום נכסי הקרן'!$C$43</f>
        <v>2.9438506731808207E-11</v>
      </c>
    </row>
    <row r="145" spans="2:14" s="153" customFormat="1">
      <c r="B145" s="110" t="s">
        <v>1193</v>
      </c>
      <c r="C145" s="87" t="s">
        <v>1194</v>
      </c>
      <c r="D145" s="100" t="s">
        <v>138</v>
      </c>
      <c r="E145" s="87" t="s">
        <v>1752</v>
      </c>
      <c r="F145" s="87" t="s">
        <v>1195</v>
      </c>
      <c r="G145" s="100" t="s">
        <v>427</v>
      </c>
      <c r="H145" s="100" t="s">
        <v>267</v>
      </c>
      <c r="I145" s="97">
        <v>81005</v>
      </c>
      <c r="J145" s="99">
        <v>744.3</v>
      </c>
      <c r="K145" s="97">
        <v>602.92021999999997</v>
      </c>
      <c r="L145" s="98">
        <v>1.0407095834288971E-3</v>
      </c>
      <c r="M145" s="98">
        <v>3.8813654261368466E-3</v>
      </c>
      <c r="N145" s="98">
        <f>+K145/'סכום נכסי הקרן'!$C$43</f>
        <v>3.5498141910426565E-4</v>
      </c>
    </row>
    <row r="146" spans="2:14" s="153" customFormat="1">
      <c r="B146" s="110" t="s">
        <v>1196</v>
      </c>
      <c r="C146" s="87" t="s">
        <v>1197</v>
      </c>
      <c r="D146" s="100" t="s">
        <v>138</v>
      </c>
      <c r="E146" s="87" t="s">
        <v>1752</v>
      </c>
      <c r="F146" s="87" t="s">
        <v>1198</v>
      </c>
      <c r="G146" s="100" t="s">
        <v>908</v>
      </c>
      <c r="H146" s="100" t="s">
        <v>267</v>
      </c>
      <c r="I146" s="97">
        <v>37289</v>
      </c>
      <c r="J146" s="99">
        <v>501</v>
      </c>
      <c r="K146" s="97">
        <v>186.81789000000001</v>
      </c>
      <c r="L146" s="98">
        <v>2.9335017193267031E-4</v>
      </c>
      <c r="M146" s="98">
        <v>1.2026607753009785E-3</v>
      </c>
      <c r="N146" s="98">
        <f>+K146/'סכום נכסי הקרן'!$C$43</f>
        <v>1.099927942477441E-4</v>
      </c>
    </row>
    <row r="147" spans="2:14" s="153" customFormat="1">
      <c r="B147" s="110" t="s">
        <v>1199</v>
      </c>
      <c r="C147" s="87" t="s">
        <v>1200</v>
      </c>
      <c r="D147" s="100" t="s">
        <v>138</v>
      </c>
      <c r="E147" s="87" t="s">
        <v>1752</v>
      </c>
      <c r="F147" s="87" t="s">
        <v>1201</v>
      </c>
      <c r="G147" s="100" t="s">
        <v>427</v>
      </c>
      <c r="H147" s="100" t="s">
        <v>267</v>
      </c>
      <c r="I147" s="97">
        <v>348</v>
      </c>
      <c r="J147" s="99">
        <v>2340</v>
      </c>
      <c r="K147" s="97">
        <v>8.1432000000000002</v>
      </c>
      <c r="L147" s="98">
        <v>4.2985251611946938E-5</v>
      </c>
      <c r="M147" s="98">
        <v>5.2422748300127619E-5</v>
      </c>
      <c r="N147" s="98">
        <f>+K147/'סכום נכסי הקרן'!$C$43</f>
        <v>4.7944729603692112E-6</v>
      </c>
    </row>
    <row r="148" spans="2:14" s="153" customFormat="1">
      <c r="B148" s="110" t="s">
        <v>1202</v>
      </c>
      <c r="C148" s="87" t="s">
        <v>1203</v>
      </c>
      <c r="D148" s="100" t="s">
        <v>138</v>
      </c>
      <c r="E148" s="87" t="s">
        <v>1752</v>
      </c>
      <c r="F148" s="87" t="s">
        <v>1204</v>
      </c>
      <c r="G148" s="100" t="s">
        <v>919</v>
      </c>
      <c r="H148" s="100" t="s">
        <v>267</v>
      </c>
      <c r="I148" s="97">
        <v>64260</v>
      </c>
      <c r="J148" s="99">
        <v>59.8</v>
      </c>
      <c r="K148" s="97">
        <v>38.427480000000003</v>
      </c>
      <c r="L148" s="98">
        <v>2.4587025589591592E-4</v>
      </c>
      <c r="M148" s="98">
        <v>2.473811415473264E-4</v>
      </c>
      <c r="N148" s="98">
        <f>+K148/'סכום נכסי הקרן'!$C$43</f>
        <v>2.2624952573328504E-5</v>
      </c>
    </row>
    <row r="149" spans="2:14" s="153" customFormat="1">
      <c r="B149" s="110" t="s">
        <v>1205</v>
      </c>
      <c r="C149" s="87" t="s">
        <v>1206</v>
      </c>
      <c r="D149" s="100" t="s">
        <v>138</v>
      </c>
      <c r="E149" s="87" t="s">
        <v>1752</v>
      </c>
      <c r="F149" s="87" t="s">
        <v>1207</v>
      </c>
      <c r="G149" s="100" t="s">
        <v>578</v>
      </c>
      <c r="H149" s="100" t="s">
        <v>267</v>
      </c>
      <c r="I149" s="97">
        <v>387</v>
      </c>
      <c r="J149" s="99">
        <v>5280</v>
      </c>
      <c r="K149" s="97">
        <v>20.433599999999998</v>
      </c>
      <c r="L149" s="98">
        <v>4.5554691939044288E-5</v>
      </c>
      <c r="M149" s="98">
        <v>1.315435540899754E-4</v>
      </c>
      <c r="N149" s="98">
        <f>+K149/'סכום נכסי הקרן'!$C$43</f>
        <v>1.2030693423101521E-5</v>
      </c>
    </row>
    <row r="150" spans="2:14" s="153" customFormat="1">
      <c r="B150" s="111"/>
      <c r="C150" s="87"/>
      <c r="D150" s="87"/>
      <c r="E150" s="87"/>
      <c r="F150" s="87"/>
      <c r="G150" s="87"/>
      <c r="H150" s="87"/>
      <c r="I150" s="97"/>
      <c r="J150" s="99"/>
      <c r="K150" s="87"/>
      <c r="L150" s="87"/>
      <c r="M150" s="98"/>
      <c r="N150" s="87"/>
    </row>
    <row r="151" spans="2:14" s="153" customFormat="1">
      <c r="B151" s="108" t="s">
        <v>251</v>
      </c>
      <c r="C151" s="85"/>
      <c r="D151" s="85"/>
      <c r="E151" s="85"/>
      <c r="F151" s="85"/>
      <c r="G151" s="85"/>
      <c r="H151" s="85"/>
      <c r="I151" s="94"/>
      <c r="J151" s="96"/>
      <c r="K151" s="94">
        <v>32075.110960000002</v>
      </c>
      <c r="L151" s="85"/>
      <c r="M151" s="95">
        <v>0.20648706510398182</v>
      </c>
      <c r="N151" s="95">
        <f>+K151/'סכום נכסי הקרן'!$C$43</f>
        <v>1.8884867398389103E-2</v>
      </c>
    </row>
    <row r="152" spans="2:14" s="153" customFormat="1">
      <c r="B152" s="109" t="s">
        <v>74</v>
      </c>
      <c r="C152" s="85"/>
      <c r="D152" s="85"/>
      <c r="E152" s="85"/>
      <c r="F152" s="85"/>
      <c r="G152" s="85"/>
      <c r="H152" s="85"/>
      <c r="I152" s="94"/>
      <c r="J152" s="96"/>
      <c r="K152" s="94">
        <v>13708.986590000002</v>
      </c>
      <c r="L152" s="85"/>
      <c r="M152" s="95">
        <v>8.8253113451394402E-2</v>
      </c>
      <c r="N152" s="95">
        <f>+K152/'סכום נכסי הקרן'!$C$43</f>
        <v>8.07144188031967E-3</v>
      </c>
    </row>
    <row r="153" spans="2:14" s="153" customFormat="1">
      <c r="B153" s="110" t="s">
        <v>1208</v>
      </c>
      <c r="C153" s="87" t="s">
        <v>1209</v>
      </c>
      <c r="D153" s="100" t="s">
        <v>1210</v>
      </c>
      <c r="E153" s="87" t="s">
        <v>1753</v>
      </c>
      <c r="F153" s="87" t="s">
        <v>885</v>
      </c>
      <c r="G153" s="100" t="s">
        <v>210</v>
      </c>
      <c r="H153" s="100" t="s">
        <v>1211</v>
      </c>
      <c r="I153" s="97">
        <v>3131</v>
      </c>
      <c r="J153" s="99">
        <v>5732</v>
      </c>
      <c r="K153" s="97">
        <v>700.28773000000001</v>
      </c>
      <c r="L153" s="98">
        <v>5.1643648598207301E-5</v>
      </c>
      <c r="M153" s="98">
        <v>4.5081795126556794E-3</v>
      </c>
      <c r="N153" s="98">
        <f>+K153/'סכום נכסי הקרן'!$C$43</f>
        <v>4.1230850107615372E-4</v>
      </c>
    </row>
    <row r="154" spans="2:14" s="153" customFormat="1">
      <c r="B154" s="110" t="s">
        <v>1212</v>
      </c>
      <c r="C154" s="87" t="s">
        <v>1213</v>
      </c>
      <c r="D154" s="100" t="s">
        <v>1214</v>
      </c>
      <c r="E154" s="87" t="s">
        <v>1753</v>
      </c>
      <c r="F154" s="87"/>
      <c r="G154" s="100" t="s">
        <v>1215</v>
      </c>
      <c r="H154" s="100" t="s">
        <v>1211</v>
      </c>
      <c r="I154" s="97">
        <v>4533</v>
      </c>
      <c r="J154" s="99">
        <v>5457</v>
      </c>
      <c r="K154" s="97">
        <v>968.22831000000008</v>
      </c>
      <c r="L154" s="98">
        <v>3.0149248757939742E-5</v>
      </c>
      <c r="M154" s="98">
        <v>6.2330765537120473E-3</v>
      </c>
      <c r="N154" s="98">
        <f>+K154/'סכום נכסי הקרן'!$C$43</f>
        <v>5.7006391243724565E-4</v>
      </c>
    </row>
    <row r="155" spans="2:14" s="153" customFormat="1">
      <c r="B155" s="110" t="s">
        <v>1216</v>
      </c>
      <c r="C155" s="87" t="s">
        <v>1217</v>
      </c>
      <c r="D155" s="100" t="s">
        <v>1210</v>
      </c>
      <c r="E155" s="87" t="s">
        <v>1753</v>
      </c>
      <c r="F155" s="87" t="s">
        <v>1218</v>
      </c>
      <c r="G155" s="100" t="s">
        <v>1219</v>
      </c>
      <c r="H155" s="100" t="s">
        <v>1211</v>
      </c>
      <c r="I155" s="97">
        <v>2964</v>
      </c>
      <c r="J155" s="99">
        <v>4334</v>
      </c>
      <c r="K155" s="97">
        <v>501.24997999999999</v>
      </c>
      <c r="L155" s="98">
        <v>8.3978483488552337E-5</v>
      </c>
      <c r="M155" s="98">
        <v>3.2268520405963259E-3</v>
      </c>
      <c r="N155" s="98">
        <f>+K155/'סכום נכסי הקרן'!$C$43</f>
        <v>2.9512101821097453E-4</v>
      </c>
    </row>
    <row r="156" spans="2:14" s="153" customFormat="1">
      <c r="B156" s="110" t="s">
        <v>1220</v>
      </c>
      <c r="C156" s="87" t="s">
        <v>1221</v>
      </c>
      <c r="D156" s="100" t="s">
        <v>1210</v>
      </c>
      <c r="E156" s="87" t="s">
        <v>1753</v>
      </c>
      <c r="F156" s="87" t="s">
        <v>1222</v>
      </c>
      <c r="G156" s="100" t="s">
        <v>1215</v>
      </c>
      <c r="H156" s="100" t="s">
        <v>1211</v>
      </c>
      <c r="I156" s="97">
        <v>10493</v>
      </c>
      <c r="J156" s="99">
        <v>8138</v>
      </c>
      <c r="K156" s="97">
        <v>3331.9971600000003</v>
      </c>
      <c r="L156" s="98">
        <v>5.8019005982426903E-5</v>
      </c>
      <c r="M156" s="98">
        <v>2.1450099279818752E-2</v>
      </c>
      <c r="N156" s="98">
        <f>+K156/'סכום נכסי הקרן'!$C$43</f>
        <v>1.9617804165005166E-3</v>
      </c>
    </row>
    <row r="157" spans="2:14" s="153" customFormat="1">
      <c r="B157" s="110" t="s">
        <v>1223</v>
      </c>
      <c r="C157" s="87" t="s">
        <v>1224</v>
      </c>
      <c r="D157" s="100" t="s">
        <v>1210</v>
      </c>
      <c r="E157" s="87" t="s">
        <v>1753</v>
      </c>
      <c r="F157" s="87" t="s">
        <v>1225</v>
      </c>
      <c r="G157" s="100" t="s">
        <v>908</v>
      </c>
      <c r="H157" s="100" t="s">
        <v>1211</v>
      </c>
      <c r="I157" s="97">
        <v>3029</v>
      </c>
      <c r="J157" s="99">
        <v>536</v>
      </c>
      <c r="K157" s="97">
        <v>63.35069</v>
      </c>
      <c r="L157" s="98">
        <v>2.6458328656466337E-4</v>
      </c>
      <c r="M157" s="98">
        <v>4.0782705527426708E-4</v>
      </c>
      <c r="N157" s="98">
        <f>+K157/'סכום נכסי הקרן'!$C$43</f>
        <v>3.7298994280593894E-5</v>
      </c>
    </row>
    <row r="158" spans="2:14" s="153" customFormat="1">
      <c r="B158" s="110" t="s">
        <v>1226</v>
      </c>
      <c r="C158" s="87" t="s">
        <v>1227</v>
      </c>
      <c r="D158" s="100" t="s">
        <v>1214</v>
      </c>
      <c r="E158" s="87" t="s">
        <v>1753</v>
      </c>
      <c r="F158" s="87" t="s">
        <v>873</v>
      </c>
      <c r="G158" s="100" t="s">
        <v>427</v>
      </c>
      <c r="H158" s="100" t="s">
        <v>1211</v>
      </c>
      <c r="I158" s="97">
        <v>32125</v>
      </c>
      <c r="J158" s="99">
        <v>405</v>
      </c>
      <c r="K158" s="97">
        <v>507.67459000000002</v>
      </c>
      <c r="L158" s="98">
        <v>2.5193812529513423E-5</v>
      </c>
      <c r="M158" s="98">
        <v>3.2682111761887815E-3</v>
      </c>
      <c r="N158" s="98">
        <f>+K158/'סכום נכסי הקרן'!$C$43</f>
        <v>2.9890363670565944E-4</v>
      </c>
    </row>
    <row r="159" spans="2:14" s="153" customFormat="1">
      <c r="B159" s="110" t="s">
        <v>1228</v>
      </c>
      <c r="C159" s="87" t="s">
        <v>1229</v>
      </c>
      <c r="D159" s="100" t="s">
        <v>1210</v>
      </c>
      <c r="E159" s="87" t="s">
        <v>1753</v>
      </c>
      <c r="F159" s="87" t="s">
        <v>1187</v>
      </c>
      <c r="G159" s="100" t="s">
        <v>908</v>
      </c>
      <c r="H159" s="100" t="s">
        <v>1211</v>
      </c>
      <c r="I159" s="97">
        <v>3869</v>
      </c>
      <c r="J159" s="99">
        <v>414.59999999999997</v>
      </c>
      <c r="K159" s="97">
        <v>62.591470000000001</v>
      </c>
      <c r="L159" s="98">
        <v>1.0623651158067216E-4</v>
      </c>
      <c r="M159" s="98">
        <v>4.0293949277249593E-4</v>
      </c>
      <c r="N159" s="98">
        <f>+K159/'סכום נכסי הקרן'!$C$43</f>
        <v>3.6851988218975424E-5</v>
      </c>
    </row>
    <row r="160" spans="2:14" s="153" customFormat="1">
      <c r="B160" s="110" t="s">
        <v>1230</v>
      </c>
      <c r="C160" s="87" t="s">
        <v>1231</v>
      </c>
      <c r="D160" s="100" t="s">
        <v>1210</v>
      </c>
      <c r="E160" s="87" t="s">
        <v>1753</v>
      </c>
      <c r="F160" s="87" t="s">
        <v>1232</v>
      </c>
      <c r="G160" s="100" t="s">
        <v>32</v>
      </c>
      <c r="H160" s="100" t="s">
        <v>1211</v>
      </c>
      <c r="I160" s="97">
        <v>900</v>
      </c>
      <c r="J160" s="99">
        <v>1080</v>
      </c>
      <c r="K160" s="97">
        <v>37.927440000000004</v>
      </c>
      <c r="L160" s="98">
        <v>3.023485934827417E-5</v>
      </c>
      <c r="M160" s="98">
        <v>2.4416207888645647E-4</v>
      </c>
      <c r="N160" s="98">
        <f>+K160/'סכום נכסי הקרן'!$C$43</f>
        <v>2.2330543955205038E-5</v>
      </c>
    </row>
    <row r="161" spans="2:14" s="153" customFormat="1">
      <c r="B161" s="110" t="s">
        <v>1233</v>
      </c>
      <c r="C161" s="87" t="s">
        <v>1234</v>
      </c>
      <c r="D161" s="100" t="s">
        <v>1210</v>
      </c>
      <c r="E161" s="87" t="s">
        <v>1753</v>
      </c>
      <c r="F161" s="87" t="s">
        <v>1235</v>
      </c>
      <c r="G161" s="100" t="s">
        <v>1236</v>
      </c>
      <c r="H161" s="100" t="s">
        <v>1211</v>
      </c>
      <c r="I161" s="97">
        <v>14226</v>
      </c>
      <c r="J161" s="99">
        <v>853.99999999999989</v>
      </c>
      <c r="K161" s="97">
        <v>474.05412999999999</v>
      </c>
      <c r="L161" s="98">
        <v>6.7419928527103466E-4</v>
      </c>
      <c r="M161" s="98">
        <v>3.0517757561678428E-3</v>
      </c>
      <c r="N161" s="98">
        <f>+K161/'סכום נכסי הקרן'!$C$43</f>
        <v>2.7910891394492964E-4</v>
      </c>
    </row>
    <row r="162" spans="2:14" s="153" customFormat="1">
      <c r="B162" s="110" t="s">
        <v>1237</v>
      </c>
      <c r="C162" s="87" t="s">
        <v>1238</v>
      </c>
      <c r="D162" s="100" t="s">
        <v>1210</v>
      </c>
      <c r="E162" s="87" t="s">
        <v>1753</v>
      </c>
      <c r="F162" s="87" t="s">
        <v>1239</v>
      </c>
      <c r="G162" s="100" t="s">
        <v>912</v>
      </c>
      <c r="H162" s="100" t="s">
        <v>1211</v>
      </c>
      <c r="I162" s="97">
        <v>9407</v>
      </c>
      <c r="J162" s="99">
        <v>4214</v>
      </c>
      <c r="K162" s="97">
        <v>1546.7956399999998</v>
      </c>
      <c r="L162" s="98">
        <v>2.0096543306961294E-4</v>
      </c>
      <c r="M162" s="98">
        <v>9.9576675640356133E-3</v>
      </c>
      <c r="N162" s="98">
        <f>+K162/'סכום נכסי הקרן'!$C$43</f>
        <v>9.1070707721743153E-4</v>
      </c>
    </row>
    <row r="163" spans="2:14" s="153" customFormat="1">
      <c r="B163" s="110" t="s">
        <v>1240</v>
      </c>
      <c r="C163" s="87" t="s">
        <v>1241</v>
      </c>
      <c r="D163" s="100" t="s">
        <v>1210</v>
      </c>
      <c r="E163" s="87" t="s">
        <v>1753</v>
      </c>
      <c r="F163" s="87" t="s">
        <v>1242</v>
      </c>
      <c r="G163" s="100" t="s">
        <v>1243</v>
      </c>
      <c r="H163" s="100" t="s">
        <v>1211</v>
      </c>
      <c r="I163" s="97">
        <v>3616</v>
      </c>
      <c r="J163" s="99">
        <v>2213</v>
      </c>
      <c r="K163" s="97">
        <v>312.24615</v>
      </c>
      <c r="L163" s="98">
        <v>8.6397778430221181E-5</v>
      </c>
      <c r="M163" s="98">
        <v>2.0101190354079347E-3</v>
      </c>
      <c r="N163" s="98">
        <f>+K163/'סכום נכסי הקרן'!$C$43</f>
        <v>1.8384120777512389E-4</v>
      </c>
    </row>
    <row r="164" spans="2:14" s="153" customFormat="1">
      <c r="B164" s="110" t="s">
        <v>1244</v>
      </c>
      <c r="C164" s="87" t="s">
        <v>1245</v>
      </c>
      <c r="D164" s="100" t="s">
        <v>1214</v>
      </c>
      <c r="E164" s="87" t="s">
        <v>1753</v>
      </c>
      <c r="F164" s="87" t="s">
        <v>847</v>
      </c>
      <c r="G164" s="100" t="s">
        <v>848</v>
      </c>
      <c r="H164" s="100" t="s">
        <v>1211</v>
      </c>
      <c r="I164" s="97">
        <v>16880</v>
      </c>
      <c r="J164" s="99">
        <v>3647</v>
      </c>
      <c r="K164" s="97">
        <v>2402.1242699999998</v>
      </c>
      <c r="L164" s="98">
        <v>3.4423974438322789E-4</v>
      </c>
      <c r="M164" s="98">
        <v>1.546393997345488E-2</v>
      </c>
      <c r="N164" s="98">
        <f>+K164/'סכום נכסי הקרן'!$C$43</f>
        <v>1.4142990298606972E-3</v>
      </c>
    </row>
    <row r="165" spans="2:14" s="153" customFormat="1">
      <c r="B165" s="110" t="s">
        <v>1246</v>
      </c>
      <c r="C165" s="87" t="s">
        <v>1247</v>
      </c>
      <c r="D165" s="100" t="s">
        <v>1210</v>
      </c>
      <c r="E165" s="87" t="s">
        <v>1753</v>
      </c>
      <c r="F165" s="87" t="s">
        <v>1248</v>
      </c>
      <c r="G165" s="100" t="s">
        <v>1243</v>
      </c>
      <c r="H165" s="100" t="s">
        <v>1211</v>
      </c>
      <c r="I165" s="97">
        <v>2392</v>
      </c>
      <c r="J165" s="99">
        <v>2348</v>
      </c>
      <c r="K165" s="97">
        <v>219.15254999999999</v>
      </c>
      <c r="L165" s="98">
        <v>4.5735263188084358E-5</v>
      </c>
      <c r="M165" s="98">
        <v>1.4108187159815714E-3</v>
      </c>
      <c r="N165" s="98">
        <f>+K165/'סכום נכסי הקרן'!$C$43</f>
        <v>1.2903047636935868E-4</v>
      </c>
    </row>
    <row r="166" spans="2:14" s="153" customFormat="1">
      <c r="B166" s="110" t="s">
        <v>1249</v>
      </c>
      <c r="C166" s="87" t="s">
        <v>1250</v>
      </c>
      <c r="D166" s="100" t="s">
        <v>1210</v>
      </c>
      <c r="E166" s="87" t="s">
        <v>1753</v>
      </c>
      <c r="F166" s="87" t="s">
        <v>1251</v>
      </c>
      <c r="G166" s="100" t="s">
        <v>1236</v>
      </c>
      <c r="H166" s="100" t="s">
        <v>1211</v>
      </c>
      <c r="I166" s="97">
        <v>2751</v>
      </c>
      <c r="J166" s="99">
        <v>771</v>
      </c>
      <c r="K166" s="97">
        <v>82.762240000000006</v>
      </c>
      <c r="L166" s="98">
        <v>7.4860719875485744E-5</v>
      </c>
      <c r="M166" s="98">
        <v>5.3279104974392796E-4</v>
      </c>
      <c r="N166" s="98">
        <f>+K166/'סכום נכסי הקרן'!$C$43</f>
        <v>4.8727935187590531E-5</v>
      </c>
    </row>
    <row r="167" spans="2:14" s="153" customFormat="1">
      <c r="B167" s="110" t="s">
        <v>1252</v>
      </c>
      <c r="C167" s="87" t="s">
        <v>1253</v>
      </c>
      <c r="D167" s="100" t="s">
        <v>1210</v>
      </c>
      <c r="E167" s="87" t="s">
        <v>1753</v>
      </c>
      <c r="F167" s="87" t="s">
        <v>1254</v>
      </c>
      <c r="G167" s="100" t="s">
        <v>880</v>
      </c>
      <c r="H167" s="100" t="s">
        <v>1211</v>
      </c>
      <c r="I167" s="97">
        <v>4882</v>
      </c>
      <c r="J167" s="99">
        <v>526</v>
      </c>
      <c r="K167" s="97">
        <v>100.2007</v>
      </c>
      <c r="L167" s="98">
        <v>2.1738499300823604E-4</v>
      </c>
      <c r="M167" s="98">
        <v>6.4505305968127981E-4</v>
      </c>
      <c r="N167" s="98">
        <f>+K167/'סכום נכסי הקרן'!$C$43</f>
        <v>5.8995179629637886E-5</v>
      </c>
    </row>
    <row r="168" spans="2:14" s="153" customFormat="1">
      <c r="B168" s="110" t="s">
        <v>1255</v>
      </c>
      <c r="C168" s="87" t="s">
        <v>1256</v>
      </c>
      <c r="D168" s="100" t="s">
        <v>1210</v>
      </c>
      <c r="E168" s="87" t="s">
        <v>1753</v>
      </c>
      <c r="F168" s="87" t="s">
        <v>1257</v>
      </c>
      <c r="G168" s="100" t="s">
        <v>1215</v>
      </c>
      <c r="H168" s="100" t="s">
        <v>1211</v>
      </c>
      <c r="I168" s="97">
        <v>12953</v>
      </c>
      <c r="J168" s="99">
        <v>4056</v>
      </c>
      <c r="K168" s="97">
        <v>2050.0081</v>
      </c>
      <c r="L168" s="98">
        <v>2.0806769015580565E-4</v>
      </c>
      <c r="M168" s="98">
        <v>1.319715328611883E-2</v>
      </c>
      <c r="N168" s="98">
        <f>+K168/'סכום נכסי הקרן'!$C$43</f>
        <v>1.2069835450422269E-3</v>
      </c>
    </row>
    <row r="169" spans="2:14" s="153" customFormat="1">
      <c r="B169" s="110" t="s">
        <v>1258</v>
      </c>
      <c r="C169" s="87" t="s">
        <v>1259</v>
      </c>
      <c r="D169" s="100" t="s">
        <v>1210</v>
      </c>
      <c r="E169" s="87" t="s">
        <v>1753</v>
      </c>
      <c r="F169" s="87" t="s">
        <v>1260</v>
      </c>
      <c r="G169" s="100" t="s">
        <v>1215</v>
      </c>
      <c r="H169" s="100" t="s">
        <v>1211</v>
      </c>
      <c r="I169" s="97">
        <v>3924</v>
      </c>
      <c r="J169" s="99">
        <v>2275</v>
      </c>
      <c r="K169" s="97">
        <v>348.33544000000001</v>
      </c>
      <c r="L169" s="98">
        <v>1.0213645039342706E-4</v>
      </c>
      <c r="M169" s="98">
        <v>2.2424478208977069E-3</v>
      </c>
      <c r="N169" s="98">
        <f>+K169/'סכום נכסי הקרן'!$C$43</f>
        <v>2.0508950390734745E-4</v>
      </c>
    </row>
    <row r="170" spans="2:14" s="153" customFormat="1">
      <c r="B170" s="111"/>
      <c r="C170" s="87"/>
      <c r="D170" s="87"/>
      <c r="E170" s="87"/>
      <c r="F170" s="87"/>
      <c r="G170" s="87"/>
      <c r="H170" s="87"/>
      <c r="I170" s="97"/>
      <c r="J170" s="99"/>
      <c r="K170" s="87"/>
      <c r="L170" s="87"/>
      <c r="M170" s="98"/>
      <c r="N170" s="87"/>
    </row>
    <row r="171" spans="2:14" s="153" customFormat="1">
      <c r="B171" s="109" t="s">
        <v>73</v>
      </c>
      <c r="C171" s="85"/>
      <c r="D171" s="85"/>
      <c r="E171" s="85"/>
      <c r="F171" s="85"/>
      <c r="G171" s="85"/>
      <c r="H171" s="85"/>
      <c r="I171" s="94"/>
      <c r="J171" s="96"/>
      <c r="K171" s="94">
        <v>18366.124369999998</v>
      </c>
      <c r="L171" s="85"/>
      <c r="M171" s="95">
        <v>0.11823395165258742</v>
      </c>
      <c r="N171" s="95">
        <f>+K171/'סכום נכסי הקרן'!$C$43</f>
        <v>1.0813425518069433E-2</v>
      </c>
    </row>
    <row r="172" spans="2:14" s="153" customFormat="1">
      <c r="B172" s="110" t="s">
        <v>1261</v>
      </c>
      <c r="C172" s="87" t="s">
        <v>1262</v>
      </c>
      <c r="D172" s="100" t="s">
        <v>32</v>
      </c>
      <c r="E172" s="87" t="s">
        <v>1753</v>
      </c>
      <c r="F172" s="87"/>
      <c r="G172" s="172" t="s">
        <v>1748</v>
      </c>
      <c r="H172" s="100" t="s">
        <v>1263</v>
      </c>
      <c r="I172" s="97">
        <v>900</v>
      </c>
      <c r="J172" s="99">
        <v>8991</v>
      </c>
      <c r="K172" s="97">
        <v>343.64681000000002</v>
      </c>
      <c r="L172" s="98">
        <v>4.3017704184703948E-6</v>
      </c>
      <c r="M172" s="98">
        <v>2.2122642480562654E-3</v>
      </c>
      <c r="N172" s="98">
        <f>+K172/'סכום נכסי הקרן'!$C$43</f>
        <v>2.0232897859098832E-4</v>
      </c>
    </row>
    <row r="173" spans="2:14" s="153" customFormat="1">
      <c r="B173" s="110" t="s">
        <v>1264</v>
      </c>
      <c r="C173" s="87" t="s">
        <v>1265</v>
      </c>
      <c r="D173" s="100" t="s">
        <v>1214</v>
      </c>
      <c r="E173" s="87" t="s">
        <v>1753</v>
      </c>
      <c r="F173" s="87"/>
      <c r="G173" s="100" t="s">
        <v>1266</v>
      </c>
      <c r="H173" s="100" t="s">
        <v>1211</v>
      </c>
      <c r="I173" s="97">
        <v>1290</v>
      </c>
      <c r="J173" s="99">
        <v>8127</v>
      </c>
      <c r="K173" s="97">
        <v>409.07905</v>
      </c>
      <c r="L173" s="98">
        <v>5.2102142526533706E-7</v>
      </c>
      <c r="M173" s="98">
        <v>2.63349151107738E-3</v>
      </c>
      <c r="N173" s="98">
        <f>+K173/'סכום נכסי הקרן'!$C$43</f>
        <v>2.4085352734533409E-4</v>
      </c>
    </row>
    <row r="174" spans="2:14" s="153" customFormat="1">
      <c r="B174" s="110" t="s">
        <v>1267</v>
      </c>
      <c r="C174" s="87" t="s">
        <v>1268</v>
      </c>
      <c r="D174" s="100" t="s">
        <v>1210</v>
      </c>
      <c r="E174" s="87" t="s">
        <v>1753</v>
      </c>
      <c r="F174" s="87"/>
      <c r="G174" s="100" t="s">
        <v>1215</v>
      </c>
      <c r="H174" s="100" t="s">
        <v>1211</v>
      </c>
      <c r="I174" s="97">
        <v>441</v>
      </c>
      <c r="J174" s="99">
        <v>75888</v>
      </c>
      <c r="K174" s="97">
        <v>1305.8670400000001</v>
      </c>
      <c r="L174" s="98">
        <v>1.2763961435922044E-6</v>
      </c>
      <c r="M174" s="98">
        <v>8.4066631239994947E-3</v>
      </c>
      <c r="N174" s="98">
        <f>+K174/'סכום נכסי הקרן'!$C$43</f>
        <v>7.6885551295772917E-4</v>
      </c>
    </row>
    <row r="175" spans="2:14" s="153" customFormat="1">
      <c r="B175" s="110" t="s">
        <v>1269</v>
      </c>
      <c r="C175" s="87" t="s">
        <v>1270</v>
      </c>
      <c r="D175" s="100" t="s">
        <v>1210</v>
      </c>
      <c r="E175" s="87" t="s">
        <v>1753</v>
      </c>
      <c r="F175" s="87"/>
      <c r="G175" s="100" t="s">
        <v>1243</v>
      </c>
      <c r="H175" s="100" t="s">
        <v>1211</v>
      </c>
      <c r="I175" s="97">
        <v>2539</v>
      </c>
      <c r="J175" s="99">
        <v>10526</v>
      </c>
      <c r="K175" s="97">
        <v>1042.8295500000002</v>
      </c>
      <c r="L175" s="98">
        <v>4.5539897093105325E-7</v>
      </c>
      <c r="M175" s="98">
        <v>6.7133302656922781E-3</v>
      </c>
      <c r="N175" s="98">
        <f>+K175/'סכום נכסי הקרן'!$C$43</f>
        <v>6.1398689455607045E-4</v>
      </c>
    </row>
    <row r="176" spans="2:14" s="153" customFormat="1">
      <c r="B176" s="110" t="s">
        <v>1271</v>
      </c>
      <c r="C176" s="87" t="s">
        <v>1272</v>
      </c>
      <c r="D176" s="100" t="s">
        <v>1214</v>
      </c>
      <c r="E176" s="87" t="s">
        <v>1753</v>
      </c>
      <c r="F176" s="87"/>
      <c r="G176" s="100" t="s">
        <v>1273</v>
      </c>
      <c r="H176" s="100" t="s">
        <v>1211</v>
      </c>
      <c r="I176" s="97">
        <v>330</v>
      </c>
      <c r="J176" s="99">
        <v>34052</v>
      </c>
      <c r="K176" s="97">
        <v>438.47399000000001</v>
      </c>
      <c r="L176" s="98">
        <v>2.0122866441834085E-6</v>
      </c>
      <c r="M176" s="98">
        <v>2.8227246799688911E-3</v>
      </c>
      <c r="N176" s="98">
        <f>+K176/'סכום נכסי הקרן'!$C$43</f>
        <v>2.5816039012675605E-4</v>
      </c>
    </row>
    <row r="177" spans="2:14" s="153" customFormat="1">
      <c r="B177" s="110" t="s">
        <v>1274</v>
      </c>
      <c r="C177" s="87" t="s">
        <v>1275</v>
      </c>
      <c r="D177" s="100" t="s">
        <v>1214</v>
      </c>
      <c r="E177" s="87" t="s">
        <v>1753</v>
      </c>
      <c r="F177" s="87"/>
      <c r="G177" s="100" t="s">
        <v>1236</v>
      </c>
      <c r="H177" s="100" t="s">
        <v>1211</v>
      </c>
      <c r="I177" s="97">
        <v>1810</v>
      </c>
      <c r="J177" s="99">
        <v>6879.0000000000009</v>
      </c>
      <c r="K177" s="97">
        <v>488.52143000000001</v>
      </c>
      <c r="L177" s="98">
        <v>1.0849456604396523E-6</v>
      </c>
      <c r="M177" s="98">
        <v>3.1449105958478748E-3</v>
      </c>
      <c r="N177" s="98">
        <f>+K177/'סכום נכסי הקרן'!$C$43</f>
        <v>2.8762682811375143E-4</v>
      </c>
    </row>
    <row r="178" spans="2:14" s="153" customFormat="1">
      <c r="B178" s="110" t="s">
        <v>1276</v>
      </c>
      <c r="C178" s="87" t="s">
        <v>1277</v>
      </c>
      <c r="D178" s="100" t="s">
        <v>1214</v>
      </c>
      <c r="E178" s="87" t="s">
        <v>1753</v>
      </c>
      <c r="F178" s="87"/>
      <c r="G178" s="100" t="s">
        <v>1278</v>
      </c>
      <c r="H178" s="100" t="s">
        <v>1211</v>
      </c>
      <c r="I178" s="97">
        <v>1570</v>
      </c>
      <c r="J178" s="99">
        <v>3899</v>
      </c>
      <c r="K178" s="97">
        <v>238.85820000000001</v>
      </c>
      <c r="L178" s="98">
        <v>1.497169800750063E-5</v>
      </c>
      <c r="M178" s="98">
        <v>1.5376760116442606E-3</v>
      </c>
      <c r="N178" s="98">
        <f>+K178/'סכום נכסי הקרן'!$C$43</f>
        <v>1.4063257457295182E-4</v>
      </c>
    </row>
    <row r="179" spans="2:14" s="153" customFormat="1">
      <c r="B179" s="110" t="s">
        <v>1279</v>
      </c>
      <c r="C179" s="87" t="s">
        <v>1280</v>
      </c>
      <c r="D179" s="100" t="s">
        <v>1214</v>
      </c>
      <c r="E179" s="87" t="s">
        <v>1753</v>
      </c>
      <c r="F179" s="87"/>
      <c r="G179" s="100" t="s">
        <v>1281</v>
      </c>
      <c r="H179" s="100" t="s">
        <v>1211</v>
      </c>
      <c r="I179" s="97">
        <v>4000</v>
      </c>
      <c r="J179" s="99">
        <v>5175</v>
      </c>
      <c r="K179" s="97">
        <v>807.71400000000006</v>
      </c>
      <c r="L179" s="98">
        <v>1.3427367605601531E-6</v>
      </c>
      <c r="M179" s="98">
        <v>5.1997479762856472E-3</v>
      </c>
      <c r="N179" s="98">
        <f>+K179/'סכום נכסי הקרן'!$C$43</f>
        <v>4.7555788052751466E-4</v>
      </c>
    </row>
    <row r="180" spans="2:14" s="153" customFormat="1">
      <c r="B180" s="110" t="s">
        <v>1282</v>
      </c>
      <c r="C180" s="87" t="s">
        <v>1283</v>
      </c>
      <c r="D180" s="100" t="s">
        <v>1214</v>
      </c>
      <c r="E180" s="87" t="s">
        <v>1753</v>
      </c>
      <c r="F180" s="87"/>
      <c r="G180" s="100" t="s">
        <v>986</v>
      </c>
      <c r="H180" s="100" t="s">
        <v>1211</v>
      </c>
      <c r="I180" s="97">
        <v>1890</v>
      </c>
      <c r="J180" s="99">
        <v>1828</v>
      </c>
      <c r="K180" s="97">
        <v>134.81098</v>
      </c>
      <c r="L180" s="98">
        <v>1.597654102772566E-6</v>
      </c>
      <c r="M180" s="98">
        <v>8.6786055514214788E-4</v>
      </c>
      <c r="N180" s="98">
        <f>+K180/'סכום נכסי הקרן'!$C$43</f>
        <v>7.9372678845033231E-5</v>
      </c>
    </row>
    <row r="181" spans="2:14" s="153" customFormat="1">
      <c r="B181" s="110" t="s">
        <v>1284</v>
      </c>
      <c r="C181" s="87" t="s">
        <v>1285</v>
      </c>
      <c r="D181" s="100" t="s">
        <v>1214</v>
      </c>
      <c r="E181" s="87" t="s">
        <v>1753</v>
      </c>
      <c r="F181" s="87"/>
      <c r="G181" s="100" t="s">
        <v>1286</v>
      </c>
      <c r="H181" s="100" t="s">
        <v>1211</v>
      </c>
      <c r="I181" s="97">
        <v>2191</v>
      </c>
      <c r="J181" s="99">
        <v>9777</v>
      </c>
      <c r="K181" s="97">
        <v>835.86330000000009</v>
      </c>
      <c r="L181" s="98">
        <v>1.978656287904312E-6</v>
      </c>
      <c r="M181" s="98">
        <v>5.3809622002669796E-3</v>
      </c>
      <c r="N181" s="98">
        <f>+K181/'סכום נכסי הקרן'!$C$43</f>
        <v>4.9213134767842851E-4</v>
      </c>
    </row>
    <row r="182" spans="2:14" s="153" customFormat="1">
      <c r="B182" s="110" t="s">
        <v>1287</v>
      </c>
      <c r="C182" s="87" t="s">
        <v>1288</v>
      </c>
      <c r="D182" s="100" t="s">
        <v>1214</v>
      </c>
      <c r="E182" s="87" t="s">
        <v>1753</v>
      </c>
      <c r="F182" s="87"/>
      <c r="G182" s="100" t="s">
        <v>1278</v>
      </c>
      <c r="H182" s="100" t="s">
        <v>1211</v>
      </c>
      <c r="I182" s="97">
        <v>6300</v>
      </c>
      <c r="J182" s="99">
        <v>509</v>
      </c>
      <c r="K182" s="97">
        <v>125.12542999999999</v>
      </c>
      <c r="L182" s="98">
        <v>7.449738380028445E-6</v>
      </c>
      <c r="M182" s="98">
        <v>8.0550875857589614E-4</v>
      </c>
      <c r="N182" s="98">
        <f>+K182/'סכום נכסי הקרן'!$C$43</f>
        <v>7.3670116267507928E-5</v>
      </c>
    </row>
    <row r="183" spans="2:14" s="153" customFormat="1">
      <c r="B183" s="110" t="s">
        <v>1289</v>
      </c>
      <c r="C183" s="87" t="s">
        <v>1290</v>
      </c>
      <c r="D183" s="100" t="s">
        <v>1210</v>
      </c>
      <c r="E183" s="87" t="s">
        <v>1753</v>
      </c>
      <c r="F183" s="87"/>
      <c r="G183" s="100" t="s">
        <v>1266</v>
      </c>
      <c r="H183" s="100" t="s">
        <v>1211</v>
      </c>
      <c r="I183" s="97">
        <v>430</v>
      </c>
      <c r="J183" s="99">
        <v>12430</v>
      </c>
      <c r="K183" s="97">
        <v>208.55799999999999</v>
      </c>
      <c r="L183" s="98">
        <v>3.1280148061307345E-6</v>
      </c>
      <c r="M183" s="98">
        <v>1.3426151316408802E-3</v>
      </c>
      <c r="N183" s="98">
        <f>+K183/'סכום נכסי הקרן'!$C$43</f>
        <v>1.2279272173944912E-4</v>
      </c>
    </row>
    <row r="184" spans="2:14" s="153" customFormat="1">
      <c r="B184" s="110" t="s">
        <v>1291</v>
      </c>
      <c r="C184" s="87" t="s">
        <v>1292</v>
      </c>
      <c r="D184" s="100" t="s">
        <v>1210</v>
      </c>
      <c r="E184" s="87" t="s">
        <v>1753</v>
      </c>
      <c r="F184" s="87"/>
      <c r="G184" s="100" t="s">
        <v>1243</v>
      </c>
      <c r="H184" s="100" t="s">
        <v>1211</v>
      </c>
      <c r="I184" s="97">
        <v>3220</v>
      </c>
      <c r="J184" s="99">
        <v>10466</v>
      </c>
      <c r="K184" s="97">
        <v>1314.9942900000001</v>
      </c>
      <c r="L184" s="98">
        <v>1.4182163970523296E-6</v>
      </c>
      <c r="M184" s="98">
        <v>8.4654208027280468E-3</v>
      </c>
      <c r="N184" s="98">
        <f>+K184/'סכום נכסי הקרן'!$C$43</f>
        <v>7.7422936516908711E-4</v>
      </c>
    </row>
    <row r="185" spans="2:14" s="153" customFormat="1">
      <c r="B185" s="110" t="s">
        <v>1293</v>
      </c>
      <c r="C185" s="87" t="s">
        <v>1294</v>
      </c>
      <c r="D185" s="100" t="s">
        <v>1210</v>
      </c>
      <c r="E185" s="87" t="s">
        <v>1753</v>
      </c>
      <c r="F185" s="87"/>
      <c r="G185" s="100" t="s">
        <v>1236</v>
      </c>
      <c r="H185" s="100" t="s">
        <v>1211</v>
      </c>
      <c r="I185" s="97">
        <v>1013</v>
      </c>
      <c r="J185" s="99">
        <v>10119</v>
      </c>
      <c r="K185" s="97">
        <v>399.97634000000005</v>
      </c>
      <c r="L185" s="98">
        <v>7.0289614708871662E-7</v>
      </c>
      <c r="M185" s="98">
        <v>2.574891811305908E-3</v>
      </c>
      <c r="N185" s="98">
        <f>+K185/'סכום נכסי הקרן'!$C$43</f>
        <v>2.3549412355308017E-4</v>
      </c>
    </row>
    <row r="186" spans="2:14" s="153" customFormat="1">
      <c r="B186" s="110" t="s">
        <v>1295</v>
      </c>
      <c r="C186" s="87" t="s">
        <v>1296</v>
      </c>
      <c r="D186" s="100" t="s">
        <v>1214</v>
      </c>
      <c r="E186" s="87" t="s">
        <v>1753</v>
      </c>
      <c r="F186" s="87"/>
      <c r="G186" s="100" t="s">
        <v>1273</v>
      </c>
      <c r="H186" s="100" t="s">
        <v>1211</v>
      </c>
      <c r="I186" s="97">
        <v>580</v>
      </c>
      <c r="J186" s="99">
        <v>18023</v>
      </c>
      <c r="K186" s="97">
        <v>407.88933000000003</v>
      </c>
      <c r="L186" s="98">
        <v>1.3597909164855502E-6</v>
      </c>
      <c r="M186" s="98">
        <v>2.6258325573358995E-3</v>
      </c>
      <c r="N186" s="98">
        <f>+K186/'סכום נכסי הקרן'!$C$43</f>
        <v>2.4015305574075479E-4</v>
      </c>
    </row>
    <row r="187" spans="2:14" s="153" customFormat="1">
      <c r="B187" s="110" t="s">
        <v>1297</v>
      </c>
      <c r="C187" s="87" t="s">
        <v>1298</v>
      </c>
      <c r="D187" s="100" t="s">
        <v>1214</v>
      </c>
      <c r="E187" s="87" t="s">
        <v>1753</v>
      </c>
      <c r="F187" s="87"/>
      <c r="G187" s="100" t="s">
        <v>1243</v>
      </c>
      <c r="H187" s="100" t="s">
        <v>1211</v>
      </c>
      <c r="I187" s="97">
        <v>1320</v>
      </c>
      <c r="J187" s="99">
        <v>1184</v>
      </c>
      <c r="K187" s="97">
        <v>61.622260000000004</v>
      </c>
      <c r="L187" s="98">
        <v>7.3666947775646766E-7</v>
      </c>
      <c r="M187" s="98">
        <v>3.9670009648111584E-4</v>
      </c>
      <c r="N187" s="98">
        <f>+K187/'סכום נכסי הקרן'!$C$43</f>
        <v>3.6281346316784712E-5</v>
      </c>
    </row>
    <row r="188" spans="2:14" s="153" customFormat="1">
      <c r="B188" s="110" t="s">
        <v>1299</v>
      </c>
      <c r="C188" s="87" t="s">
        <v>1300</v>
      </c>
      <c r="D188" s="100" t="s">
        <v>1214</v>
      </c>
      <c r="E188" s="87" t="s">
        <v>1753</v>
      </c>
      <c r="F188" s="87"/>
      <c r="G188" s="100" t="s">
        <v>1243</v>
      </c>
      <c r="H188" s="100" t="s">
        <v>1211</v>
      </c>
      <c r="I188" s="97">
        <v>1320</v>
      </c>
      <c r="J188" s="99">
        <v>1520</v>
      </c>
      <c r="K188" s="97">
        <v>78.57302</v>
      </c>
      <c r="L188" s="98">
        <v>7.5752353175403156E-7</v>
      </c>
      <c r="M188" s="98">
        <v>5.0582248386885911E-4</v>
      </c>
      <c r="N188" s="98">
        <f>+K188/'סכום נכסי הקרן'!$C$43</f>
        <v>4.6261447564170014E-5</v>
      </c>
    </row>
    <row r="189" spans="2:14" s="153" customFormat="1">
      <c r="B189" s="110" t="s">
        <v>1301</v>
      </c>
      <c r="C189" s="87" t="s">
        <v>1302</v>
      </c>
      <c r="D189" s="100" t="s">
        <v>1214</v>
      </c>
      <c r="E189" s="87" t="s">
        <v>1753</v>
      </c>
      <c r="F189" s="87"/>
      <c r="G189" s="100" t="s">
        <v>1266</v>
      </c>
      <c r="H189" s="100" t="s">
        <v>1211</v>
      </c>
      <c r="I189" s="97">
        <v>4400</v>
      </c>
      <c r="J189" s="99">
        <v>2140</v>
      </c>
      <c r="K189" s="97">
        <v>367.41232000000002</v>
      </c>
      <c r="L189" s="98">
        <v>4.4559134164658651E-6</v>
      </c>
      <c r="M189" s="98">
        <v>2.3652573403239448E-3</v>
      </c>
      <c r="N189" s="98">
        <f>+K189/'סכום נכסי הקרן'!$C$43</f>
        <v>2.163214011133854E-4</v>
      </c>
    </row>
    <row r="190" spans="2:14" s="153" customFormat="1">
      <c r="B190" s="110" t="s">
        <v>1303</v>
      </c>
      <c r="C190" s="87" t="s">
        <v>1304</v>
      </c>
      <c r="D190" s="100" t="s">
        <v>1210</v>
      </c>
      <c r="E190" s="87" t="s">
        <v>1753</v>
      </c>
      <c r="F190" s="87"/>
      <c r="G190" s="100" t="s">
        <v>880</v>
      </c>
      <c r="H190" s="100" t="s">
        <v>1211</v>
      </c>
      <c r="I190" s="97">
        <v>1164</v>
      </c>
      <c r="J190" s="99">
        <v>6162</v>
      </c>
      <c r="K190" s="97">
        <v>279.87359999999995</v>
      </c>
      <c r="L190" s="98">
        <v>2.4006855565970901E-5</v>
      </c>
      <c r="M190" s="98">
        <v>1.801717173672585E-3</v>
      </c>
      <c r="N190" s="98">
        <f>+K190/'סכום נכסי הקרן'!$C$43</f>
        <v>1.6478121715310791E-4</v>
      </c>
    </row>
    <row r="191" spans="2:14" s="153" customFormat="1">
      <c r="B191" s="110" t="s">
        <v>1305</v>
      </c>
      <c r="C191" s="87" t="s">
        <v>1306</v>
      </c>
      <c r="D191" s="100" t="s">
        <v>1214</v>
      </c>
      <c r="E191" s="87" t="s">
        <v>1753</v>
      </c>
      <c r="F191" s="87"/>
      <c r="G191" s="100" t="s">
        <v>1286</v>
      </c>
      <c r="H191" s="100" t="s">
        <v>1211</v>
      </c>
      <c r="I191" s="97">
        <v>5120</v>
      </c>
      <c r="J191" s="99">
        <v>4183</v>
      </c>
      <c r="K191" s="97">
        <v>835.68977000000007</v>
      </c>
      <c r="L191" s="98">
        <v>5.2527756443648875E-6</v>
      </c>
      <c r="M191" s="98">
        <v>5.3798450817493793E-3</v>
      </c>
      <c r="N191" s="98">
        <f>+K191/'סכום נכסי הקרן'!$C$43</f>
        <v>4.9202917839696501E-4</v>
      </c>
    </row>
    <row r="192" spans="2:14" s="153" customFormat="1">
      <c r="B192" s="110" t="s">
        <v>1307</v>
      </c>
      <c r="C192" s="87" t="s">
        <v>1308</v>
      </c>
      <c r="D192" s="100" t="s">
        <v>1214</v>
      </c>
      <c r="E192" s="87" t="s">
        <v>1753</v>
      </c>
      <c r="F192" s="87"/>
      <c r="G192" s="100" t="s">
        <v>1215</v>
      </c>
      <c r="H192" s="100" t="s">
        <v>1211</v>
      </c>
      <c r="I192" s="97">
        <v>2340</v>
      </c>
      <c r="J192" s="99">
        <v>9736</v>
      </c>
      <c r="K192" s="97">
        <v>888.96301000000005</v>
      </c>
      <c r="L192" s="98">
        <v>2.1268211412732745E-6</v>
      </c>
      <c r="M192" s="98">
        <v>5.7227974409757628E-3</v>
      </c>
      <c r="N192" s="98">
        <f>+K192/'סכום נכסי הקרן'!$C$43</f>
        <v>5.2339487108426976E-4</v>
      </c>
    </row>
    <row r="193" spans="2:14" s="153" customFormat="1">
      <c r="B193" s="110" t="s">
        <v>1309</v>
      </c>
      <c r="C193" s="87" t="s">
        <v>1310</v>
      </c>
      <c r="D193" s="100" t="s">
        <v>1214</v>
      </c>
      <c r="E193" s="87" t="s">
        <v>1753</v>
      </c>
      <c r="F193" s="87"/>
      <c r="G193" s="100" t="s">
        <v>1236</v>
      </c>
      <c r="H193" s="100" t="s">
        <v>1211</v>
      </c>
      <c r="I193" s="97">
        <v>2000</v>
      </c>
      <c r="J193" s="99">
        <v>5282</v>
      </c>
      <c r="K193" s="97">
        <v>415.79712000000001</v>
      </c>
      <c r="L193" s="98">
        <v>7.1593668037924414E-7</v>
      </c>
      <c r="M193" s="98">
        <v>2.6767398277922636E-3</v>
      </c>
      <c r="N193" s="98">
        <f>+K193/'סכום נכסי הקרן'!$C$43</f>
        <v>2.4480892632372926E-4</v>
      </c>
    </row>
    <row r="194" spans="2:14" s="153" customFormat="1">
      <c r="B194" s="110" t="s">
        <v>1311</v>
      </c>
      <c r="C194" s="87" t="s">
        <v>1312</v>
      </c>
      <c r="D194" s="100" t="s">
        <v>1313</v>
      </c>
      <c r="E194" s="87" t="s">
        <v>1753</v>
      </c>
      <c r="F194" s="87"/>
      <c r="G194" s="100" t="s">
        <v>751</v>
      </c>
      <c r="H194" s="100" t="s">
        <v>1263</v>
      </c>
      <c r="I194" s="97">
        <v>3210</v>
      </c>
      <c r="J194" s="99">
        <v>1154.5</v>
      </c>
      <c r="K194" s="97">
        <v>157.38407000000001</v>
      </c>
      <c r="L194" s="98">
        <v>9.93715753954741E-6</v>
      </c>
      <c r="M194" s="98">
        <v>1.0131773121205014E-3</v>
      </c>
      <c r="N194" s="98">
        <f>+K194/'סכום נכסי הקרן'!$C$43</f>
        <v>9.2663040083487477E-5</v>
      </c>
    </row>
    <row r="195" spans="2:14" s="153" customFormat="1">
      <c r="B195" s="110" t="s">
        <v>1314</v>
      </c>
      <c r="C195" s="87" t="s">
        <v>1315</v>
      </c>
      <c r="D195" s="100" t="s">
        <v>1214</v>
      </c>
      <c r="E195" s="87" t="s">
        <v>1753</v>
      </c>
      <c r="F195" s="87"/>
      <c r="G195" s="100" t="s">
        <v>1278</v>
      </c>
      <c r="H195" s="100" t="s">
        <v>1211</v>
      </c>
      <c r="I195" s="97">
        <v>1220</v>
      </c>
      <c r="J195" s="99">
        <v>3349</v>
      </c>
      <c r="K195" s="97">
        <v>159.42713000000001</v>
      </c>
      <c r="L195" s="98">
        <v>3.2468603406085308E-6</v>
      </c>
      <c r="M195" s="98">
        <v>1.0263297362464051E-3</v>
      </c>
      <c r="N195" s="98">
        <f>+K195/'סכום נכסי הקרן'!$C$43</f>
        <v>9.3865932794757245E-5</v>
      </c>
    </row>
    <row r="196" spans="2:14" s="153" customFormat="1">
      <c r="B196" s="110" t="s">
        <v>1316</v>
      </c>
      <c r="C196" s="87" t="s">
        <v>1317</v>
      </c>
      <c r="D196" s="100" t="s">
        <v>1214</v>
      </c>
      <c r="E196" s="87" t="s">
        <v>1753</v>
      </c>
      <c r="F196" s="87"/>
      <c r="G196" s="100" t="s">
        <v>1243</v>
      </c>
      <c r="H196" s="100" t="s">
        <v>1211</v>
      </c>
      <c r="I196" s="97">
        <v>1110</v>
      </c>
      <c r="J196" s="99">
        <v>2446</v>
      </c>
      <c r="K196" s="97">
        <v>105.94165</v>
      </c>
      <c r="L196" s="98">
        <v>6.5332548557975281E-6</v>
      </c>
      <c r="M196" s="98">
        <v>6.820110586072079E-4</v>
      </c>
      <c r="N196" s="98">
        <f>+K196/'סכום נכסי הקרן'!$C$43</f>
        <v>6.2375279534077375E-5</v>
      </c>
    </row>
    <row r="197" spans="2:14" s="153" customFormat="1">
      <c r="B197" s="110" t="s">
        <v>1318</v>
      </c>
      <c r="C197" s="87" t="s">
        <v>1319</v>
      </c>
      <c r="D197" s="100" t="s">
        <v>1210</v>
      </c>
      <c r="E197" s="87" t="s">
        <v>1753</v>
      </c>
      <c r="F197" s="87"/>
      <c r="G197" s="100" t="s">
        <v>1215</v>
      </c>
      <c r="H197" s="100" t="s">
        <v>1211</v>
      </c>
      <c r="I197" s="97">
        <v>860</v>
      </c>
      <c r="J197" s="99">
        <v>3653</v>
      </c>
      <c r="K197" s="97">
        <v>122.58445</v>
      </c>
      <c r="L197" s="98">
        <v>2.0470244357591366E-7</v>
      </c>
      <c r="M197" s="98">
        <v>7.8915091952298593E-4</v>
      </c>
      <c r="N197" s="98">
        <f>+K197/'סכום נכסי הקרן'!$C$43</f>
        <v>7.2174063130800125E-5</v>
      </c>
    </row>
    <row r="198" spans="2:14" s="153" customFormat="1">
      <c r="B198" s="110" t="s">
        <v>1320</v>
      </c>
      <c r="C198" s="87" t="s">
        <v>1321</v>
      </c>
      <c r="D198" s="100" t="s">
        <v>1210</v>
      </c>
      <c r="E198" s="87" t="s">
        <v>1753</v>
      </c>
      <c r="F198" s="87"/>
      <c r="G198" s="100" t="s">
        <v>1243</v>
      </c>
      <c r="H198" s="100" t="s">
        <v>1211</v>
      </c>
      <c r="I198" s="97">
        <v>3130</v>
      </c>
      <c r="J198" s="99">
        <v>3620</v>
      </c>
      <c r="K198" s="97">
        <v>442.12001000000004</v>
      </c>
      <c r="L198" s="98">
        <v>2.5620246103991383E-6</v>
      </c>
      <c r="M198" s="98">
        <v>2.8461963359219847E-3</v>
      </c>
      <c r="N198" s="98">
        <f>+K198/'סכום נכסי הקרן'!$C$43</f>
        <v>2.6030705781304221E-4</v>
      </c>
    </row>
    <row r="199" spans="2:14" s="153" customFormat="1">
      <c r="B199" s="110" t="s">
        <v>1322</v>
      </c>
      <c r="C199" s="87" t="s">
        <v>1323</v>
      </c>
      <c r="D199" s="100" t="s">
        <v>1214</v>
      </c>
      <c r="E199" s="87" t="s">
        <v>1753</v>
      </c>
      <c r="F199" s="87"/>
      <c r="G199" s="100" t="s">
        <v>1236</v>
      </c>
      <c r="H199" s="100" t="s">
        <v>1211</v>
      </c>
      <c r="I199" s="97">
        <v>3390</v>
      </c>
      <c r="J199" s="99">
        <v>3228</v>
      </c>
      <c r="K199" s="97">
        <v>426.99273999999997</v>
      </c>
      <c r="L199" s="98">
        <v>5.4916554803642478E-7</v>
      </c>
      <c r="M199" s="98">
        <v>2.7488128665637381E-3</v>
      </c>
      <c r="N199" s="98">
        <f>+K199/'סכום נכסי הקרן'!$C$43</f>
        <v>2.5140057301846459E-4</v>
      </c>
    </row>
    <row r="200" spans="2:14" s="153" customFormat="1">
      <c r="B200" s="110" t="s">
        <v>1324</v>
      </c>
      <c r="C200" s="87" t="s">
        <v>1325</v>
      </c>
      <c r="D200" s="100" t="s">
        <v>32</v>
      </c>
      <c r="E200" s="87" t="s">
        <v>1753</v>
      </c>
      <c r="F200" s="87"/>
      <c r="G200" s="100" t="s">
        <v>1326</v>
      </c>
      <c r="H200" s="100" t="s">
        <v>1263</v>
      </c>
      <c r="I200" s="97">
        <v>850</v>
      </c>
      <c r="J200" s="99">
        <v>9263</v>
      </c>
      <c r="K200" s="97">
        <v>334.37392</v>
      </c>
      <c r="L200" s="98">
        <v>2.8743183925902587E-6</v>
      </c>
      <c r="M200" s="98">
        <v>2.152568995761741E-3</v>
      </c>
      <c r="N200" s="98">
        <f>+K200/'סכום נכסי הקרן'!$C$43</f>
        <v>1.9686937789722197E-4</v>
      </c>
    </row>
    <row r="201" spans="2:14" s="153" customFormat="1">
      <c r="B201" s="110" t="s">
        <v>1327</v>
      </c>
      <c r="C201" s="87" t="s">
        <v>1328</v>
      </c>
      <c r="D201" s="100" t="s">
        <v>1210</v>
      </c>
      <c r="E201" s="87" t="s">
        <v>1753</v>
      </c>
      <c r="F201" s="87"/>
      <c r="G201" s="100" t="s">
        <v>1329</v>
      </c>
      <c r="H201" s="100" t="s">
        <v>1211</v>
      </c>
      <c r="I201" s="97">
        <v>2400</v>
      </c>
      <c r="J201" s="99">
        <v>6003</v>
      </c>
      <c r="K201" s="97">
        <v>562.16893999999991</v>
      </c>
      <c r="L201" s="98">
        <v>1.6163793103448275E-6</v>
      </c>
      <c r="M201" s="98">
        <v>3.6190245657443682E-3</v>
      </c>
      <c r="N201" s="98">
        <f>+K201/'סכום נכסי הקרן'!$C$43</f>
        <v>3.3098828249206961E-4</v>
      </c>
    </row>
    <row r="202" spans="2:14" s="153" customFormat="1">
      <c r="B202" s="110" t="s">
        <v>1330</v>
      </c>
      <c r="C202" s="87" t="s">
        <v>1331</v>
      </c>
      <c r="D202" s="100" t="s">
        <v>1214</v>
      </c>
      <c r="E202" s="87" t="s">
        <v>1753</v>
      </c>
      <c r="F202" s="87"/>
      <c r="G202" s="100" t="s">
        <v>1266</v>
      </c>
      <c r="H202" s="100" t="s">
        <v>1211</v>
      </c>
      <c r="I202" s="97">
        <v>3080</v>
      </c>
      <c r="J202" s="99">
        <v>7091</v>
      </c>
      <c r="K202" s="97">
        <v>852.20772999999997</v>
      </c>
      <c r="L202" s="98">
        <v>4.6002479452988817E-6</v>
      </c>
      <c r="M202" s="98">
        <v>5.4861812713936919E-3</v>
      </c>
      <c r="N202" s="98">
        <f>+K202/'סכום נכסי הקרן'!$C$43</f>
        <v>5.0175445993007979E-4</v>
      </c>
    </row>
    <row r="203" spans="2:14" s="153" customFormat="1">
      <c r="B203" s="110" t="s">
        <v>1332</v>
      </c>
      <c r="C203" s="87" t="s">
        <v>1333</v>
      </c>
      <c r="D203" s="100" t="s">
        <v>1214</v>
      </c>
      <c r="E203" s="87" t="s">
        <v>1753</v>
      </c>
      <c r="F203" s="87"/>
      <c r="G203" s="100" t="s">
        <v>1281</v>
      </c>
      <c r="H203" s="100" t="s">
        <v>1211</v>
      </c>
      <c r="I203" s="97">
        <v>5340</v>
      </c>
      <c r="J203" s="99">
        <v>4267</v>
      </c>
      <c r="K203" s="97">
        <v>894.41449</v>
      </c>
      <c r="L203" s="98">
        <v>3.0451735604625874E-6</v>
      </c>
      <c r="M203" s="98">
        <v>5.7578919448444113E-3</v>
      </c>
      <c r="N203" s="98">
        <f>+K203/'סכום נכסי הקרן'!$C$43</f>
        <v>5.2660453969783608E-4</v>
      </c>
    </row>
    <row r="204" spans="2:14" s="153" customFormat="1">
      <c r="B204" s="110" t="s">
        <v>1334</v>
      </c>
      <c r="C204" s="87" t="s">
        <v>1335</v>
      </c>
      <c r="D204" s="100" t="s">
        <v>1214</v>
      </c>
      <c r="E204" s="87" t="s">
        <v>1753</v>
      </c>
      <c r="F204" s="87"/>
      <c r="G204" s="100" t="s">
        <v>1215</v>
      </c>
      <c r="H204" s="100" t="s">
        <v>1211</v>
      </c>
      <c r="I204" s="97">
        <v>3060</v>
      </c>
      <c r="J204" s="99">
        <v>7755</v>
      </c>
      <c r="K204" s="97">
        <v>925.95631000000003</v>
      </c>
      <c r="L204" s="98">
        <v>1.5808467647817523E-6</v>
      </c>
      <c r="M204" s="98">
        <v>5.9609458905645132E-3</v>
      </c>
      <c r="N204" s="98">
        <f>+K204/'סכום נכסי הקרן'!$C$43</f>
        <v>5.451754213059057E-4</v>
      </c>
    </row>
    <row r="205" spans="2:14" s="153" customFormat="1">
      <c r="B205" s="110" t="s">
        <v>1336</v>
      </c>
      <c r="C205" s="87" t="s">
        <v>1337</v>
      </c>
      <c r="D205" s="100" t="s">
        <v>1214</v>
      </c>
      <c r="E205" s="87" t="s">
        <v>1753</v>
      </c>
      <c r="F205" s="87"/>
      <c r="G205" s="100" t="s">
        <v>1215</v>
      </c>
      <c r="H205" s="100" t="s">
        <v>1211</v>
      </c>
      <c r="I205" s="97">
        <v>750</v>
      </c>
      <c r="J205" s="99">
        <v>5657</v>
      </c>
      <c r="K205" s="97">
        <v>165.55211</v>
      </c>
      <c r="L205" s="98">
        <v>6.1973431890591015E-6</v>
      </c>
      <c r="M205" s="98">
        <v>1.0657599706608016E-3</v>
      </c>
      <c r="N205" s="98">
        <f>+K205/'סכום נכסי הקרן'!$C$43</f>
        <v>9.7472138094001042E-5</v>
      </c>
    </row>
    <row r="206" spans="2:14" s="153" customFormat="1">
      <c r="B206" s="110" t="s">
        <v>1338</v>
      </c>
      <c r="C206" s="87" t="s">
        <v>1339</v>
      </c>
      <c r="D206" s="100" t="s">
        <v>1214</v>
      </c>
      <c r="E206" s="87" t="s">
        <v>1753</v>
      </c>
      <c r="F206" s="87"/>
      <c r="G206" s="100" t="s">
        <v>390</v>
      </c>
      <c r="H206" s="100" t="s">
        <v>1211</v>
      </c>
      <c r="I206" s="97">
        <v>2150</v>
      </c>
      <c r="J206" s="99">
        <v>10508</v>
      </c>
      <c r="K206" s="97">
        <v>887.50405000000001</v>
      </c>
      <c r="L206" s="98">
        <v>1.3005255011616303E-6</v>
      </c>
      <c r="M206" s="98">
        <v>5.7134052250336327E-3</v>
      </c>
      <c r="N206" s="98">
        <f>+K206/'סכום נכסי הקרן'!$C$43</f>
        <v>5.2253587900864091E-4</v>
      </c>
    </row>
    <row r="207" spans="2:14" s="153" customFormat="1">
      <c r="B207" s="110" t="s">
        <v>1340</v>
      </c>
      <c r="C207" s="87" t="s">
        <v>1341</v>
      </c>
      <c r="D207" s="100" t="s">
        <v>1214</v>
      </c>
      <c r="E207" s="87" t="s">
        <v>1753</v>
      </c>
      <c r="F207" s="87"/>
      <c r="G207" s="100" t="s">
        <v>1281</v>
      </c>
      <c r="H207" s="100" t="s">
        <v>1211</v>
      </c>
      <c r="I207" s="97">
        <v>4240</v>
      </c>
      <c r="J207" s="99">
        <v>5436</v>
      </c>
      <c r="K207" s="97">
        <v>899.35793000000001</v>
      </c>
      <c r="L207" s="98">
        <v>8.3010089174668988E-7</v>
      </c>
      <c r="M207" s="98">
        <v>5.7897158851696866E-3</v>
      </c>
      <c r="N207" s="98">
        <f>+K207/'סכום נכסי הקרן'!$C$43</f>
        <v>5.2951508953220179E-4</v>
      </c>
    </row>
    <row r="208" spans="2:14" s="153" customFormat="1">
      <c r="B208" s="170"/>
      <c r="C208" s="170"/>
      <c r="D208" s="170"/>
    </row>
    <row r="209" spans="2:4" s="153" customFormat="1">
      <c r="B209" s="170"/>
      <c r="C209" s="170"/>
      <c r="D209" s="170"/>
    </row>
    <row r="210" spans="2:4" s="153" customFormat="1">
      <c r="B210" s="170"/>
      <c r="C210" s="170"/>
      <c r="D210" s="170"/>
    </row>
    <row r="211" spans="2:4" s="153" customFormat="1">
      <c r="B211" s="163" t="s">
        <v>1807</v>
      </c>
      <c r="C211" s="170"/>
      <c r="D211" s="170"/>
    </row>
    <row r="212" spans="2:4" s="153" customFormat="1">
      <c r="B212" s="163" t="s">
        <v>129</v>
      </c>
      <c r="C212" s="170"/>
      <c r="D212" s="170"/>
    </row>
    <row r="213" spans="2:4" s="153" customFormat="1">
      <c r="B213" s="170"/>
      <c r="C213" s="170"/>
      <c r="D213" s="170"/>
    </row>
    <row r="214" spans="2:4" s="153" customFormat="1">
      <c r="B214" s="170"/>
      <c r="C214" s="170"/>
      <c r="D214" s="170"/>
    </row>
    <row r="215" spans="2:4" s="153" customFormat="1">
      <c r="B215" s="170"/>
      <c r="C215" s="170"/>
      <c r="D215" s="170"/>
    </row>
    <row r="216" spans="2:4" s="153" customFormat="1">
      <c r="B216" s="170"/>
      <c r="C216" s="170"/>
      <c r="D216" s="170"/>
    </row>
    <row r="217" spans="2:4" s="153" customFormat="1">
      <c r="B217" s="170"/>
      <c r="C217" s="170"/>
      <c r="D217" s="170"/>
    </row>
    <row r="218" spans="2:4" s="153" customFormat="1">
      <c r="B218" s="170"/>
      <c r="C218" s="170"/>
      <c r="D218" s="170"/>
    </row>
    <row r="219" spans="2:4" s="153" customFormat="1">
      <c r="B219" s="170"/>
      <c r="C219" s="170"/>
      <c r="D219" s="170"/>
    </row>
    <row r="220" spans="2:4" s="153" customFormat="1">
      <c r="B220" s="170"/>
      <c r="C220" s="170"/>
      <c r="D220" s="170"/>
    </row>
    <row r="221" spans="2:4" s="153" customFormat="1">
      <c r="B221" s="170"/>
      <c r="C221" s="170"/>
      <c r="D221" s="170"/>
    </row>
    <row r="222" spans="2:4" s="153" customFormat="1">
      <c r="B222" s="170"/>
      <c r="C222" s="170"/>
      <c r="D222" s="170"/>
    </row>
    <row r="223" spans="2:4" s="153" customFormat="1">
      <c r="B223" s="170"/>
      <c r="C223" s="170"/>
      <c r="D223" s="170"/>
    </row>
    <row r="224" spans="2:4" s="153" customFormat="1">
      <c r="B224" s="170"/>
      <c r="C224" s="170"/>
      <c r="D224" s="170"/>
    </row>
    <row r="225" spans="2:7" s="153" customFormat="1">
      <c r="B225" s="170"/>
      <c r="C225" s="170"/>
      <c r="D225" s="170"/>
    </row>
    <row r="226" spans="2:7" s="153" customFormat="1">
      <c r="B226" s="170"/>
      <c r="C226" s="170"/>
      <c r="D226" s="170"/>
    </row>
    <row r="227" spans="2:7" s="153" customFormat="1">
      <c r="B227" s="170"/>
      <c r="C227" s="170"/>
      <c r="D227" s="170"/>
    </row>
    <row r="228" spans="2:7" s="153" customFormat="1">
      <c r="B228" s="170"/>
      <c r="C228" s="170"/>
      <c r="D228" s="170"/>
    </row>
    <row r="229" spans="2:7" s="153" customFormat="1">
      <c r="B229" s="170"/>
      <c r="C229" s="170"/>
      <c r="D229" s="170"/>
    </row>
    <row r="230" spans="2:7" s="153" customFormat="1">
      <c r="B230" s="170"/>
      <c r="C230" s="170"/>
      <c r="D230" s="170"/>
    </row>
    <row r="231" spans="2:7" s="153" customFormat="1">
      <c r="B231" s="170"/>
      <c r="C231" s="170"/>
      <c r="D231" s="170"/>
    </row>
    <row r="232" spans="2:7" s="153" customFormat="1">
      <c r="B232" s="170"/>
      <c r="C232" s="170"/>
      <c r="D232" s="170"/>
    </row>
    <row r="233" spans="2:7" s="153" customFormat="1">
      <c r="B233" s="170"/>
      <c r="C233" s="170"/>
      <c r="D233" s="170"/>
    </row>
    <row r="234" spans="2:7" s="153" customFormat="1">
      <c r="B234" s="170"/>
      <c r="C234" s="170"/>
      <c r="D234" s="170"/>
    </row>
    <row r="235" spans="2:7">
      <c r="E235" s="1"/>
      <c r="F235" s="1"/>
      <c r="G235" s="1"/>
    </row>
    <row r="236" spans="2:7">
      <c r="E236" s="1"/>
      <c r="F236" s="1"/>
      <c r="G236" s="1"/>
    </row>
    <row r="237" spans="2:7">
      <c r="E237" s="1"/>
      <c r="F237" s="1"/>
      <c r="G237" s="1"/>
    </row>
    <row r="238" spans="2:7">
      <c r="E238" s="1"/>
      <c r="F238" s="1"/>
      <c r="G238" s="1"/>
    </row>
    <row r="239" spans="2:7">
      <c r="E239" s="1"/>
      <c r="F239" s="1"/>
      <c r="G239" s="1"/>
    </row>
    <row r="240" spans="2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password="CC3D" sheet="1" objects="1" scenarios="1"/>
  <mergeCells count="2">
    <mergeCell ref="B6:N6"/>
    <mergeCell ref="B7:N7"/>
  </mergeCells>
  <phoneticPr fontId="4" type="noConversion"/>
  <dataValidations count="6">
    <dataValidation allowBlank="1" showInputMessage="1" showErrorMessage="1" sqref="A1"/>
    <dataValidation type="list" allowBlank="1" showInputMessage="1" showErrorMessage="1" sqref="E12:E13 E208:E357 E170:E171 E150:E152 E86:E87 E39:E40">
      <formula1>$AZ$6:$AZ$23</formula1>
    </dataValidation>
    <dataValidation type="list" allowBlank="1" showInputMessage="1" showErrorMessage="1" sqref="H12:H357">
      <formula1>$BD$6:$BD$19</formula1>
    </dataValidation>
    <dataValidation type="list" allowBlank="1" showInputMessage="1" showErrorMessage="1" sqref="G12:G171 G173:G363">
      <formula1>$BB$6:$BB$29</formula1>
    </dataValidation>
    <dataValidation type="list" allowBlank="1" showInputMessage="1" showErrorMessage="1" sqref="E14:E38 E88:E149 E41:E85">
      <formula1>$BC$7:$BC$24</formula1>
    </dataValidation>
    <dataValidation type="list" allowBlank="1" showInputMessage="1" showErrorMessage="1" sqref="E153:E169 E172:E207">
      <formula1>$AZ$6:$AZ$26</formula1>
    </dataValidation>
  </dataValidations>
  <pageMargins left="0" right="0" top="0.51181102362204722" bottom="0.51181102362204722" header="0" footer="0.23622047244094491"/>
  <pageSetup paperSize="9" scale="75" fitToHeight="25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</sheetPr>
  <dimension ref="B1:BD255"/>
  <sheetViews>
    <sheetView rightToLeft="1" zoomScale="90" zoomScaleNormal="90" workbookViewId="0">
      <selection activeCell="C1" sqref="C1"/>
    </sheetView>
  </sheetViews>
  <sheetFormatPr defaultColWidth="9.140625" defaultRowHeight="18"/>
  <cols>
    <col min="1" max="1" width="6.28515625" style="1" customWidth="1"/>
    <col min="2" max="2" width="41.28515625" style="2" customWidth="1"/>
    <col min="3" max="3" width="21.28515625" style="2" customWidth="1"/>
    <col min="4" max="4" width="9.7109375" style="2" bestFit="1" customWidth="1"/>
    <col min="5" max="5" width="11.28515625" style="2" bestFit="1" customWidth="1"/>
    <col min="6" max="6" width="6.42578125" style="2" customWidth="1"/>
    <col min="7" max="7" width="7.85546875" style="2" bestFit="1" customWidth="1"/>
    <col min="8" max="8" width="14.7109375" style="1" bestFit="1" customWidth="1"/>
    <col min="9" max="9" width="13.28515625" style="1" bestFit="1" customWidth="1"/>
    <col min="10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6.2851562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56">
      <c r="B1" s="57" t="s">
        <v>197</v>
      </c>
      <c r="C1" s="81" t="s" vm="1">
        <v>261</v>
      </c>
    </row>
    <row r="2" spans="2:56">
      <c r="B2" s="57" t="s">
        <v>196</v>
      </c>
      <c r="C2" s="81" t="s">
        <v>262</v>
      </c>
    </row>
    <row r="3" spans="2:56">
      <c r="B3" s="57" t="s">
        <v>198</v>
      </c>
      <c r="C3" s="81" t="s">
        <v>263</v>
      </c>
    </row>
    <row r="4" spans="2:56">
      <c r="B4" s="57" t="s">
        <v>199</v>
      </c>
      <c r="C4" s="81">
        <v>414</v>
      </c>
    </row>
    <row r="6" spans="2:56" ht="26.25" customHeight="1">
      <c r="B6" s="227" t="s">
        <v>228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9"/>
      <c r="BD6" s="3"/>
    </row>
    <row r="7" spans="2:56" ht="26.25" customHeight="1">
      <c r="B7" s="227" t="s">
        <v>107</v>
      </c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9"/>
      <c r="BA7" s="3"/>
      <c r="BD7" s="3"/>
    </row>
    <row r="8" spans="2:56" s="3" customFormat="1" ht="47.25">
      <c r="B8" s="22" t="s">
        <v>132</v>
      </c>
      <c r="C8" s="30" t="s">
        <v>53</v>
      </c>
      <c r="D8" s="73" t="s">
        <v>137</v>
      </c>
      <c r="E8" s="73" t="s">
        <v>134</v>
      </c>
      <c r="F8" s="73" t="s">
        <v>75</v>
      </c>
      <c r="G8" s="30" t="s">
        <v>118</v>
      </c>
      <c r="H8" s="30" t="s">
        <v>0</v>
      </c>
      <c r="I8" s="30" t="s">
        <v>122</v>
      </c>
      <c r="J8" s="30" t="s">
        <v>71</v>
      </c>
      <c r="K8" s="30" t="s">
        <v>68</v>
      </c>
      <c r="L8" s="73" t="s">
        <v>200</v>
      </c>
      <c r="M8" s="31" t="s">
        <v>202</v>
      </c>
      <c r="BA8" s="1"/>
      <c r="BB8" s="1"/>
      <c r="BD8" s="4"/>
    </row>
    <row r="9" spans="2:56" s="3" customFormat="1" ht="26.25" customHeight="1">
      <c r="B9" s="15"/>
      <c r="C9" s="16"/>
      <c r="D9" s="16"/>
      <c r="E9" s="16"/>
      <c r="F9" s="16"/>
      <c r="G9" s="16"/>
      <c r="H9" s="32" t="s">
        <v>22</v>
      </c>
      <c r="I9" s="32" t="s">
        <v>72</v>
      </c>
      <c r="J9" s="32" t="s">
        <v>23</v>
      </c>
      <c r="K9" s="32" t="s">
        <v>20</v>
      </c>
      <c r="L9" s="17" t="s">
        <v>20</v>
      </c>
      <c r="M9" s="17" t="s">
        <v>20</v>
      </c>
      <c r="BA9" s="1"/>
      <c r="BD9" s="4"/>
    </row>
    <row r="10" spans="2:56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20" t="s">
        <v>11</v>
      </c>
      <c r="N10" s="5"/>
      <c r="BA10" s="1"/>
      <c r="BB10" s="3"/>
      <c r="BD10" s="1"/>
    </row>
    <row r="11" spans="2:56" s="4" customFormat="1" ht="18" customHeight="1">
      <c r="B11" s="82" t="s">
        <v>37</v>
      </c>
      <c r="C11" s="83"/>
      <c r="D11" s="83"/>
      <c r="E11" s="83"/>
      <c r="F11" s="83"/>
      <c r="G11" s="83"/>
      <c r="H11" s="91"/>
      <c r="I11" s="93"/>
      <c r="J11" s="91">
        <v>96018.500909999988</v>
      </c>
      <c r="K11" s="83"/>
      <c r="L11" s="92">
        <v>1</v>
      </c>
      <c r="M11" s="92">
        <f>+J11/'סכום נכסי הקרן'!$C$43</f>
        <v>5.6532825708343337E-2</v>
      </c>
      <c r="N11" s="5"/>
      <c r="BA11" s="1"/>
      <c r="BB11" s="3"/>
      <c r="BD11" s="1"/>
    </row>
    <row r="12" spans="2:56" ht="20.25">
      <c r="B12" s="84" t="s">
        <v>252</v>
      </c>
      <c r="C12" s="85"/>
      <c r="D12" s="85"/>
      <c r="E12" s="85"/>
      <c r="F12" s="85"/>
      <c r="G12" s="85"/>
      <c r="H12" s="94"/>
      <c r="I12" s="96"/>
      <c r="J12" s="94">
        <v>16199.43699</v>
      </c>
      <c r="K12" s="85"/>
      <c r="L12" s="95">
        <v>0.16871162157784622</v>
      </c>
      <c r="M12" s="95">
        <f>+J12/'סכום נכסי הקרן'!$C$43</f>
        <v>9.5377446976323572E-3</v>
      </c>
      <c r="BB12" s="4"/>
    </row>
    <row r="13" spans="2:56">
      <c r="B13" s="104" t="s">
        <v>77</v>
      </c>
      <c r="C13" s="85"/>
      <c r="D13" s="85"/>
      <c r="E13" s="85"/>
      <c r="F13" s="85"/>
      <c r="G13" s="85"/>
      <c r="H13" s="94"/>
      <c r="I13" s="96"/>
      <c r="J13" s="94">
        <v>7060.7524700000013</v>
      </c>
      <c r="K13" s="85"/>
      <c r="L13" s="95">
        <v>7.3535333327253066E-2</v>
      </c>
      <c r="M13" s="95">
        <f>+J13/'סכום נכסי הקרן'!$C$43</f>
        <v>4.1571601823945292E-3</v>
      </c>
    </row>
    <row r="14" spans="2:56">
      <c r="B14" s="90" t="s">
        <v>1342</v>
      </c>
      <c r="C14" s="87" t="s">
        <v>1343</v>
      </c>
      <c r="D14" s="100" t="s">
        <v>138</v>
      </c>
      <c r="E14" s="87" t="s">
        <v>1344</v>
      </c>
      <c r="F14" s="100" t="s">
        <v>1345</v>
      </c>
      <c r="G14" s="100" t="s">
        <v>267</v>
      </c>
      <c r="H14" s="97">
        <v>35635</v>
      </c>
      <c r="I14" s="99">
        <v>1317</v>
      </c>
      <c r="J14" s="97">
        <v>469.31295</v>
      </c>
      <c r="K14" s="98">
        <v>1.7259024795404274E-4</v>
      </c>
      <c r="L14" s="98">
        <v>4.8877346089780775E-3</v>
      </c>
      <c r="M14" s="98">
        <f>+J14/'סכום נכסי הקרן'!$C$43</f>
        <v>2.7631744875799533E-4</v>
      </c>
    </row>
    <row r="15" spans="2:56">
      <c r="B15" s="90" t="s">
        <v>1346</v>
      </c>
      <c r="C15" s="87" t="s">
        <v>1347</v>
      </c>
      <c r="D15" s="100" t="s">
        <v>138</v>
      </c>
      <c r="E15" s="87" t="s">
        <v>1348</v>
      </c>
      <c r="F15" s="100" t="s">
        <v>1345</v>
      </c>
      <c r="G15" s="100" t="s">
        <v>267</v>
      </c>
      <c r="H15" s="97">
        <v>52424</v>
      </c>
      <c r="I15" s="99">
        <v>1314</v>
      </c>
      <c r="J15" s="97">
        <v>688.85136</v>
      </c>
      <c r="K15" s="98">
        <v>2.055843137254902E-4</v>
      </c>
      <c r="L15" s="98">
        <v>7.1741524130404183E-3</v>
      </c>
      <c r="M15" s="98">
        <f>+J15/'סכום נכסי הקרן'!$C$43</f>
        <v>4.0557510797150476E-4</v>
      </c>
    </row>
    <row r="16" spans="2:56" ht="20.25">
      <c r="B16" s="90" t="s">
        <v>1349</v>
      </c>
      <c r="C16" s="87" t="s">
        <v>1350</v>
      </c>
      <c r="D16" s="100" t="s">
        <v>138</v>
      </c>
      <c r="E16" s="87" t="s">
        <v>1348</v>
      </c>
      <c r="F16" s="100" t="s">
        <v>1345</v>
      </c>
      <c r="G16" s="100" t="s">
        <v>267</v>
      </c>
      <c r="H16" s="97">
        <v>44000</v>
      </c>
      <c r="I16" s="99">
        <v>1316</v>
      </c>
      <c r="J16" s="97">
        <v>579.04</v>
      </c>
      <c r="K16" s="98">
        <v>3.0130829912417006E-4</v>
      </c>
      <c r="L16" s="98">
        <v>6.0305044810348108E-3</v>
      </c>
      <c r="M16" s="98">
        <f>+J16/'סכום נכסי הקרן'!$C$43</f>
        <v>3.4092145875972443E-4</v>
      </c>
      <c r="BA16" s="4"/>
    </row>
    <row r="17" spans="2:13">
      <c r="B17" s="90" t="s">
        <v>1351</v>
      </c>
      <c r="C17" s="87" t="s">
        <v>1352</v>
      </c>
      <c r="D17" s="100" t="s">
        <v>138</v>
      </c>
      <c r="E17" s="87" t="s">
        <v>1353</v>
      </c>
      <c r="F17" s="100" t="s">
        <v>1345</v>
      </c>
      <c r="G17" s="100" t="s">
        <v>267</v>
      </c>
      <c r="H17" s="97">
        <v>930</v>
      </c>
      <c r="I17" s="99">
        <v>9719</v>
      </c>
      <c r="J17" s="97">
        <v>90.38669999999999</v>
      </c>
      <c r="K17" s="98">
        <v>6.5483734685255595E-5</v>
      </c>
      <c r="L17" s="98">
        <v>9.413467107211058E-4</v>
      </c>
      <c r="M17" s="98">
        <f>+J17/'סכום נכסי הקרן'!$C$43</f>
        <v>5.3216989528318565E-5</v>
      </c>
    </row>
    <row r="18" spans="2:13">
      <c r="B18" s="90" t="s">
        <v>1354</v>
      </c>
      <c r="C18" s="87" t="s">
        <v>1355</v>
      </c>
      <c r="D18" s="100" t="s">
        <v>138</v>
      </c>
      <c r="E18" s="87" t="s">
        <v>1353</v>
      </c>
      <c r="F18" s="100" t="s">
        <v>1345</v>
      </c>
      <c r="G18" s="100" t="s">
        <v>267</v>
      </c>
      <c r="H18" s="97">
        <v>4197</v>
      </c>
      <c r="I18" s="99">
        <v>13120</v>
      </c>
      <c r="J18" s="97">
        <v>550.64639999999997</v>
      </c>
      <c r="K18" s="98">
        <v>4.0883537170772336E-5</v>
      </c>
      <c r="L18" s="98">
        <v>5.7347948028904508E-3</v>
      </c>
      <c r="M18" s="98">
        <f>+J18/'סכום נכסי הקרן'!$C$43</f>
        <v>3.2420415506491905E-4</v>
      </c>
    </row>
    <row r="19" spans="2:13">
      <c r="B19" s="90" t="s">
        <v>1356</v>
      </c>
      <c r="C19" s="87" t="s">
        <v>1357</v>
      </c>
      <c r="D19" s="100" t="s">
        <v>138</v>
      </c>
      <c r="E19" s="87" t="s">
        <v>1358</v>
      </c>
      <c r="F19" s="100" t="s">
        <v>1345</v>
      </c>
      <c r="G19" s="100" t="s">
        <v>267</v>
      </c>
      <c r="H19" s="97">
        <v>79735</v>
      </c>
      <c r="I19" s="99">
        <v>984</v>
      </c>
      <c r="J19" s="97">
        <v>784.59239999999988</v>
      </c>
      <c r="K19" s="98">
        <v>7.6535505885199815E-4</v>
      </c>
      <c r="L19" s="98">
        <v>8.1712627521170495E-3</v>
      </c>
      <c r="M19" s="98">
        <f>+J19/'סכום נכסי הקרן'!$C$43</f>
        <v>4.6194457298251104E-4</v>
      </c>
    </row>
    <row r="20" spans="2:13">
      <c r="B20" s="90" t="s">
        <v>1359</v>
      </c>
      <c r="C20" s="87" t="s">
        <v>1360</v>
      </c>
      <c r="D20" s="100" t="s">
        <v>138</v>
      </c>
      <c r="E20" s="87" t="s">
        <v>1358</v>
      </c>
      <c r="F20" s="100" t="s">
        <v>1345</v>
      </c>
      <c r="G20" s="100" t="s">
        <v>267</v>
      </c>
      <c r="H20" s="97">
        <v>3982</v>
      </c>
      <c r="I20" s="99">
        <v>13140</v>
      </c>
      <c r="J20" s="97">
        <v>523.23479999999995</v>
      </c>
      <c r="K20" s="98">
        <v>9.630791444509881E-5</v>
      </c>
      <c r="L20" s="98">
        <v>5.4493123204499734E-3</v>
      </c>
      <c r="M20" s="98">
        <f>+J20/'סכום נכסי הקרן'!$C$43</f>
        <v>3.0806502364232638E-4</v>
      </c>
    </row>
    <row r="21" spans="2:13">
      <c r="B21" s="90" t="s">
        <v>1361</v>
      </c>
      <c r="C21" s="87" t="s">
        <v>1362</v>
      </c>
      <c r="D21" s="100" t="s">
        <v>138</v>
      </c>
      <c r="E21" s="87" t="s">
        <v>1348</v>
      </c>
      <c r="F21" s="100" t="s">
        <v>1345</v>
      </c>
      <c r="G21" s="100" t="s">
        <v>267</v>
      </c>
      <c r="H21" s="97">
        <v>284466</v>
      </c>
      <c r="I21" s="99">
        <v>987.2</v>
      </c>
      <c r="J21" s="97">
        <v>2808.2483500000003</v>
      </c>
      <c r="K21" s="98">
        <v>8.1276000000000004E-3</v>
      </c>
      <c r="L21" s="98">
        <v>2.9246950570830366E-2</v>
      </c>
      <c r="M21" s="98">
        <f>+J21/'סכום נכסי הקרן'!$C$43</f>
        <v>1.6534127591212857E-3</v>
      </c>
    </row>
    <row r="22" spans="2:13">
      <c r="B22" s="90" t="s">
        <v>1363</v>
      </c>
      <c r="C22" s="87" t="s">
        <v>1364</v>
      </c>
      <c r="D22" s="100" t="s">
        <v>138</v>
      </c>
      <c r="E22" s="87" t="s">
        <v>1348</v>
      </c>
      <c r="F22" s="100" t="s">
        <v>1345</v>
      </c>
      <c r="G22" s="100" t="s">
        <v>267</v>
      </c>
      <c r="H22" s="97">
        <v>56900</v>
      </c>
      <c r="I22" s="99">
        <v>995.5</v>
      </c>
      <c r="J22" s="97">
        <v>566.43951000000004</v>
      </c>
      <c r="K22" s="98">
        <v>1.1394751417289795E-3</v>
      </c>
      <c r="L22" s="98">
        <v>5.8992746671908038E-3</v>
      </c>
      <c r="M22" s="98">
        <f>+J22/'סכום נכסי הקרן'!$C$43</f>
        <v>3.3350266656594286E-4</v>
      </c>
    </row>
    <row r="23" spans="2:13">
      <c r="B23" s="86"/>
      <c r="C23" s="87"/>
      <c r="D23" s="87"/>
      <c r="E23" s="87"/>
      <c r="F23" s="87"/>
      <c r="G23" s="87"/>
      <c r="H23" s="97"/>
      <c r="I23" s="99"/>
      <c r="J23" s="87"/>
      <c r="K23" s="87"/>
      <c r="L23" s="98"/>
      <c r="M23" s="87"/>
    </row>
    <row r="24" spans="2:13">
      <c r="B24" s="104" t="s">
        <v>78</v>
      </c>
      <c r="C24" s="85"/>
      <c r="D24" s="85"/>
      <c r="E24" s="85"/>
      <c r="F24" s="85"/>
      <c r="G24" s="85"/>
      <c r="H24" s="94"/>
      <c r="I24" s="96"/>
      <c r="J24" s="94">
        <v>9138.6845199999989</v>
      </c>
      <c r="K24" s="85"/>
      <c r="L24" s="95">
        <v>9.5176288250593141E-2</v>
      </c>
      <c r="M24" s="95">
        <f>+J24/'סכום נכסי הקרן'!$C$43</f>
        <v>5.380584515237828E-3</v>
      </c>
    </row>
    <row r="25" spans="2:13">
      <c r="B25" s="90" t="s">
        <v>1365</v>
      </c>
      <c r="C25" s="87" t="s">
        <v>1366</v>
      </c>
      <c r="D25" s="100" t="s">
        <v>138</v>
      </c>
      <c r="E25" s="87" t="s">
        <v>1348</v>
      </c>
      <c r="F25" s="100" t="s">
        <v>1367</v>
      </c>
      <c r="G25" s="100" t="s">
        <v>267</v>
      </c>
      <c r="H25" s="97">
        <v>153000</v>
      </c>
      <c r="I25" s="99">
        <v>298.39</v>
      </c>
      <c r="J25" s="97">
        <v>456.5367</v>
      </c>
      <c r="K25" s="98">
        <v>3.4382022471910113E-4</v>
      </c>
      <c r="L25" s="98">
        <v>4.7546743145669475E-3</v>
      </c>
      <c r="M25" s="98">
        <f>+J25/'סכום נכסי הקרן'!$C$43</f>
        <v>2.6879517432535006E-4</v>
      </c>
    </row>
    <row r="26" spans="2:13">
      <c r="B26" s="90" t="s">
        <v>1368</v>
      </c>
      <c r="C26" s="87" t="s">
        <v>1369</v>
      </c>
      <c r="D26" s="100" t="s">
        <v>138</v>
      </c>
      <c r="E26" s="87" t="s">
        <v>1348</v>
      </c>
      <c r="F26" s="100" t="s">
        <v>1367</v>
      </c>
      <c r="G26" s="100" t="s">
        <v>267</v>
      </c>
      <c r="H26" s="97">
        <v>390200</v>
      </c>
      <c r="I26" s="99">
        <v>304.52</v>
      </c>
      <c r="J26" s="97">
        <v>1188.23704</v>
      </c>
      <c r="K26" s="98">
        <v>6.5414920368818104E-4</v>
      </c>
      <c r="L26" s="98">
        <v>1.2375084267497134E-2</v>
      </c>
      <c r="M26" s="98">
        <f>+J26/'סכום נכסי הקרן'!$C$43</f>
        <v>6.9959848202047709E-4</v>
      </c>
    </row>
    <row r="27" spans="2:13">
      <c r="B27" s="90" t="s">
        <v>1370</v>
      </c>
      <c r="C27" s="87" t="s">
        <v>1371</v>
      </c>
      <c r="D27" s="100" t="s">
        <v>138</v>
      </c>
      <c r="E27" s="87" t="s">
        <v>1348</v>
      </c>
      <c r="F27" s="100" t="s">
        <v>1367</v>
      </c>
      <c r="G27" s="100" t="s">
        <v>267</v>
      </c>
      <c r="H27" s="97">
        <v>2100</v>
      </c>
      <c r="I27" s="99">
        <v>3143.49</v>
      </c>
      <c r="J27" s="97">
        <v>66.013289999999998</v>
      </c>
      <c r="K27" s="98">
        <v>6.3662422788091566E-5</v>
      </c>
      <c r="L27" s="98">
        <v>6.8750594285861165E-4</v>
      </c>
      <c r="M27" s="98">
        <f>+J27/'סכום נכסי הקרן'!$C$43</f>
        <v>3.8866653641076144E-5</v>
      </c>
    </row>
    <row r="28" spans="2:13">
      <c r="B28" s="90" t="s">
        <v>1372</v>
      </c>
      <c r="C28" s="87" t="s">
        <v>1373</v>
      </c>
      <c r="D28" s="100" t="s">
        <v>138</v>
      </c>
      <c r="E28" s="87" t="s">
        <v>1348</v>
      </c>
      <c r="F28" s="100" t="s">
        <v>1367</v>
      </c>
      <c r="G28" s="100" t="s">
        <v>267</v>
      </c>
      <c r="H28" s="97">
        <v>1170000</v>
      </c>
      <c r="I28" s="99">
        <v>306.57</v>
      </c>
      <c r="J28" s="97">
        <v>3586.8690000000001</v>
      </c>
      <c r="K28" s="98">
        <v>5.8500000000000002E-4</v>
      </c>
      <c r="L28" s="98">
        <v>3.7356019579622916E-2</v>
      </c>
      <c r="M28" s="98">
        <f>+J28/'סכום נכסי הקרן'!$C$43</f>
        <v>2.1118413440522833E-3</v>
      </c>
    </row>
    <row r="29" spans="2:13">
      <c r="B29" s="90" t="s">
        <v>1374</v>
      </c>
      <c r="C29" s="87" t="s">
        <v>1375</v>
      </c>
      <c r="D29" s="100" t="s">
        <v>138</v>
      </c>
      <c r="E29" s="87" t="s">
        <v>1348</v>
      </c>
      <c r="F29" s="100" t="s">
        <v>1367</v>
      </c>
      <c r="G29" s="100" t="s">
        <v>267</v>
      </c>
      <c r="H29" s="97">
        <v>1048000</v>
      </c>
      <c r="I29" s="99">
        <v>304.06</v>
      </c>
      <c r="J29" s="97">
        <v>3186.5488</v>
      </c>
      <c r="K29" s="98">
        <v>2.3550561797752809E-3</v>
      </c>
      <c r="L29" s="98">
        <v>3.3186820975124515E-2</v>
      </c>
      <c r="M29" s="98">
        <f>+J29/'סכום נכסי הקרן'!$C$43</f>
        <v>1.876144766000707E-3</v>
      </c>
    </row>
    <row r="30" spans="2:13">
      <c r="B30" s="90" t="s">
        <v>1376</v>
      </c>
      <c r="C30" s="87" t="s">
        <v>1377</v>
      </c>
      <c r="D30" s="100" t="s">
        <v>138</v>
      </c>
      <c r="E30" s="87" t="s">
        <v>1353</v>
      </c>
      <c r="F30" s="100" t="s">
        <v>1367</v>
      </c>
      <c r="G30" s="100" t="s">
        <v>267</v>
      </c>
      <c r="H30" s="97">
        <v>15933</v>
      </c>
      <c r="I30" s="99">
        <v>3142.63</v>
      </c>
      <c r="J30" s="97">
        <v>500.71523999999999</v>
      </c>
      <c r="K30" s="98">
        <v>6.4981392025972005E-4</v>
      </c>
      <c r="L30" s="98">
        <v>5.2147787692429209E-3</v>
      </c>
      <c r="M30" s="98">
        <f>+J30/'סכום נכסי הקרן'!$C$43</f>
        <v>2.948061792691792E-4</v>
      </c>
    </row>
    <row r="31" spans="2:13">
      <c r="B31" s="90" t="s">
        <v>1378</v>
      </c>
      <c r="C31" s="87" t="s">
        <v>1379</v>
      </c>
      <c r="D31" s="100" t="s">
        <v>138</v>
      </c>
      <c r="E31" s="87" t="s">
        <v>1358</v>
      </c>
      <c r="F31" s="100" t="s">
        <v>1367</v>
      </c>
      <c r="G31" s="100" t="s">
        <v>267</v>
      </c>
      <c r="H31" s="97">
        <v>4900</v>
      </c>
      <c r="I31" s="99">
        <v>3138.05</v>
      </c>
      <c r="J31" s="97">
        <v>153.76444999999998</v>
      </c>
      <c r="K31" s="98">
        <v>2.7472998807896118E-4</v>
      </c>
      <c r="L31" s="98">
        <v>1.6014044016801137E-3</v>
      </c>
      <c r="M31" s="98">
        <f>+J31/'סכום נכסי הקרן'!$C$43</f>
        <v>9.053191592875571E-5</v>
      </c>
    </row>
    <row r="32" spans="2:13">
      <c r="B32" s="86"/>
      <c r="C32" s="87"/>
      <c r="D32" s="87"/>
      <c r="E32" s="87"/>
      <c r="F32" s="87"/>
      <c r="G32" s="87"/>
      <c r="H32" s="97"/>
      <c r="I32" s="99"/>
      <c r="J32" s="87"/>
      <c r="K32" s="87"/>
      <c r="L32" s="98"/>
      <c r="M32" s="87"/>
    </row>
    <row r="33" spans="2:13">
      <c r="B33" s="84" t="s">
        <v>253</v>
      </c>
      <c r="C33" s="85"/>
      <c r="D33" s="85"/>
      <c r="E33" s="85"/>
      <c r="F33" s="85"/>
      <c r="G33" s="85"/>
      <c r="H33" s="94"/>
      <c r="I33" s="96"/>
      <c r="J33" s="94">
        <v>79819.063920000001</v>
      </c>
      <c r="K33" s="85"/>
      <c r="L33" s="95">
        <v>0.83128837842215397</v>
      </c>
      <c r="M33" s="95">
        <f>+J33/'סכום נכסי הקרן'!$C$43</f>
        <v>4.6995081010710989E-2</v>
      </c>
    </row>
    <row r="34" spans="2:13">
      <c r="B34" s="104" t="s">
        <v>79</v>
      </c>
      <c r="C34" s="85"/>
      <c r="D34" s="85"/>
      <c r="E34" s="85"/>
      <c r="F34" s="85"/>
      <c r="G34" s="85"/>
      <c r="H34" s="94"/>
      <c r="I34" s="96"/>
      <c r="J34" s="94">
        <v>79819.063920000001</v>
      </c>
      <c r="K34" s="85"/>
      <c r="L34" s="95">
        <v>0.83128837842215397</v>
      </c>
      <c r="M34" s="95">
        <f>+J34/'סכום נכסי הקרן'!$C$43</f>
        <v>4.6995081010710989E-2</v>
      </c>
    </row>
    <row r="35" spans="2:13">
      <c r="B35" s="90" t="s">
        <v>1380</v>
      </c>
      <c r="C35" s="87" t="s">
        <v>1381</v>
      </c>
      <c r="D35" s="100" t="s">
        <v>32</v>
      </c>
      <c r="E35" s="87"/>
      <c r="F35" s="100" t="s">
        <v>1345</v>
      </c>
      <c r="G35" s="100" t="s">
        <v>1211</v>
      </c>
      <c r="H35" s="97">
        <v>7370</v>
      </c>
      <c r="I35" s="99">
        <v>2327</v>
      </c>
      <c r="J35" s="97">
        <v>669.19260999999995</v>
      </c>
      <c r="K35" s="98">
        <v>2.9643899936995652E-4</v>
      </c>
      <c r="L35" s="98">
        <v>6.9694132240957106E-3</v>
      </c>
      <c r="M35" s="98">
        <f>+J35/'סכום נכסי הקרן'!$C$43</f>
        <v>3.94000623087226E-4</v>
      </c>
    </row>
    <row r="36" spans="2:13">
      <c r="B36" s="90" t="s">
        <v>1382</v>
      </c>
      <c r="C36" s="87" t="s">
        <v>1383</v>
      </c>
      <c r="D36" s="100" t="s">
        <v>142</v>
      </c>
      <c r="E36" s="87"/>
      <c r="F36" s="100" t="s">
        <v>1345</v>
      </c>
      <c r="G36" s="100" t="s">
        <v>1384</v>
      </c>
      <c r="H36" s="97">
        <v>174360</v>
      </c>
      <c r="I36" s="99">
        <v>160900</v>
      </c>
      <c r="J36" s="97">
        <v>9091.3490500000007</v>
      </c>
      <c r="K36" s="98">
        <v>2.0375881538803683E-4</v>
      </c>
      <c r="L36" s="98">
        <v>9.4683305444661123E-2</v>
      </c>
      <c r="M36" s="98">
        <f>+J36/'סכום נכסי הקרן'!$C$43</f>
        <v>5.3527148041928631E-3</v>
      </c>
    </row>
    <row r="37" spans="2:13">
      <c r="B37" s="90" t="s">
        <v>1385</v>
      </c>
      <c r="C37" s="87" t="s">
        <v>1386</v>
      </c>
      <c r="D37" s="100" t="s">
        <v>32</v>
      </c>
      <c r="E37" s="87"/>
      <c r="F37" s="100" t="s">
        <v>1345</v>
      </c>
      <c r="G37" s="100" t="s">
        <v>1384</v>
      </c>
      <c r="H37" s="97">
        <v>8925</v>
      </c>
      <c r="I37" s="99">
        <v>1952000</v>
      </c>
      <c r="J37" s="97">
        <v>5645.6437000000005</v>
      </c>
      <c r="K37" s="98">
        <v>1.1689332664707871E-4</v>
      </c>
      <c r="L37" s="98">
        <v>5.8797457224329844E-2</v>
      </c>
      <c r="M37" s="98">
        <f>+J37/'סכום נכסי הקרן'!$C$43</f>
        <v>3.3239864013568121E-3</v>
      </c>
    </row>
    <row r="38" spans="2:13" s="153" customFormat="1">
      <c r="B38" s="90" t="s">
        <v>1387</v>
      </c>
      <c r="C38" s="87" t="s">
        <v>1388</v>
      </c>
      <c r="D38" s="100" t="s">
        <v>1214</v>
      </c>
      <c r="E38" s="87"/>
      <c r="F38" s="100" t="s">
        <v>1345</v>
      </c>
      <c r="G38" s="100" t="s">
        <v>1211</v>
      </c>
      <c r="H38" s="97">
        <v>2607</v>
      </c>
      <c r="I38" s="99">
        <v>2585</v>
      </c>
      <c r="J38" s="97">
        <v>262.95949000000002</v>
      </c>
      <c r="K38" s="98">
        <v>1.7764906182181218E-5</v>
      </c>
      <c r="L38" s="98">
        <v>2.7386335706956837E-3</v>
      </c>
      <c r="M38" s="98">
        <f>+J38/'סכום נכסי הקרן'!$C$43</f>
        <v>1.5482269433115707E-4</v>
      </c>
    </row>
    <row r="39" spans="2:13" s="153" customFormat="1">
      <c r="B39" s="90" t="s">
        <v>1389</v>
      </c>
      <c r="C39" s="87" t="s">
        <v>1390</v>
      </c>
      <c r="D39" s="100" t="s">
        <v>32</v>
      </c>
      <c r="E39" s="87"/>
      <c r="F39" s="100" t="s">
        <v>1345</v>
      </c>
      <c r="G39" s="100" t="s">
        <v>1263</v>
      </c>
      <c r="H39" s="97">
        <v>9983</v>
      </c>
      <c r="I39" s="99">
        <v>2441</v>
      </c>
      <c r="J39" s="97">
        <v>1034.88158</v>
      </c>
      <c r="K39" s="98">
        <v>8.5351383858593883E-4</v>
      </c>
      <c r="L39" s="98">
        <v>1.0777939357437111E-2</v>
      </c>
      <c r="M39" s="98">
        <f>+J39/'סכום נכסי הקרן'!$C$43</f>
        <v>6.0930736718908622E-4</v>
      </c>
    </row>
    <row r="40" spans="2:13" s="153" customFormat="1">
      <c r="B40" s="90" t="s">
        <v>1391</v>
      </c>
      <c r="C40" s="87" t="s">
        <v>1392</v>
      </c>
      <c r="D40" s="100" t="s">
        <v>1214</v>
      </c>
      <c r="E40" s="87"/>
      <c r="F40" s="100" t="s">
        <v>1345</v>
      </c>
      <c r="G40" s="100" t="s">
        <v>1211</v>
      </c>
      <c r="H40" s="97">
        <v>9520</v>
      </c>
      <c r="I40" s="99">
        <v>7461</v>
      </c>
      <c r="J40" s="97">
        <v>2771.5406499999999</v>
      </c>
      <c r="K40" s="98">
        <v>1.450114198016323E-4</v>
      </c>
      <c r="L40" s="98">
        <v>2.8864652371503062E-2</v>
      </c>
      <c r="M40" s="98">
        <f>+J40/'סכום נכסי הקרן'!$C$43</f>
        <v>1.6318003616501017E-3</v>
      </c>
    </row>
    <row r="41" spans="2:13" s="153" customFormat="1">
      <c r="B41" s="90" t="s">
        <v>1393</v>
      </c>
      <c r="C41" s="87" t="s">
        <v>1394</v>
      </c>
      <c r="D41" s="100" t="s">
        <v>1214</v>
      </c>
      <c r="E41" s="87"/>
      <c r="F41" s="100" t="s">
        <v>1345</v>
      </c>
      <c r="G41" s="100" t="s">
        <v>1211</v>
      </c>
      <c r="H41" s="97">
        <v>209</v>
      </c>
      <c r="I41" s="99">
        <v>2000</v>
      </c>
      <c r="J41" s="97">
        <v>16.555209999999999</v>
      </c>
      <c r="K41" s="98">
        <v>1.981042654028436E-5</v>
      </c>
      <c r="L41" s="98">
        <v>1.7241687636341583E-4</v>
      </c>
      <c r="M41" s="98">
        <f>+J41/'סכום נכסי הקרן'!$C$43</f>
        <v>9.7472132206299695E-6</v>
      </c>
    </row>
    <row r="42" spans="2:13" s="153" customFormat="1">
      <c r="B42" s="90" t="s">
        <v>1395</v>
      </c>
      <c r="C42" s="87" t="s">
        <v>1396</v>
      </c>
      <c r="D42" s="100" t="s">
        <v>1214</v>
      </c>
      <c r="E42" s="87"/>
      <c r="F42" s="100" t="s">
        <v>1345</v>
      </c>
      <c r="G42" s="100" t="s">
        <v>1211</v>
      </c>
      <c r="H42" s="97">
        <v>2647</v>
      </c>
      <c r="I42" s="99">
        <v>2867</v>
      </c>
      <c r="J42" s="97">
        <v>298.00966999999997</v>
      </c>
      <c r="K42" s="98">
        <v>1.0441814595660749E-4</v>
      </c>
      <c r="L42" s="98">
        <v>3.1036692634821518E-3</v>
      </c>
      <c r="M42" s="98">
        <f>+J42/'סכום נכסי הקרן'!$C$43</f>
        <v>1.7545919352877882E-4</v>
      </c>
    </row>
    <row r="43" spans="2:13" s="153" customFormat="1">
      <c r="B43" s="90" t="s">
        <v>1397</v>
      </c>
      <c r="C43" s="87" t="s">
        <v>1398</v>
      </c>
      <c r="D43" s="100" t="s">
        <v>32</v>
      </c>
      <c r="E43" s="87"/>
      <c r="F43" s="100" t="s">
        <v>1345</v>
      </c>
      <c r="G43" s="100" t="s">
        <v>1263</v>
      </c>
      <c r="H43" s="97">
        <v>16379</v>
      </c>
      <c r="I43" s="99">
        <v>9508</v>
      </c>
      <c r="J43" s="97">
        <v>6613.6067000000003</v>
      </c>
      <c r="K43" s="98">
        <v>1.6477867203219316E-4</v>
      </c>
      <c r="L43" s="98">
        <v>6.8878462351740555E-2</v>
      </c>
      <c r="M43" s="98">
        <f>+J43/'סכום נכסי הקרן'!$C$43</f>
        <v>3.8938941071896371E-3</v>
      </c>
    </row>
    <row r="44" spans="2:13" s="153" customFormat="1">
      <c r="B44" s="90" t="s">
        <v>1399</v>
      </c>
      <c r="C44" s="87" t="s">
        <v>1400</v>
      </c>
      <c r="D44" s="100" t="s">
        <v>32</v>
      </c>
      <c r="E44" s="87"/>
      <c r="F44" s="100" t="s">
        <v>1345</v>
      </c>
      <c r="G44" s="100" t="s">
        <v>1263</v>
      </c>
      <c r="H44" s="97">
        <v>3550</v>
      </c>
      <c r="I44" s="99">
        <v>3310</v>
      </c>
      <c r="J44" s="97">
        <v>499.02022999999997</v>
      </c>
      <c r="K44" s="98">
        <v>1.4881576189478097E-5</v>
      </c>
      <c r="L44" s="98">
        <v>5.1971258171145717E-3</v>
      </c>
      <c r="M44" s="98">
        <f>+J44/'סכום נכסי הקרן'!$C$43</f>
        <v>2.9380820800326956E-4</v>
      </c>
    </row>
    <row r="45" spans="2:13" s="153" customFormat="1">
      <c r="B45" s="90" t="s">
        <v>1401</v>
      </c>
      <c r="C45" s="87" t="s">
        <v>1402</v>
      </c>
      <c r="D45" s="100" t="s">
        <v>141</v>
      </c>
      <c r="E45" s="87"/>
      <c r="F45" s="100" t="s">
        <v>1345</v>
      </c>
      <c r="G45" s="100" t="s">
        <v>1403</v>
      </c>
      <c r="H45" s="97">
        <v>161632</v>
      </c>
      <c r="I45" s="99">
        <v>616.20000000000005</v>
      </c>
      <c r="J45" s="97">
        <v>5760.7273800000003</v>
      </c>
      <c r="K45" s="98">
        <v>2.7109469563373555E-4</v>
      </c>
      <c r="L45" s="98">
        <v>5.9996014574312528E-2</v>
      </c>
      <c r="M45" s="98">
        <f>+J45/'סכום נכסי הקרן'!$C$43</f>
        <v>3.3917442351248371E-3</v>
      </c>
    </row>
    <row r="46" spans="2:13" s="153" customFormat="1">
      <c r="B46" s="90" t="s">
        <v>1404</v>
      </c>
      <c r="C46" s="87" t="s">
        <v>1405</v>
      </c>
      <c r="D46" s="100" t="s">
        <v>32</v>
      </c>
      <c r="E46" s="87"/>
      <c r="F46" s="100" t="s">
        <v>1345</v>
      </c>
      <c r="G46" s="100" t="s">
        <v>1403</v>
      </c>
      <c r="H46" s="97">
        <v>17011</v>
      </c>
      <c r="I46" s="99">
        <v>1685</v>
      </c>
      <c r="J46" s="97">
        <v>1657.8988700000002</v>
      </c>
      <c r="K46" s="98">
        <v>2.5108487084870846E-4</v>
      </c>
      <c r="L46" s="98">
        <v>1.7266452342908176E-2</v>
      </c>
      <c r="M46" s="98">
        <f>+J46/'סכום נכסי הקרן'!$C$43</f>
        <v>9.7612134090304444E-4</v>
      </c>
    </row>
    <row r="47" spans="2:13" s="153" customFormat="1">
      <c r="B47" s="90" t="s">
        <v>1406</v>
      </c>
      <c r="C47" s="87" t="s">
        <v>1407</v>
      </c>
      <c r="D47" s="100" t="s">
        <v>1214</v>
      </c>
      <c r="E47" s="87"/>
      <c r="F47" s="100" t="s">
        <v>1345</v>
      </c>
      <c r="G47" s="100" t="s">
        <v>1211</v>
      </c>
      <c r="H47" s="97">
        <v>17720</v>
      </c>
      <c r="I47" s="99">
        <v>3529</v>
      </c>
      <c r="J47" s="97">
        <v>2440.0720000000001</v>
      </c>
      <c r="K47" s="98">
        <v>1.1777999335327351E-4</v>
      </c>
      <c r="L47" s="98">
        <v>2.5412519221552181E-2</v>
      </c>
      <c r="M47" s="98">
        <f>+J47/'סכום נכסי הקרן'!$C$43</f>
        <v>1.4366415199619342E-3</v>
      </c>
    </row>
    <row r="48" spans="2:13" s="153" customFormat="1">
      <c r="B48" s="90" t="s">
        <v>1408</v>
      </c>
      <c r="C48" s="87" t="s">
        <v>1409</v>
      </c>
      <c r="D48" s="100" t="s">
        <v>32</v>
      </c>
      <c r="E48" s="87"/>
      <c r="F48" s="100" t="s">
        <v>1345</v>
      </c>
      <c r="G48" s="100" t="s">
        <v>1263</v>
      </c>
      <c r="H48" s="97">
        <v>29243</v>
      </c>
      <c r="I48" s="99">
        <v>1284.5</v>
      </c>
      <c r="J48" s="97">
        <v>1595.20994</v>
      </c>
      <c r="K48" s="98">
        <v>3.3767898383371827E-4</v>
      </c>
      <c r="L48" s="98">
        <v>1.6613568477758481E-2</v>
      </c>
      <c r="M48" s="98">
        <f>+J48/'סכום נכסי הקרן'!$C$43</f>
        <v>9.3921197114674724E-4</v>
      </c>
    </row>
    <row r="49" spans="2:13" s="153" customFormat="1">
      <c r="B49" s="90" t="s">
        <v>1410</v>
      </c>
      <c r="C49" s="87" t="s">
        <v>1411</v>
      </c>
      <c r="D49" s="100" t="s">
        <v>1214</v>
      </c>
      <c r="E49" s="87"/>
      <c r="F49" s="100" t="s">
        <v>1345</v>
      </c>
      <c r="G49" s="100" t="s">
        <v>1211</v>
      </c>
      <c r="H49" s="97">
        <v>7270</v>
      </c>
      <c r="I49" s="99">
        <v>2803</v>
      </c>
      <c r="J49" s="97">
        <v>795.14215000000002</v>
      </c>
      <c r="K49" s="98">
        <v>2.4112769485903814E-4</v>
      </c>
      <c r="L49" s="98">
        <v>8.2811348069816489E-3</v>
      </c>
      <c r="M49" s="98">
        <f>+J49/'סכום נכסי הקרן'!$C$43</f>
        <v>4.6815595071038899E-4</v>
      </c>
    </row>
    <row r="50" spans="2:13" s="153" customFormat="1">
      <c r="B50" s="90" t="s">
        <v>1412</v>
      </c>
      <c r="C50" s="87" t="s">
        <v>1413</v>
      </c>
      <c r="D50" s="100" t="s">
        <v>1210</v>
      </c>
      <c r="E50" s="87"/>
      <c r="F50" s="100" t="s">
        <v>1345</v>
      </c>
      <c r="G50" s="100" t="s">
        <v>1211</v>
      </c>
      <c r="H50" s="97">
        <v>2760</v>
      </c>
      <c r="I50" s="99">
        <v>3842.58</v>
      </c>
      <c r="J50" s="97">
        <v>413.82742999999999</v>
      </c>
      <c r="K50" s="98">
        <v>5.872340425531915E-4</v>
      </c>
      <c r="L50" s="98">
        <v>4.3098718067665787E-3</v>
      </c>
      <c r="M50" s="98">
        <f>+J50/'סכום נכסי הקרן'!$C$43</f>
        <v>2.4364923167723778E-4</v>
      </c>
    </row>
    <row r="51" spans="2:13" s="153" customFormat="1">
      <c r="B51" s="90" t="s">
        <v>1414</v>
      </c>
      <c r="C51" s="87" t="s">
        <v>1415</v>
      </c>
      <c r="D51" s="100" t="s">
        <v>32</v>
      </c>
      <c r="E51" s="87"/>
      <c r="F51" s="100" t="s">
        <v>1345</v>
      </c>
      <c r="G51" s="100" t="s">
        <v>1263</v>
      </c>
      <c r="H51" s="97">
        <v>17393</v>
      </c>
      <c r="I51" s="99">
        <v>4570</v>
      </c>
      <c r="J51" s="97">
        <v>3375.6118700000002</v>
      </c>
      <c r="K51" s="98">
        <v>2.0098612972682271E-4</v>
      </c>
      <c r="L51" s="98">
        <v>3.5155848487616222E-2</v>
      </c>
      <c r="M51" s="98">
        <f>+J51/'סכום נכסי הקרן'!$C$43</f>
        <v>1.9874594551793339E-3</v>
      </c>
    </row>
    <row r="52" spans="2:13" s="153" customFormat="1">
      <c r="B52" s="90" t="s">
        <v>1416</v>
      </c>
      <c r="C52" s="87" t="s">
        <v>1417</v>
      </c>
      <c r="D52" s="100" t="s">
        <v>1214</v>
      </c>
      <c r="E52" s="87"/>
      <c r="F52" s="100" t="s">
        <v>1345</v>
      </c>
      <c r="G52" s="100" t="s">
        <v>1211</v>
      </c>
      <c r="H52" s="97">
        <v>4750</v>
      </c>
      <c r="I52" s="99">
        <v>6531</v>
      </c>
      <c r="J52" s="97">
        <v>1210.4882</v>
      </c>
      <c r="K52" s="98">
        <v>9.7174015954541379E-4</v>
      </c>
      <c r="L52" s="98">
        <v>1.260682252407392E-2</v>
      </c>
      <c r="M52" s="98">
        <f>+J52/'סכום נכסי הקרן'!$C$43</f>
        <v>7.1269930048948791E-4</v>
      </c>
    </row>
    <row r="53" spans="2:13" s="153" customFormat="1">
      <c r="B53" s="90" t="s">
        <v>1418</v>
      </c>
      <c r="C53" s="87" t="s">
        <v>1419</v>
      </c>
      <c r="D53" s="100" t="s">
        <v>141</v>
      </c>
      <c r="E53" s="87"/>
      <c r="F53" s="100" t="s">
        <v>1345</v>
      </c>
      <c r="G53" s="100" t="s">
        <v>1211</v>
      </c>
      <c r="H53" s="97">
        <v>1230</v>
      </c>
      <c r="I53" s="99">
        <v>35029</v>
      </c>
      <c r="J53" s="97">
        <v>1681.2028400000002</v>
      </c>
      <c r="K53" s="98">
        <v>1.8046685454782343E-4</v>
      </c>
      <c r="L53" s="98">
        <v>1.7509155257233441E-2</v>
      </c>
      <c r="M53" s="98">
        <f>+J53/'סכום נכסי הקרן'!$C$43</f>
        <v>9.8984202245750146E-4</v>
      </c>
    </row>
    <row r="54" spans="2:13" s="153" customFormat="1">
      <c r="B54" s="90" t="s">
        <v>1420</v>
      </c>
      <c r="C54" s="87" t="s">
        <v>1421</v>
      </c>
      <c r="D54" s="100" t="s">
        <v>32</v>
      </c>
      <c r="E54" s="87"/>
      <c r="F54" s="100" t="s">
        <v>1345</v>
      </c>
      <c r="G54" s="100" t="s">
        <v>1263</v>
      </c>
      <c r="H54" s="97">
        <v>2510</v>
      </c>
      <c r="I54" s="99">
        <v>7041</v>
      </c>
      <c r="J54" s="97">
        <v>750.53314</v>
      </c>
      <c r="K54" s="98">
        <v>3.2146154090476438E-4</v>
      </c>
      <c r="L54" s="98">
        <v>7.8165471537978842E-3</v>
      </c>
      <c r="M54" s="98">
        <f>+J54/'סכום נכסי הקרן'!$C$43</f>
        <v>4.4189149788670298E-4</v>
      </c>
    </row>
    <row r="55" spans="2:13" s="153" customFormat="1">
      <c r="B55" s="90" t="s">
        <v>1422</v>
      </c>
      <c r="C55" s="87" t="s">
        <v>1423</v>
      </c>
      <c r="D55" s="100" t="s">
        <v>32</v>
      </c>
      <c r="E55" s="87"/>
      <c r="F55" s="100" t="s">
        <v>1345</v>
      </c>
      <c r="G55" s="100" t="s">
        <v>1263</v>
      </c>
      <c r="H55" s="97">
        <v>7700</v>
      </c>
      <c r="I55" s="99">
        <v>2488</v>
      </c>
      <c r="J55" s="97">
        <v>813.58495999999991</v>
      </c>
      <c r="K55" s="98">
        <v>1.9150189213817583E-3</v>
      </c>
      <c r="L55" s="98">
        <v>8.473210394761203E-3</v>
      </c>
      <c r="M55" s="98">
        <f>+J55/'סכום נכסי הקרן'!$C$43</f>
        <v>4.7901452643715813E-4</v>
      </c>
    </row>
    <row r="56" spans="2:13" s="153" customFormat="1">
      <c r="B56" s="90" t="s">
        <v>1424</v>
      </c>
      <c r="C56" s="87" t="s">
        <v>1425</v>
      </c>
      <c r="D56" s="100" t="s">
        <v>1214</v>
      </c>
      <c r="E56" s="87"/>
      <c r="F56" s="100" t="s">
        <v>1345</v>
      </c>
      <c r="G56" s="100" t="s">
        <v>1211</v>
      </c>
      <c r="H56" s="97">
        <v>17290</v>
      </c>
      <c r="I56" s="99">
        <v>3382</v>
      </c>
      <c r="J56" s="97">
        <v>2281.6859199999999</v>
      </c>
      <c r="K56" s="98">
        <v>2.0931666667433396E-4</v>
      </c>
      <c r="L56" s="98">
        <v>2.3762982116734655E-2</v>
      </c>
      <c r="M56" s="98">
        <f>+J56/'סכום נכסי הקרן'!$C$43</f>
        <v>1.3433885263158399E-3</v>
      </c>
    </row>
    <row r="57" spans="2:13" s="153" customFormat="1">
      <c r="B57" s="90" t="s">
        <v>1426</v>
      </c>
      <c r="C57" s="87" t="s">
        <v>1427</v>
      </c>
      <c r="D57" s="100" t="s">
        <v>1214</v>
      </c>
      <c r="E57" s="87"/>
      <c r="F57" s="100" t="s">
        <v>1345</v>
      </c>
      <c r="G57" s="100" t="s">
        <v>1211</v>
      </c>
      <c r="H57" s="97">
        <v>5930</v>
      </c>
      <c r="I57" s="99">
        <v>6950</v>
      </c>
      <c r="J57" s="97">
        <v>1608.15077</v>
      </c>
      <c r="K57" s="98">
        <v>7.5063291139240511E-4</v>
      </c>
      <c r="L57" s="98">
        <v>1.6748342816842673E-2</v>
      </c>
      <c r="M57" s="98">
        <f>+J57/'סכום נכסי הקרן'!$C$43</f>
        <v>9.4683114536815098E-4</v>
      </c>
    </row>
    <row r="58" spans="2:13" s="153" customFormat="1">
      <c r="B58" s="90" t="s">
        <v>1428</v>
      </c>
      <c r="C58" s="87" t="s">
        <v>1429</v>
      </c>
      <c r="D58" s="100" t="s">
        <v>1214</v>
      </c>
      <c r="E58" s="87"/>
      <c r="F58" s="100" t="s">
        <v>1345</v>
      </c>
      <c r="G58" s="100" t="s">
        <v>1211</v>
      </c>
      <c r="H58" s="97">
        <v>27287</v>
      </c>
      <c r="I58" s="99">
        <v>3418</v>
      </c>
      <c r="J58" s="97">
        <v>3639.27702</v>
      </c>
      <c r="K58" s="98">
        <v>5.5125234706994842E-4</v>
      </c>
      <c r="L58" s="98">
        <v>3.7901831266988484E-2</v>
      </c>
      <c r="M58" s="98">
        <f>+J58/'סכום נכסי הקרן'!$C$43</f>
        <v>2.1426976210436981E-3</v>
      </c>
    </row>
    <row r="59" spans="2:13" s="153" customFormat="1">
      <c r="B59" s="90" t="s">
        <v>1430</v>
      </c>
      <c r="C59" s="87" t="s">
        <v>1431</v>
      </c>
      <c r="D59" s="100" t="s">
        <v>1214</v>
      </c>
      <c r="E59" s="87"/>
      <c r="F59" s="100" t="s">
        <v>1345</v>
      </c>
      <c r="G59" s="100" t="s">
        <v>1211</v>
      </c>
      <c r="H59" s="97">
        <v>945</v>
      </c>
      <c r="I59" s="99">
        <v>20387</v>
      </c>
      <c r="J59" s="97">
        <v>756.21568000000002</v>
      </c>
      <c r="K59" s="98">
        <v>1.0470541526967668E-6</v>
      </c>
      <c r="L59" s="98">
        <v>7.8757288734263384E-3</v>
      </c>
      <c r="M59" s="98">
        <f>+J59/'סכום נכסי הקרן'!$C$43</f>
        <v>4.4523720772757838E-4</v>
      </c>
    </row>
    <row r="60" spans="2:13">
      <c r="B60" s="90" t="s">
        <v>1432</v>
      </c>
      <c r="C60" s="87" t="s">
        <v>1433</v>
      </c>
      <c r="D60" s="100" t="s">
        <v>157</v>
      </c>
      <c r="E60" s="87"/>
      <c r="F60" s="100" t="s">
        <v>1345</v>
      </c>
      <c r="G60" s="100" t="s">
        <v>1263</v>
      </c>
      <c r="H60" s="97">
        <v>21530</v>
      </c>
      <c r="I60" s="99">
        <v>11207</v>
      </c>
      <c r="J60" s="97">
        <v>10246.964</v>
      </c>
      <c r="K60" s="98">
        <v>1.1862792288623004E-3</v>
      </c>
      <c r="L60" s="98">
        <v>0.10671864175014228</v>
      </c>
      <c r="M60" s="98">
        <f>+J60/'סכום נכסי הקרן'!$C$43</f>
        <v>6.0331063738919269E-3</v>
      </c>
    </row>
    <row r="61" spans="2:13">
      <c r="B61" s="90" t="s">
        <v>1434</v>
      </c>
      <c r="C61" s="87" t="s">
        <v>1435</v>
      </c>
      <c r="D61" s="100" t="s">
        <v>1214</v>
      </c>
      <c r="E61" s="87"/>
      <c r="F61" s="100" t="s">
        <v>1345</v>
      </c>
      <c r="G61" s="100" t="s">
        <v>1211</v>
      </c>
      <c r="H61" s="97">
        <v>1158</v>
      </c>
      <c r="I61" s="99">
        <v>3271</v>
      </c>
      <c r="J61" s="97">
        <v>147.80065999999999</v>
      </c>
      <c r="K61" s="98">
        <v>1.1044893140377499E-6</v>
      </c>
      <c r="L61" s="98">
        <v>1.5392935590458389E-3</v>
      </c>
      <c r="M61" s="98">
        <f>+J61/'סכום נכסי הקרן'!$C$43</f>
        <v>8.7020614487513909E-5</v>
      </c>
    </row>
    <row r="62" spans="2:13">
      <c r="B62" s="90" t="s">
        <v>1436</v>
      </c>
      <c r="C62" s="87" t="s">
        <v>1437</v>
      </c>
      <c r="D62" s="100" t="s">
        <v>1214</v>
      </c>
      <c r="E62" s="87"/>
      <c r="F62" s="100" t="s">
        <v>1345</v>
      </c>
      <c r="G62" s="100" t="s">
        <v>1211</v>
      </c>
      <c r="H62" s="97">
        <v>18840</v>
      </c>
      <c r="I62" s="99">
        <v>18693</v>
      </c>
      <c r="J62" s="97">
        <v>13741.912199999999</v>
      </c>
      <c r="K62" s="98">
        <v>8.756631771628493E-5</v>
      </c>
      <c r="L62" s="98">
        <v>0.14311733748978814</v>
      </c>
      <c r="M62" s="98">
        <f>+J62/'סכום נכסי הקרן'!$C$43</f>
        <v>8.090827496152345E-3</v>
      </c>
    </row>
    <row r="63" spans="2:13">
      <c r="D63" s="1"/>
      <c r="E63" s="1"/>
      <c r="F63" s="1"/>
      <c r="G63" s="1"/>
    </row>
    <row r="64" spans="2:13">
      <c r="D64" s="1"/>
      <c r="E64" s="1"/>
      <c r="F64" s="1"/>
      <c r="G64" s="1"/>
    </row>
    <row r="65" spans="2:7">
      <c r="D65" s="1"/>
      <c r="E65" s="1"/>
      <c r="F65" s="1"/>
      <c r="G65" s="1"/>
    </row>
    <row r="66" spans="2:7">
      <c r="B66" s="102"/>
      <c r="D66" s="1"/>
      <c r="E66" s="1"/>
      <c r="F66" s="1"/>
      <c r="G66" s="1"/>
    </row>
    <row r="67" spans="2:7">
      <c r="B67" s="102"/>
      <c r="D67" s="1"/>
      <c r="E67" s="1"/>
      <c r="F67" s="1"/>
      <c r="G67" s="1"/>
    </row>
    <row r="68" spans="2:7">
      <c r="B68" s="163" t="s">
        <v>1807</v>
      </c>
      <c r="D68" s="1"/>
      <c r="E68" s="1"/>
      <c r="F68" s="1"/>
      <c r="G68" s="1"/>
    </row>
    <row r="69" spans="2:7">
      <c r="B69" s="163" t="s">
        <v>129</v>
      </c>
      <c r="D69" s="1"/>
      <c r="E69" s="1"/>
      <c r="F69" s="1"/>
      <c r="G69" s="1"/>
    </row>
    <row r="70" spans="2:7">
      <c r="D70" s="1"/>
      <c r="E70" s="1"/>
      <c r="F70" s="1"/>
      <c r="G70" s="1"/>
    </row>
    <row r="71" spans="2:7">
      <c r="D71" s="1"/>
      <c r="E71" s="1"/>
      <c r="F71" s="1"/>
      <c r="G71" s="1"/>
    </row>
    <row r="72" spans="2:7">
      <c r="D72" s="1"/>
      <c r="E72" s="1"/>
      <c r="F72" s="1"/>
      <c r="G72" s="1"/>
    </row>
    <row r="73" spans="2:7">
      <c r="D73" s="1"/>
      <c r="E73" s="1"/>
      <c r="F73" s="1"/>
      <c r="G73" s="1"/>
    </row>
    <row r="74" spans="2:7">
      <c r="D74" s="1"/>
      <c r="E74" s="1"/>
      <c r="F74" s="1"/>
      <c r="G74" s="1"/>
    </row>
    <row r="75" spans="2:7">
      <c r="D75" s="1"/>
      <c r="E75" s="1"/>
      <c r="F75" s="1"/>
      <c r="G75" s="1"/>
    </row>
    <row r="76" spans="2:7">
      <c r="D76" s="1"/>
      <c r="E76" s="1"/>
      <c r="F76" s="1"/>
      <c r="G76" s="1"/>
    </row>
    <row r="77" spans="2:7">
      <c r="D77" s="1"/>
      <c r="E77" s="1"/>
      <c r="F77" s="1"/>
      <c r="G77" s="1"/>
    </row>
    <row r="78" spans="2:7">
      <c r="D78" s="1"/>
      <c r="E78" s="1"/>
      <c r="F78" s="1"/>
      <c r="G78" s="1"/>
    </row>
    <row r="79" spans="2:7">
      <c r="D79" s="1"/>
      <c r="E79" s="1"/>
      <c r="F79" s="1"/>
      <c r="G79" s="1"/>
    </row>
    <row r="80" spans="2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password="CC3D" sheet="1" objects="1" scenarios="1"/>
  <mergeCells count="2">
    <mergeCell ref="B6:M6"/>
    <mergeCell ref="B7:M7"/>
  </mergeCells>
  <phoneticPr fontId="4" type="noConversion"/>
  <dataValidations count="1">
    <dataValidation allowBlank="1" showInputMessage="1" showErrorMessage="1" sqref="C5:C1048576 AB1:XFD2 D3:XFD1048576 A1:A1048576 B1:B67 B70:B1048576 D1:Z2"/>
  </dataValidations>
  <pageMargins left="0" right="0" top="0.51181102362204722" bottom="0.51181102362204722" header="0" footer="0.23622047244094491"/>
  <pageSetup paperSize="9" scale="81" fitToHeight="25" pageOrder="overThenDown" orientation="landscape" r:id="rId1"/>
  <headerFooter alignWithMargins="0">
    <oddFooter>&amp;L&amp;Z&amp;F&amp;C&amp;A&amp;R&amp;D</oddFooter>
  </headerFooter>
  <rowBreaks count="2" manualBreakCount="2">
    <brk id="32" max="16383" man="1"/>
    <brk id="55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AV309"/>
  <sheetViews>
    <sheetView rightToLeft="1" zoomScaleNormal="100" workbookViewId="0">
      <selection activeCell="B1" sqref="B1:B1048576"/>
    </sheetView>
  </sheetViews>
  <sheetFormatPr defaultColWidth="9.140625" defaultRowHeight="18"/>
  <cols>
    <col min="1" max="1" width="4.85546875" style="1" customWidth="1"/>
    <col min="2" max="2" width="41.7109375" style="2" bestFit="1" customWidth="1"/>
    <col min="3" max="3" width="25.28515625" style="2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12.5703125" style="1" customWidth="1"/>
    <col min="11" max="11" width="17.140625" style="1" customWidth="1"/>
    <col min="12" max="12" width="13.7109375" style="1" customWidth="1"/>
    <col min="13" max="13" width="10.85546875" style="1" customWidth="1"/>
    <col min="14" max="14" width="10" style="1" customWidth="1"/>
    <col min="15" max="15" width="9" style="1" bestFit="1" customWidth="1"/>
    <col min="16" max="16" width="7.5703125" style="1" customWidth="1"/>
    <col min="17" max="17" width="7.28515625" style="1" customWidth="1"/>
    <col min="18" max="29" width="5.7109375" style="1" customWidth="1"/>
    <col min="30" max="16384" width="9.140625" style="1"/>
  </cols>
  <sheetData>
    <row r="1" spans="2:48">
      <c r="B1" s="57" t="s">
        <v>197</v>
      </c>
      <c r="C1" s="81" t="s" vm="1">
        <v>261</v>
      </c>
    </row>
    <row r="2" spans="2:48">
      <c r="B2" s="57" t="s">
        <v>196</v>
      </c>
      <c r="C2" s="81" t="s">
        <v>262</v>
      </c>
    </row>
    <row r="3" spans="2:48">
      <c r="B3" s="57" t="s">
        <v>198</v>
      </c>
      <c r="C3" s="81" t="s">
        <v>263</v>
      </c>
    </row>
    <row r="4" spans="2:48">
      <c r="B4" s="57" t="s">
        <v>199</v>
      </c>
      <c r="C4" s="81">
        <v>414</v>
      </c>
    </row>
    <row r="6" spans="2:48" ht="26.25" customHeight="1">
      <c r="B6" s="227" t="s">
        <v>228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9"/>
    </row>
    <row r="7" spans="2:48" ht="26.25" customHeight="1">
      <c r="B7" s="227" t="s">
        <v>108</v>
      </c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9"/>
      <c r="AV7" s="3"/>
    </row>
    <row r="8" spans="2:48" s="3" customFormat="1" ht="78.75">
      <c r="B8" s="22" t="s">
        <v>132</v>
      </c>
      <c r="C8" s="30" t="s">
        <v>53</v>
      </c>
      <c r="D8" s="73" t="s">
        <v>137</v>
      </c>
      <c r="E8" s="73" t="s">
        <v>134</v>
      </c>
      <c r="F8" s="77" t="s">
        <v>75</v>
      </c>
      <c r="G8" s="30" t="s">
        <v>15</v>
      </c>
      <c r="H8" s="30" t="s">
        <v>76</v>
      </c>
      <c r="I8" s="30" t="s">
        <v>118</v>
      </c>
      <c r="J8" s="30" t="s">
        <v>0</v>
      </c>
      <c r="K8" s="30" t="s">
        <v>122</v>
      </c>
      <c r="L8" s="30" t="s">
        <v>71</v>
      </c>
      <c r="M8" s="30" t="s">
        <v>68</v>
      </c>
      <c r="N8" s="73" t="s">
        <v>200</v>
      </c>
      <c r="O8" s="31" t="s">
        <v>202</v>
      </c>
      <c r="AQ8" s="1"/>
      <c r="AR8" s="1"/>
    </row>
    <row r="9" spans="2:48" s="3" customFormat="1" ht="20.25">
      <c r="B9" s="15"/>
      <c r="C9" s="16"/>
      <c r="D9" s="16"/>
      <c r="E9" s="16"/>
      <c r="F9" s="16"/>
      <c r="G9" s="16"/>
      <c r="H9" s="16"/>
      <c r="I9" s="16"/>
      <c r="J9" s="32" t="s">
        <v>22</v>
      </c>
      <c r="K9" s="32" t="s">
        <v>72</v>
      </c>
      <c r="L9" s="32" t="s">
        <v>23</v>
      </c>
      <c r="M9" s="32" t="s">
        <v>20</v>
      </c>
      <c r="N9" s="32" t="s">
        <v>20</v>
      </c>
      <c r="O9" s="33" t="s">
        <v>20</v>
      </c>
      <c r="AP9" s="1"/>
      <c r="AQ9" s="1"/>
      <c r="AR9" s="1"/>
      <c r="AV9" s="4"/>
    </row>
    <row r="10" spans="2:4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20" t="s">
        <v>12</v>
      </c>
      <c r="O10" s="20" t="s">
        <v>13</v>
      </c>
      <c r="P10" s="5"/>
      <c r="AP10" s="1"/>
      <c r="AQ10" s="3"/>
      <c r="AR10" s="1"/>
    </row>
    <row r="11" spans="2:48" s="4" customFormat="1" ht="18" customHeight="1">
      <c r="B11" s="126" t="s">
        <v>38</v>
      </c>
      <c r="C11" s="85"/>
      <c r="D11" s="85"/>
      <c r="E11" s="85"/>
      <c r="F11" s="85"/>
      <c r="G11" s="85"/>
      <c r="H11" s="85"/>
      <c r="I11" s="85"/>
      <c r="J11" s="94"/>
      <c r="K11" s="96"/>
      <c r="L11" s="94">
        <v>28478.469920000003</v>
      </c>
      <c r="M11" s="85"/>
      <c r="N11" s="95">
        <v>1</v>
      </c>
      <c r="O11" s="95">
        <f>+L11/'סכום נכסי הקרן'!$C$43</f>
        <v>1.676727256903035E-2</v>
      </c>
      <c r="P11" s="5"/>
      <c r="AP11" s="133"/>
      <c r="AQ11" s="3"/>
      <c r="AR11" s="133"/>
      <c r="AV11" s="133"/>
    </row>
    <row r="12" spans="2:48" s="4" customFormat="1" ht="18" customHeight="1">
      <c r="B12" s="84" t="s">
        <v>251</v>
      </c>
      <c r="C12" s="85"/>
      <c r="D12" s="85"/>
      <c r="E12" s="85"/>
      <c r="F12" s="85"/>
      <c r="G12" s="85"/>
      <c r="H12" s="85"/>
      <c r="I12" s="85"/>
      <c r="J12" s="94"/>
      <c r="K12" s="96"/>
      <c r="L12" s="94">
        <v>28478.469920000003</v>
      </c>
      <c r="M12" s="85"/>
      <c r="N12" s="95">
        <v>1</v>
      </c>
      <c r="O12" s="95">
        <f>+L12/'סכום נכסי הקרן'!$C$43</f>
        <v>1.676727256903035E-2</v>
      </c>
      <c r="P12" s="5"/>
      <c r="AP12" s="133"/>
      <c r="AQ12" s="3"/>
      <c r="AR12" s="133"/>
      <c r="AV12" s="133"/>
    </row>
    <row r="13" spans="2:48">
      <c r="B13" s="104" t="s">
        <v>256</v>
      </c>
      <c r="C13" s="85"/>
      <c r="D13" s="85"/>
      <c r="E13" s="85"/>
      <c r="F13" s="85"/>
      <c r="G13" s="85"/>
      <c r="H13" s="85"/>
      <c r="I13" s="85"/>
      <c r="J13" s="94"/>
      <c r="K13" s="96"/>
      <c r="L13" s="94">
        <v>28478.469920000003</v>
      </c>
      <c r="M13" s="85"/>
      <c r="N13" s="95">
        <v>1</v>
      </c>
      <c r="O13" s="95">
        <f>+L13/'סכום נכסי הקרן'!$C$43</f>
        <v>1.676727256903035E-2</v>
      </c>
      <c r="AQ13" s="3"/>
    </row>
    <row r="14" spans="2:48" ht="20.25">
      <c r="B14" s="90" t="s">
        <v>1438</v>
      </c>
      <c r="C14" s="87" t="s">
        <v>1439</v>
      </c>
      <c r="D14" s="100" t="s">
        <v>32</v>
      </c>
      <c r="E14" s="87"/>
      <c r="F14" s="100" t="s">
        <v>1345</v>
      </c>
      <c r="G14" s="87" t="s">
        <v>690</v>
      </c>
      <c r="H14" s="87"/>
      <c r="I14" s="100" t="s">
        <v>1211</v>
      </c>
      <c r="J14" s="97">
        <v>3220.39</v>
      </c>
      <c r="K14" s="99">
        <v>13374.39</v>
      </c>
      <c r="L14" s="97">
        <v>1680.6181299999998</v>
      </c>
      <c r="M14" s="98">
        <v>2.0138248567706709E-7</v>
      </c>
      <c r="N14" s="98">
        <v>5.9013638538906434E-2</v>
      </c>
      <c r="O14" s="98">
        <f>+L14/'סכום נכסי הקרן'!$C$43</f>
        <v>9.8949776267207826E-4</v>
      </c>
      <c r="AQ14" s="4"/>
    </row>
    <row r="15" spans="2:48">
      <c r="B15" s="90" t="s">
        <v>1440</v>
      </c>
      <c r="C15" s="87" t="s">
        <v>1441</v>
      </c>
      <c r="D15" s="100" t="s">
        <v>32</v>
      </c>
      <c r="E15" s="87"/>
      <c r="F15" s="100" t="s">
        <v>1345</v>
      </c>
      <c r="G15" s="87" t="s">
        <v>690</v>
      </c>
      <c r="H15" s="87"/>
      <c r="I15" s="100" t="s">
        <v>1211</v>
      </c>
      <c r="J15" s="97">
        <v>1706.24</v>
      </c>
      <c r="K15" s="99">
        <v>7075.01</v>
      </c>
      <c r="L15" s="97">
        <v>471.03582</v>
      </c>
      <c r="M15" s="98">
        <v>6.4258945661673165E-7</v>
      </c>
      <c r="N15" s="98">
        <v>1.6540067683523917E-2</v>
      </c>
      <c r="O15" s="98">
        <f>+L15/'סכום נכסי הקרן'!$C$43</f>
        <v>2.7733182315985594E-4</v>
      </c>
    </row>
    <row r="16" spans="2:48">
      <c r="B16" s="90" t="s">
        <v>1442</v>
      </c>
      <c r="C16" s="87" t="s">
        <v>1443</v>
      </c>
      <c r="D16" s="100" t="s">
        <v>32</v>
      </c>
      <c r="E16" s="87"/>
      <c r="F16" s="100" t="s">
        <v>1345</v>
      </c>
      <c r="G16" s="87" t="s">
        <v>690</v>
      </c>
      <c r="H16" s="87"/>
      <c r="I16" s="100" t="s">
        <v>1211</v>
      </c>
      <c r="J16" s="97">
        <v>23491.1</v>
      </c>
      <c r="K16" s="99">
        <v>907</v>
      </c>
      <c r="L16" s="97">
        <v>831.37662</v>
      </c>
      <c r="M16" s="98">
        <v>5.9583996337642423E-5</v>
      </c>
      <c r="N16" s="98">
        <v>2.9193163197863262E-2</v>
      </c>
      <c r="O16" s="98">
        <f>+L16/'סכום נכסי הקרן'!$C$43</f>
        <v>4.8948972449075901E-4</v>
      </c>
    </row>
    <row r="17" spans="2:42">
      <c r="B17" s="90" t="s">
        <v>1444</v>
      </c>
      <c r="C17" s="87" t="s">
        <v>1445</v>
      </c>
      <c r="D17" s="100" t="s">
        <v>32</v>
      </c>
      <c r="E17" s="87"/>
      <c r="F17" s="100" t="s">
        <v>1345</v>
      </c>
      <c r="G17" s="87" t="s">
        <v>690</v>
      </c>
      <c r="H17" s="87"/>
      <c r="I17" s="100" t="s">
        <v>1384</v>
      </c>
      <c r="J17" s="97">
        <v>50</v>
      </c>
      <c r="K17" s="99">
        <v>106593200</v>
      </c>
      <c r="L17" s="97">
        <v>1727.1296200000002</v>
      </c>
      <c r="M17" s="98">
        <v>7.552971599378126E-6</v>
      </c>
      <c r="N17" s="98">
        <v>6.0646854443084486E-2</v>
      </c>
      <c r="O17" s="98">
        <f>+L17/'סכום נכסי הקרן'!$C$43</f>
        <v>1.0168823389015071E-3</v>
      </c>
    </row>
    <row r="18" spans="2:42">
      <c r="B18" s="90" t="s">
        <v>1446</v>
      </c>
      <c r="C18" s="87" t="s">
        <v>1447</v>
      </c>
      <c r="D18" s="100" t="s">
        <v>32</v>
      </c>
      <c r="E18" s="87"/>
      <c r="F18" s="100" t="s">
        <v>1345</v>
      </c>
      <c r="G18" s="87" t="s">
        <v>690</v>
      </c>
      <c r="H18" s="87"/>
      <c r="I18" s="100" t="s">
        <v>1211</v>
      </c>
      <c r="J18" s="97">
        <v>16119.99</v>
      </c>
      <c r="K18" s="99">
        <v>1390</v>
      </c>
      <c r="L18" s="97">
        <v>874.31279000000006</v>
      </c>
      <c r="M18" s="98">
        <v>1.1603104334867806E-5</v>
      </c>
      <c r="N18" s="98">
        <v>3.0700834435841064E-2</v>
      </c>
      <c r="O18" s="98">
        <f>+L18/'סכום נכסי הקרן'!$C$43</f>
        <v>5.1476925908242033E-4</v>
      </c>
    </row>
    <row r="19" spans="2:42" ht="20.25">
      <c r="B19" s="90" t="s">
        <v>1448</v>
      </c>
      <c r="C19" s="87" t="s">
        <v>1449</v>
      </c>
      <c r="D19" s="100" t="s">
        <v>32</v>
      </c>
      <c r="E19" s="87"/>
      <c r="F19" s="100" t="s">
        <v>1345</v>
      </c>
      <c r="G19" s="87" t="s">
        <v>690</v>
      </c>
      <c r="H19" s="87"/>
      <c r="I19" s="100" t="s">
        <v>1263</v>
      </c>
      <c r="J19" s="97">
        <v>1964.25</v>
      </c>
      <c r="K19" s="99">
        <v>20298.96</v>
      </c>
      <c r="L19" s="97">
        <v>1693.29395</v>
      </c>
      <c r="M19" s="98">
        <v>1.5468231772907257E-6</v>
      </c>
      <c r="N19" s="98">
        <v>5.945874040131717E-2</v>
      </c>
      <c r="O19" s="98">
        <f>+L19/'סכום נכסי הקרן'!$C$43</f>
        <v>9.9696090692010203E-4</v>
      </c>
      <c r="AP19" s="4"/>
    </row>
    <row r="20" spans="2:42">
      <c r="B20" s="90" t="s">
        <v>1450</v>
      </c>
      <c r="C20" s="87" t="s">
        <v>1451</v>
      </c>
      <c r="D20" s="100" t="s">
        <v>32</v>
      </c>
      <c r="E20" s="87"/>
      <c r="F20" s="100" t="s">
        <v>1345</v>
      </c>
      <c r="G20" s="87" t="s">
        <v>690</v>
      </c>
      <c r="H20" s="87"/>
      <c r="I20" s="100" t="s">
        <v>1211</v>
      </c>
      <c r="J20" s="97">
        <v>15189.83</v>
      </c>
      <c r="K20" s="99">
        <v>1548</v>
      </c>
      <c r="L20" s="97">
        <v>917.51069999999993</v>
      </c>
      <c r="M20" s="98">
        <v>1.2925687472022871E-6</v>
      </c>
      <c r="N20" s="98">
        <v>3.2217696476580925E-2</v>
      </c>
      <c r="O20" s="98">
        <f>+L20/'סכום נכסי הקרן'!$C$43</f>
        <v>5.4020289836912111E-4</v>
      </c>
      <c r="AP20" s="3"/>
    </row>
    <row r="21" spans="2:42">
      <c r="B21" s="90" t="s">
        <v>1452</v>
      </c>
      <c r="C21" s="87" t="s">
        <v>1453</v>
      </c>
      <c r="D21" s="100" t="s">
        <v>32</v>
      </c>
      <c r="E21" s="87"/>
      <c r="F21" s="100" t="s">
        <v>1345</v>
      </c>
      <c r="G21" s="87" t="s">
        <v>690</v>
      </c>
      <c r="H21" s="87"/>
      <c r="I21" s="100" t="s">
        <v>1263</v>
      </c>
      <c r="J21" s="97">
        <v>38400.32</v>
      </c>
      <c r="K21" s="99">
        <v>1107.3</v>
      </c>
      <c r="L21" s="97">
        <v>1805.76803</v>
      </c>
      <c r="M21" s="98">
        <v>4.487637966415612E-5</v>
      </c>
      <c r="N21" s="98">
        <v>6.3408182921085798E-2</v>
      </c>
      <c r="O21" s="98">
        <f>+L21/'סכום נכסי הקרן'!$C$43</f>
        <v>1.0631822861447808E-3</v>
      </c>
    </row>
    <row r="22" spans="2:42">
      <c r="B22" s="90" t="s">
        <v>1454</v>
      </c>
      <c r="C22" s="87" t="s">
        <v>1455</v>
      </c>
      <c r="D22" s="100" t="s">
        <v>32</v>
      </c>
      <c r="E22" s="87"/>
      <c r="F22" s="100" t="s">
        <v>1345</v>
      </c>
      <c r="G22" s="87" t="s">
        <v>690</v>
      </c>
      <c r="H22" s="87"/>
      <c r="I22" s="100" t="s">
        <v>1384</v>
      </c>
      <c r="J22" s="97">
        <v>5776.54</v>
      </c>
      <c r="K22" s="99">
        <v>937737.8</v>
      </c>
      <c r="L22" s="97">
        <v>1755.3943899999999</v>
      </c>
      <c r="M22" s="98">
        <v>4.0134545293949017E-4</v>
      </c>
      <c r="N22" s="98">
        <v>6.1639350531511976E-2</v>
      </c>
      <c r="O22" s="98">
        <f>+L22/'סכום נכסי הקרן'!$C$43</f>
        <v>1.0335237913398671E-3</v>
      </c>
    </row>
    <row r="23" spans="2:42">
      <c r="B23" s="90" t="s">
        <v>1456</v>
      </c>
      <c r="C23" s="87" t="s">
        <v>1457</v>
      </c>
      <c r="D23" s="100" t="s">
        <v>155</v>
      </c>
      <c r="E23" s="87"/>
      <c r="F23" s="100" t="s">
        <v>1345</v>
      </c>
      <c r="G23" s="87" t="s">
        <v>690</v>
      </c>
      <c r="H23" s="87"/>
      <c r="I23" s="100" t="s">
        <v>1263</v>
      </c>
      <c r="J23" s="97">
        <v>31229.79</v>
      </c>
      <c r="K23" s="99">
        <v>11122.75</v>
      </c>
      <c r="L23" s="97">
        <v>14751.733189999999</v>
      </c>
      <c r="M23" s="98">
        <v>2.9245257023368493E-6</v>
      </c>
      <c r="N23" s="98">
        <v>0.51799598895023768</v>
      </c>
      <c r="O23" s="98">
        <f>+L23/'סכום נכסי הקרן'!$C$43</f>
        <v>8.685379936393069E-3</v>
      </c>
    </row>
    <row r="24" spans="2:42">
      <c r="B24" s="90" t="s">
        <v>1458</v>
      </c>
      <c r="C24" s="87" t="s">
        <v>1459</v>
      </c>
      <c r="D24" s="100" t="s">
        <v>32</v>
      </c>
      <c r="E24" s="87"/>
      <c r="F24" s="100" t="s">
        <v>1345</v>
      </c>
      <c r="G24" s="87" t="s">
        <v>690</v>
      </c>
      <c r="H24" s="87"/>
      <c r="I24" s="100" t="s">
        <v>1211</v>
      </c>
      <c r="J24" s="97">
        <v>10236.07</v>
      </c>
      <c r="K24" s="99">
        <v>4933</v>
      </c>
      <c r="L24" s="97">
        <v>1970.2966799999999</v>
      </c>
      <c r="M24" s="98">
        <v>1.7346048784497906E-6</v>
      </c>
      <c r="N24" s="98">
        <v>6.9185482420047087E-2</v>
      </c>
      <c r="O24" s="98">
        <f>+L24/'סכום נכסי הקרן'!$C$43</f>
        <v>1.160051841556787E-3</v>
      </c>
    </row>
    <row r="25" spans="2:42">
      <c r="B25" s="86"/>
      <c r="C25" s="87"/>
      <c r="D25" s="87"/>
      <c r="E25" s="87"/>
      <c r="F25" s="87"/>
      <c r="G25" s="87"/>
      <c r="H25" s="87"/>
      <c r="I25" s="87"/>
      <c r="J25" s="97"/>
      <c r="K25" s="99"/>
      <c r="L25" s="87"/>
      <c r="M25" s="87"/>
      <c r="N25" s="98"/>
      <c r="O25" s="87"/>
    </row>
    <row r="26" spans="2:4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4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42">
      <c r="B28" s="11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42">
      <c r="B29" s="163" t="s">
        <v>1807</v>
      </c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42">
      <c r="B30" s="163" t="s">
        <v>129</v>
      </c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4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4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15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15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1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2:15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  <row r="110" spans="2:15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</row>
    <row r="111" spans="2:15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</row>
    <row r="112" spans="2:15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</row>
    <row r="113" spans="2:15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</row>
    <row r="114" spans="2:15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</row>
    <row r="115" spans="2:15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</row>
    <row r="116" spans="2:15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</row>
    <row r="117" spans="2:15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</row>
    <row r="118" spans="2:15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</row>
    <row r="119" spans="2:15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</row>
    <row r="120" spans="2:15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</row>
    <row r="121" spans="2:15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</row>
    <row r="122" spans="2:15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</row>
    <row r="123" spans="2:15"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</row>
    <row r="124" spans="2:15"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03"/>
      <c r="O124" s="103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sheetProtection password="CC3D" sheet="1" objects="1" scenarios="1"/>
  <mergeCells count="2">
    <mergeCell ref="B6:O6"/>
    <mergeCell ref="B7:O7"/>
  </mergeCells>
  <phoneticPr fontId="4" type="noConversion"/>
  <dataValidations count="1">
    <dataValidation allowBlank="1" showInputMessage="1" showErrorMessage="1" sqref="C5:C1048576 D1:XFD1048576 A1:A1048576 B1:B28 B31:B1048576"/>
  </dataValidations>
  <pageMargins left="0" right="0" top="0.5" bottom="0.5" header="0" footer="0.25"/>
  <pageSetup paperSize="9" scale="78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2016-04-07T11:58:47+00:00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85E12842-3E58-44D2-97F9-AE614B3F27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38</vt:i4>
      </vt:variant>
    </vt:vector>
  </HeadingPairs>
  <TitlesOfParts>
    <vt:vector size="6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  <vt:lpstr>הלוואות!WPrint_Area_W</vt:lpstr>
      <vt:lpstr>'חוזים עתידיים'!WPrint_Area_W</vt:lpstr>
      <vt:lpstr>'סכום נכסי הקרן'!WPrint_Area_W</vt:lpstr>
      <vt:lpstr>'אג"ח קונצרני'!WPrint_TitlesW</vt:lpstr>
      <vt:lpstr>הלוואות!WPrint_TitlesW</vt:lpstr>
      <vt:lpstr>'לא סחיר- תעודות התחייבות ממשלתי'!WPrint_TitlesW</vt:lpstr>
      <vt:lpstr>מזומנים!WPrint_TitlesW</vt:lpstr>
      <vt:lpstr>מניות!WPrint_TitlesW</vt:lpstr>
      <vt:lpstr>'תעודות התחייבות ממשלתיות'!WPrint_TitlesW</vt:lpstr>
      <vt:lpstr>'תעודות סל'!WPrint_TitlesW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user</cp:lastModifiedBy>
  <cp:lastPrinted>2016-04-07T11:07:15Z</cp:lastPrinted>
  <dcterms:created xsi:type="dcterms:W3CDTF">2005-07-19T07:39:38Z</dcterms:created>
  <dcterms:modified xsi:type="dcterms:W3CDTF">2016-04-07T11:07:19Z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NewReviewCycle">
    <vt:lpwstr/>
  </property>
  <property fmtid="{D5CDD505-2E9C-101B-9397-08002B2CF9AE}" pid="22" name="kb4cc1381c4248d7a2dfa3f1be0c86c0">
    <vt:lpwstr/>
  </property>
  <property fmtid="{D5CDD505-2E9C-101B-9397-08002B2CF9AE}" pid="23" name="b76e59bb9f5947a781773f53cc6e9460">
    <vt:lpwstr/>
  </property>
  <property fmtid="{D5CDD505-2E9C-101B-9397-08002B2CF9AE}" pid="24" name="n612d9597dc7466f957352ce79be86f3">
    <vt:lpwstr/>
  </property>
  <property fmtid="{D5CDD505-2E9C-101B-9397-08002B2CF9AE}" pid="25" name="ia53b9f18d984e01914f4b79710425b7">
    <vt:lpwstr/>
  </property>
  <property fmtid="{D5CDD505-2E9C-101B-9397-08002B2CF9AE}" pid="27" name="aa1c885e8039426686f6c49672b09953">
    <vt:lpwstr/>
  </property>
  <property fmtid="{D5CDD505-2E9C-101B-9397-08002B2CF9AE}" pid="28" name="e09eddfac2354f9ab04a226e27f86f1f">
    <vt:lpwstr/>
  </property>
  <property fmtid="{D5CDD505-2E9C-101B-9397-08002B2CF9AE}" pid="29" name="xd_Signature">
    <vt:bool>false</vt:bool>
  </property>
  <property fmtid="{D5CDD505-2E9C-101B-9397-08002B2CF9AE}" pid="30" name="xd_ProgID">
    <vt:lpwstr/>
  </property>
  <property fmtid="{D5CDD505-2E9C-101B-9397-08002B2CF9AE}" pid="31" name="_SourceUrl">
    <vt:lpwstr/>
  </property>
  <property fmtid="{D5CDD505-2E9C-101B-9397-08002B2CF9AE}" pid="32" name="_SharedFileIndex">
    <vt:lpwstr/>
  </property>
  <property fmtid="{D5CDD505-2E9C-101B-9397-08002B2CF9AE}" pid="33" name="TemplateUrl">
    <vt:lpwstr/>
  </property>
</Properties>
</file>