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21720" windowHeight="11850" tabRatio="922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להשקעה'!$B$6:$D$14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הקרן'!$B$6:$D$45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11">'חוזים עתידיים'!$A$1:$K$25</definedName>
    <definedName name="_xlnm.Print_Area" localSheetId="0">'סכום נכסי הקרן'!$A$1:$E$66</definedName>
    <definedName name="_xlnm.Print_Area" localSheetId="29">'עלות מתואמת אג"ח קונצרני ל.סחיר'!$A$1:$P$10</definedName>
    <definedName name="_xlnm.Print_Titles" localSheetId="5">'אג"ח קונצרני'!$6:$11</definedName>
    <definedName name="_xlnm.Print_Titles" localSheetId="22">הלוואות!$6:$9</definedName>
    <definedName name="_xlnm.Print_Titles" localSheetId="15">'לא סחיר - אג"ח קונצרני'!$8:$10</definedName>
    <definedName name="_xlnm.Print_Titles" localSheetId="20">'לא סחיר - חוזים עתידיים'!$6:$10</definedName>
    <definedName name="_xlnm.Print_Titles" localSheetId="2">מזומנים!$6:$9</definedName>
    <definedName name="_xlnm.Print_Titles" localSheetId="6">מניות!$6:$10</definedName>
    <definedName name="_xlnm.Print_Titles" localSheetId="8">'קרנות נאמנות'!$6:$10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C33" i="88" l="1"/>
  <c r="C11" i="88" l="1"/>
  <c r="Q170" i="61" l="1"/>
  <c r="Q13" i="61"/>
  <c r="M83" i="78" l="1"/>
  <c r="C32" i="84" l="1"/>
  <c r="C28" i="84"/>
  <c r="C10" i="84" s="1"/>
  <c r="C44" i="88" s="1"/>
  <c r="M60" i="78" l="1"/>
  <c r="M12" i="78" l="1"/>
  <c r="C12" i="88"/>
  <c r="C31" i="88"/>
  <c r="C23" i="88" s="1"/>
  <c r="I11" i="76"/>
  <c r="I12" i="76"/>
  <c r="I47" i="76"/>
  <c r="I13" i="76"/>
  <c r="M11" i="78" l="1"/>
  <c r="C10" i="88"/>
  <c r="C43" i="88" s="1"/>
  <c r="D42" i="88" s="1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M10" i="78" l="1"/>
  <c r="O89" i="78"/>
  <c r="O88" i="78"/>
  <c r="O87" i="78"/>
  <c r="O86" i="78"/>
  <c r="O85" i="78"/>
  <c r="O84" i="78"/>
  <c r="O83" i="78"/>
  <c r="K47" i="76"/>
  <c r="O77" i="78"/>
  <c r="O72" i="78"/>
  <c r="O68" i="78"/>
  <c r="O61" i="78"/>
  <c r="O57" i="78"/>
  <c r="O53" i="78"/>
  <c r="O49" i="78"/>
  <c r="O45" i="78"/>
  <c r="O41" i="78"/>
  <c r="O37" i="78"/>
  <c r="O33" i="78"/>
  <c r="O29" i="78"/>
  <c r="O25" i="78"/>
  <c r="O22" i="78"/>
  <c r="O18" i="78"/>
  <c r="O14" i="78"/>
  <c r="K78" i="76"/>
  <c r="K73" i="76"/>
  <c r="K69" i="76"/>
  <c r="K65" i="76"/>
  <c r="K61" i="76"/>
  <c r="K57" i="76"/>
  <c r="K53" i="76"/>
  <c r="K49" i="76"/>
  <c r="K43" i="76"/>
  <c r="K39" i="76"/>
  <c r="K35" i="76"/>
  <c r="K31" i="76"/>
  <c r="K27" i="76"/>
  <c r="K23" i="76"/>
  <c r="K19" i="76"/>
  <c r="K15" i="76"/>
  <c r="L17" i="74"/>
  <c r="L13" i="74"/>
  <c r="M12" i="72"/>
  <c r="S34" i="71"/>
  <c r="S28" i="71"/>
  <c r="S23" i="71"/>
  <c r="S19" i="71"/>
  <c r="S15" i="71"/>
  <c r="S11" i="71"/>
  <c r="K15" i="67"/>
  <c r="K11" i="67"/>
  <c r="L12" i="66"/>
  <c r="L15" i="65"/>
  <c r="L11" i="65"/>
  <c r="O24" i="64"/>
  <c r="O20" i="64"/>
  <c r="O16" i="64"/>
  <c r="O12" i="64"/>
  <c r="M86" i="63"/>
  <c r="M82" i="63"/>
  <c r="M77" i="63"/>
  <c r="M73" i="63"/>
  <c r="M69" i="63"/>
  <c r="M65" i="63"/>
  <c r="M61" i="63"/>
  <c r="M57" i="63"/>
  <c r="M53" i="63"/>
  <c r="M48" i="63"/>
  <c r="M44" i="63"/>
  <c r="M40" i="63"/>
  <c r="M36" i="63"/>
  <c r="M32" i="63"/>
  <c r="M28" i="63"/>
  <c r="M23" i="63"/>
  <c r="M19" i="63"/>
  <c r="M15" i="63"/>
  <c r="M11" i="63"/>
  <c r="N207" i="62"/>
  <c r="N203" i="62"/>
  <c r="N199" i="62"/>
  <c r="N195" i="62"/>
  <c r="N191" i="62"/>
  <c r="N187" i="62"/>
  <c r="N183" i="62"/>
  <c r="N179" i="62"/>
  <c r="N175" i="62"/>
  <c r="N170" i="62"/>
  <c r="N166" i="62"/>
  <c r="N162" i="62"/>
  <c r="N158" i="62"/>
  <c r="K13" i="76"/>
  <c r="O73" i="78"/>
  <c r="O69" i="78"/>
  <c r="O64" i="78"/>
  <c r="O59" i="78"/>
  <c r="O54" i="78"/>
  <c r="O48" i="78"/>
  <c r="O43" i="78"/>
  <c r="O36" i="78"/>
  <c r="O31" i="78"/>
  <c r="O26" i="78"/>
  <c r="O21" i="78"/>
  <c r="O16" i="78"/>
  <c r="O10" i="78"/>
  <c r="K72" i="76"/>
  <c r="K67" i="76"/>
  <c r="K62" i="76"/>
  <c r="K56" i="76"/>
  <c r="K51" i="76"/>
  <c r="K44" i="76"/>
  <c r="K38" i="76"/>
  <c r="K33" i="76"/>
  <c r="K28" i="76"/>
  <c r="K22" i="76"/>
  <c r="K17" i="76"/>
  <c r="K11" i="76"/>
  <c r="L12" i="74"/>
  <c r="S36" i="71"/>
  <c r="S30" i="71"/>
  <c r="S22" i="71"/>
  <c r="S17" i="71"/>
  <c r="S12" i="71"/>
  <c r="K14" i="67"/>
  <c r="L14" i="66"/>
  <c r="L16" i="65"/>
  <c r="O27" i="64"/>
  <c r="O22" i="64"/>
  <c r="O17" i="64"/>
  <c r="O11" i="64"/>
  <c r="M84" i="63"/>
  <c r="M78" i="63"/>
  <c r="M72" i="63"/>
  <c r="M67" i="63"/>
  <c r="M62" i="63"/>
  <c r="M56" i="63"/>
  <c r="M51" i="63"/>
  <c r="M45" i="63"/>
  <c r="M39" i="63"/>
  <c r="M34" i="63"/>
  <c r="M29" i="63"/>
  <c r="M22" i="63"/>
  <c r="M17" i="63"/>
  <c r="M12" i="63"/>
  <c r="N206" i="62"/>
  <c r="N201" i="62"/>
  <c r="N196" i="62"/>
  <c r="N190" i="62"/>
  <c r="N185" i="62"/>
  <c r="N180" i="62"/>
  <c r="N174" i="62"/>
  <c r="N168" i="62"/>
  <c r="N163" i="62"/>
  <c r="N157" i="62"/>
  <c r="N152" i="62"/>
  <c r="N148" i="62"/>
  <c r="N144" i="62"/>
  <c r="N140" i="62"/>
  <c r="N136" i="62"/>
  <c r="N132" i="62"/>
  <c r="N128" i="62"/>
  <c r="N124" i="62"/>
  <c r="N120" i="62"/>
  <c r="N116" i="62"/>
  <c r="N112" i="62"/>
  <c r="N108" i="62"/>
  <c r="N104" i="62"/>
  <c r="N100" i="62"/>
  <c r="N96" i="62"/>
  <c r="N92" i="62"/>
  <c r="N87" i="62"/>
  <c r="N83" i="62"/>
  <c r="N79" i="62"/>
  <c r="N75" i="62"/>
  <c r="N71" i="62"/>
  <c r="N67" i="62"/>
  <c r="N63" i="62"/>
  <c r="N59" i="62"/>
  <c r="N55" i="62"/>
  <c r="N51" i="62"/>
  <c r="N47" i="62"/>
  <c r="N43" i="62"/>
  <c r="N38" i="62"/>
  <c r="N34" i="62"/>
  <c r="N30" i="62"/>
  <c r="N26" i="62"/>
  <c r="N22" i="62"/>
  <c r="N18" i="62"/>
  <c r="N14" i="62"/>
  <c r="T241" i="61"/>
  <c r="T236" i="61"/>
  <c r="T232" i="61"/>
  <c r="T228" i="61"/>
  <c r="T224" i="61"/>
  <c r="T220" i="61"/>
  <c r="T216" i="61"/>
  <c r="T212" i="61"/>
  <c r="T208" i="61"/>
  <c r="T204" i="61"/>
  <c r="T200" i="61"/>
  <c r="T196" i="61"/>
  <c r="T192" i="61"/>
  <c r="T188" i="61"/>
  <c r="T184" i="61"/>
  <c r="T179" i="61"/>
  <c r="T175" i="61"/>
  <c r="T171" i="61"/>
  <c r="T166" i="61"/>
  <c r="T162" i="61"/>
  <c r="T158" i="61"/>
  <c r="T154" i="61"/>
  <c r="T150" i="61"/>
  <c r="T146" i="61"/>
  <c r="T142" i="61"/>
  <c r="T138" i="61"/>
  <c r="T134" i="61"/>
  <c r="T130" i="61"/>
  <c r="T126" i="61"/>
  <c r="T122" i="61"/>
  <c r="T118" i="61"/>
  <c r="T114" i="61"/>
  <c r="T110" i="61"/>
  <c r="T106" i="61"/>
  <c r="T102" i="61"/>
  <c r="T98" i="61"/>
  <c r="T94" i="61"/>
  <c r="T90" i="61"/>
  <c r="T86" i="61"/>
  <c r="T82" i="61"/>
  <c r="T78" i="61"/>
  <c r="T74" i="61"/>
  <c r="T70" i="61"/>
  <c r="T66" i="61"/>
  <c r="T62" i="61"/>
  <c r="T58" i="61"/>
  <c r="T54" i="61"/>
  <c r="T50" i="61"/>
  <c r="T46" i="61"/>
  <c r="T42" i="61"/>
  <c r="T39" i="61"/>
  <c r="T35" i="61"/>
  <c r="T31" i="61"/>
  <c r="T27" i="61"/>
  <c r="T23" i="61"/>
  <c r="T19" i="61"/>
  <c r="T15" i="61"/>
  <c r="T11" i="61"/>
  <c r="Q55" i="59"/>
  <c r="Q51" i="59"/>
  <c r="Q47" i="59"/>
  <c r="Q43" i="59"/>
  <c r="Q37" i="59"/>
  <c r="Q33" i="59"/>
  <c r="Q29" i="59"/>
  <c r="Q24" i="59"/>
  <c r="Q20" i="59"/>
  <c r="Q16" i="59"/>
  <c r="Q12" i="59"/>
  <c r="O78" i="78"/>
  <c r="O71" i="78"/>
  <c r="O66" i="78"/>
  <c r="O62" i="78"/>
  <c r="O56" i="78"/>
  <c r="O51" i="78"/>
  <c r="O46" i="78"/>
  <c r="O39" i="78"/>
  <c r="O34" i="78"/>
  <c r="O28" i="78"/>
  <c r="O23" i="78"/>
  <c r="O19" i="78"/>
  <c r="O12" i="78"/>
  <c r="K76" i="76"/>
  <c r="K70" i="76"/>
  <c r="K64" i="76"/>
  <c r="K59" i="76"/>
  <c r="K54" i="76"/>
  <c r="K48" i="76"/>
  <c r="K41" i="76"/>
  <c r="K36" i="76"/>
  <c r="K30" i="76"/>
  <c r="K25" i="76"/>
  <c r="K20" i="76"/>
  <c r="O79" i="78"/>
  <c r="O67" i="78"/>
  <c r="O58" i="78"/>
  <c r="O47" i="78"/>
  <c r="O40" i="78"/>
  <c r="O30" i="78"/>
  <c r="O20" i="78"/>
  <c r="K77" i="76"/>
  <c r="K66" i="76"/>
  <c r="K55" i="76"/>
  <c r="K42" i="76"/>
  <c r="K32" i="76"/>
  <c r="K21" i="76"/>
  <c r="K12" i="76"/>
  <c r="L11" i="74"/>
  <c r="S32" i="71"/>
  <c r="S24" i="71"/>
  <c r="S16" i="71"/>
  <c r="K17" i="67"/>
  <c r="L15" i="66"/>
  <c r="L14" i="65"/>
  <c r="O25" i="64"/>
  <c r="O18" i="64"/>
  <c r="M88" i="63"/>
  <c r="M81" i="63"/>
  <c r="M74" i="63"/>
  <c r="M66" i="63"/>
  <c r="M59" i="63"/>
  <c r="M52" i="63"/>
  <c r="M43" i="63"/>
  <c r="M37" i="63"/>
  <c r="M30" i="63"/>
  <c r="M21" i="63"/>
  <c r="M14" i="63"/>
  <c r="N208" i="62"/>
  <c r="N200" i="62"/>
  <c r="N193" i="62"/>
  <c r="N186" i="62"/>
  <c r="N178" i="62"/>
  <c r="N171" i="62"/>
  <c r="N164" i="62"/>
  <c r="N156" i="62"/>
  <c r="N150" i="62"/>
  <c r="N145" i="62"/>
  <c r="N139" i="62"/>
  <c r="N134" i="62"/>
  <c r="N129" i="62"/>
  <c r="N123" i="62"/>
  <c r="N118" i="62"/>
  <c r="N113" i="62"/>
  <c r="N107" i="62"/>
  <c r="N102" i="62"/>
  <c r="N97" i="62"/>
  <c r="N91" i="62"/>
  <c r="N85" i="62"/>
  <c r="N80" i="62"/>
  <c r="N74" i="62"/>
  <c r="N69" i="62"/>
  <c r="N64" i="62"/>
  <c r="N58" i="62"/>
  <c r="N53" i="62"/>
  <c r="N48" i="62"/>
  <c r="N42" i="62"/>
  <c r="N36" i="62"/>
  <c r="N31" i="62"/>
  <c r="N25" i="62"/>
  <c r="N20" i="62"/>
  <c r="N15" i="62"/>
  <c r="T240" i="61"/>
  <c r="T234" i="61"/>
  <c r="T229" i="61"/>
  <c r="T223" i="61"/>
  <c r="T218" i="61"/>
  <c r="T213" i="61"/>
  <c r="T207" i="61"/>
  <c r="T202" i="61"/>
  <c r="T197" i="61"/>
  <c r="T191" i="61"/>
  <c r="T186" i="61"/>
  <c r="T181" i="61"/>
  <c r="T174" i="61"/>
  <c r="T168" i="61"/>
  <c r="T163" i="61"/>
  <c r="T157" i="61"/>
  <c r="T152" i="61"/>
  <c r="T147" i="61"/>
  <c r="T141" i="61"/>
  <c r="T136" i="61"/>
  <c r="T131" i="61"/>
  <c r="T125" i="61"/>
  <c r="T120" i="61"/>
  <c r="T115" i="61"/>
  <c r="T109" i="61"/>
  <c r="T104" i="61"/>
  <c r="T99" i="61"/>
  <c r="T93" i="61"/>
  <c r="T88" i="61"/>
  <c r="T83" i="61"/>
  <c r="T77" i="61"/>
  <c r="T72" i="61"/>
  <c r="T67" i="61"/>
  <c r="T61" i="61"/>
  <c r="T56" i="61"/>
  <c r="T51" i="61"/>
  <c r="T45" i="61"/>
  <c r="T41" i="61"/>
  <c r="T36" i="61"/>
  <c r="T30" i="61"/>
  <c r="T25" i="61"/>
  <c r="T20" i="61"/>
  <c r="T14" i="61"/>
  <c r="Q57" i="59"/>
  <c r="Q52" i="59"/>
  <c r="Q46" i="59"/>
  <c r="Q40" i="59"/>
  <c r="Q34" i="59"/>
  <c r="Q28" i="59"/>
  <c r="Q22" i="59"/>
  <c r="Q17" i="59"/>
  <c r="Q11" i="59"/>
  <c r="O23" i="64"/>
  <c r="O15" i="64"/>
  <c r="M87" i="63"/>
  <c r="M79" i="63"/>
  <c r="M71" i="63"/>
  <c r="M64" i="63"/>
  <c r="M58" i="63"/>
  <c r="M50" i="63"/>
  <c r="M42" i="63"/>
  <c r="M35" i="63"/>
  <c r="M26" i="63"/>
  <c r="M20" i="63"/>
  <c r="M13" i="63"/>
  <c r="N205" i="62"/>
  <c r="N198" i="62"/>
  <c r="N192" i="62"/>
  <c r="N184" i="62"/>
  <c r="N177" i="62"/>
  <c r="N169" i="62"/>
  <c r="N161" i="62"/>
  <c r="N155" i="62"/>
  <c r="N149" i="62"/>
  <c r="N143" i="62"/>
  <c r="N138" i="62"/>
  <c r="N133" i="62"/>
  <c r="N127" i="62"/>
  <c r="N122" i="62"/>
  <c r="N117" i="62"/>
  <c r="N111" i="62"/>
  <c r="N106" i="62"/>
  <c r="N101" i="62"/>
  <c r="N95" i="62"/>
  <c r="N90" i="62"/>
  <c r="N84" i="62"/>
  <c r="N78" i="62"/>
  <c r="N73" i="62"/>
  <c r="N68" i="62"/>
  <c r="N62" i="62"/>
  <c r="N57" i="62"/>
  <c r="N52" i="62"/>
  <c r="N46" i="62"/>
  <c r="N41" i="62"/>
  <c r="N35" i="62"/>
  <c r="N29" i="62"/>
  <c r="N24" i="62"/>
  <c r="N19" i="62"/>
  <c r="N13" i="62"/>
  <c r="T239" i="61"/>
  <c r="T233" i="61"/>
  <c r="T227" i="61"/>
  <c r="T222" i="61"/>
  <c r="T217" i="61"/>
  <c r="T211" i="61"/>
  <c r="T206" i="61"/>
  <c r="T201" i="61"/>
  <c r="T195" i="61"/>
  <c r="T190" i="61"/>
  <c r="T185" i="61"/>
  <c r="T178" i="61"/>
  <c r="T173" i="61"/>
  <c r="T167" i="61"/>
  <c r="T161" i="61"/>
  <c r="T156" i="61"/>
  <c r="T151" i="61"/>
  <c r="T145" i="61"/>
  <c r="T140" i="61"/>
  <c r="T135" i="61"/>
  <c r="T129" i="61"/>
  <c r="T124" i="61"/>
  <c r="T119" i="61"/>
  <c r="T113" i="61"/>
  <c r="T108" i="61"/>
  <c r="T103" i="61"/>
  <c r="T97" i="61"/>
  <c r="T92" i="61"/>
  <c r="T87" i="61"/>
  <c r="T81" i="61"/>
  <c r="T76" i="61"/>
  <c r="T71" i="61"/>
  <c r="T65" i="61"/>
  <c r="T60" i="61"/>
  <c r="T55" i="61"/>
  <c r="T49" i="61"/>
  <c r="T44" i="61"/>
  <c r="T40" i="61"/>
  <c r="T34" i="61"/>
  <c r="T29" i="61"/>
  <c r="T24" i="61"/>
  <c r="T18" i="61"/>
  <c r="T13" i="61"/>
  <c r="Q56" i="59"/>
  <c r="Q50" i="59"/>
  <c r="Q45" i="59"/>
  <c r="Q38" i="59"/>
  <c r="Q32" i="59"/>
  <c r="Q27" i="59"/>
  <c r="Q21" i="59"/>
  <c r="Q15" i="59"/>
  <c r="O63" i="78"/>
  <c r="O52" i="78"/>
  <c r="O42" i="78"/>
  <c r="O35" i="78"/>
  <c r="O24" i="78"/>
  <c r="O15" i="78"/>
  <c r="K71" i="76"/>
  <c r="K60" i="76"/>
  <c r="K50" i="76"/>
  <c r="K37" i="76"/>
  <c r="K26" i="76"/>
  <c r="K16" i="76"/>
  <c r="L15" i="74"/>
  <c r="M11" i="72"/>
  <c r="S27" i="71"/>
  <c r="S20" i="71"/>
  <c r="S13" i="71"/>
  <c r="K13" i="67"/>
  <c r="L11" i="66"/>
  <c r="L12" i="65"/>
  <c r="O21" i="64"/>
  <c r="O14" i="64"/>
  <c r="M85" i="63"/>
  <c r="M76" i="63"/>
  <c r="M70" i="63"/>
  <c r="M63" i="63"/>
  <c r="M55" i="63"/>
  <c r="M47" i="63"/>
  <c r="M41" i="63"/>
  <c r="M33" i="63"/>
  <c r="M25" i="63"/>
  <c r="M18" i="63"/>
  <c r="N210" i="62"/>
  <c r="N204" i="62"/>
  <c r="N197" i="62"/>
  <c r="N189" i="62"/>
  <c r="N182" i="62"/>
  <c r="N176" i="62"/>
  <c r="N167" i="62"/>
  <c r="N160" i="62"/>
  <c r="N153" i="62"/>
  <c r="N147" i="62"/>
  <c r="N142" i="62"/>
  <c r="N137" i="62"/>
  <c r="N131" i="62"/>
  <c r="N126" i="62"/>
  <c r="N121" i="62"/>
  <c r="N115" i="62"/>
  <c r="N110" i="62"/>
  <c r="N105" i="62"/>
  <c r="N99" i="62"/>
  <c r="N94" i="62"/>
  <c r="N89" i="62"/>
  <c r="N82" i="62"/>
  <c r="N77" i="62"/>
  <c r="N72" i="62"/>
  <c r="N66" i="62"/>
  <c r="N61" i="62"/>
  <c r="N56" i="62"/>
  <c r="N50" i="62"/>
  <c r="N45" i="62"/>
  <c r="N40" i="62"/>
  <c r="N33" i="62"/>
  <c r="N28" i="62"/>
  <c r="N23" i="62"/>
  <c r="N17" i="62"/>
  <c r="N12" i="62"/>
  <c r="T237" i="61"/>
  <c r="T231" i="61"/>
  <c r="T226" i="61"/>
  <c r="T221" i="61"/>
  <c r="T215" i="61"/>
  <c r="T210" i="61"/>
  <c r="T205" i="61"/>
  <c r="T199" i="61"/>
  <c r="T194" i="61"/>
  <c r="T189" i="61"/>
  <c r="T183" i="61"/>
  <c r="T177" i="61"/>
  <c r="T172" i="61"/>
  <c r="T165" i="61"/>
  <c r="T160" i="61"/>
  <c r="T155" i="61"/>
  <c r="T149" i="61"/>
  <c r="T144" i="61"/>
  <c r="T139" i="61"/>
  <c r="T133" i="61"/>
  <c r="T128" i="61"/>
  <c r="T123" i="61"/>
  <c r="T117" i="61"/>
  <c r="T112" i="61"/>
  <c r="T107" i="61"/>
  <c r="T101" i="61"/>
  <c r="T96" i="61"/>
  <c r="T91" i="61"/>
  <c r="T85" i="61"/>
  <c r="T80" i="61"/>
  <c r="T75" i="61"/>
  <c r="T69" i="61"/>
  <c r="T64" i="61"/>
  <c r="T59" i="61"/>
  <c r="T53" i="61"/>
  <c r="T48" i="61"/>
  <c r="O76" i="78"/>
  <c r="O65" i="78"/>
  <c r="O55" i="78"/>
  <c r="O44" i="78"/>
  <c r="O38" i="78"/>
  <c r="O27" i="78"/>
  <c r="O17" i="78"/>
  <c r="K74" i="76"/>
  <c r="K63" i="76"/>
  <c r="K52" i="76"/>
  <c r="K40" i="76"/>
  <c r="K29" i="76"/>
  <c r="K18" i="76"/>
  <c r="L16" i="74"/>
  <c r="M13" i="72"/>
  <c r="S31" i="71"/>
  <c r="S21" i="71"/>
  <c r="S14" i="71"/>
  <c r="K16" i="67"/>
  <c r="L13" i="66"/>
  <c r="L13" i="65"/>
  <c r="O70" i="78"/>
  <c r="O32" i="78"/>
  <c r="K58" i="76"/>
  <c r="K14" i="76"/>
  <c r="S18" i="71"/>
  <c r="O26" i="64"/>
  <c r="M75" i="63"/>
  <c r="M46" i="63"/>
  <c r="M16" i="63"/>
  <c r="N188" i="62"/>
  <c r="N159" i="62"/>
  <c r="N135" i="62"/>
  <c r="N114" i="62"/>
  <c r="K68" i="76"/>
  <c r="K24" i="76"/>
  <c r="S25" i="71"/>
  <c r="L17" i="65"/>
  <c r="M83" i="63"/>
  <c r="M54" i="63"/>
  <c r="M24" i="63"/>
  <c r="N194" i="62"/>
  <c r="N165" i="62"/>
  <c r="N141" i="62"/>
  <c r="N119" i="62"/>
  <c r="N98" i="62"/>
  <c r="N76" i="62"/>
  <c r="N54" i="62"/>
  <c r="N32" i="62"/>
  <c r="N11" i="62"/>
  <c r="T219" i="61"/>
  <c r="T198" i="61"/>
  <c r="T176" i="61"/>
  <c r="T153" i="61"/>
  <c r="T132" i="61"/>
  <c r="T111" i="61"/>
  <c r="T89" i="61"/>
  <c r="T68" i="61"/>
  <c r="T47" i="61"/>
  <c r="T37" i="61"/>
  <c r="T26" i="61"/>
  <c r="T16" i="61"/>
  <c r="Q53" i="59"/>
  <c r="Q41" i="59"/>
  <c r="Q30" i="59"/>
  <c r="Q18" i="59"/>
  <c r="N93" i="62"/>
  <c r="N70" i="62"/>
  <c r="N49" i="62"/>
  <c r="N27" i="62"/>
  <c r="T235" i="61"/>
  <c r="T214" i="61"/>
  <c r="T193" i="61"/>
  <c r="T170" i="61"/>
  <c r="T148" i="61"/>
  <c r="T127" i="61"/>
  <c r="T105" i="61"/>
  <c r="T84" i="61"/>
  <c r="T63" i="61"/>
  <c r="T43" i="61"/>
  <c r="T33" i="61"/>
  <c r="T22" i="61"/>
  <c r="T12" i="61"/>
  <c r="Q49" i="59"/>
  <c r="Q36" i="59"/>
  <c r="Q25" i="59"/>
  <c r="Q14" i="59"/>
  <c r="O60" i="78"/>
  <c r="O13" i="78"/>
  <c r="K45" i="76"/>
  <c r="L14" i="74"/>
  <c r="K18" i="67"/>
  <c r="O19" i="64"/>
  <c r="M68" i="63"/>
  <c r="M38" i="63"/>
  <c r="N209" i="62"/>
  <c r="N181" i="62"/>
  <c r="N151" i="62"/>
  <c r="N130" i="62"/>
  <c r="N109" i="62"/>
  <c r="N86" i="62"/>
  <c r="N65" i="62"/>
  <c r="N44" i="62"/>
  <c r="N21" i="62"/>
  <c r="T230" i="61"/>
  <c r="T209" i="61"/>
  <c r="T187" i="61"/>
  <c r="T164" i="61"/>
  <c r="T143" i="61"/>
  <c r="O50" i="78"/>
  <c r="K12" i="67"/>
  <c r="N202" i="62"/>
  <c r="N103" i="62"/>
  <c r="N16" i="62"/>
  <c r="T159" i="61"/>
  <c r="T100" i="61"/>
  <c r="T57" i="61"/>
  <c r="T32" i="61"/>
  <c r="Q58" i="59"/>
  <c r="Q35" i="59"/>
  <c r="Q13" i="59"/>
  <c r="O11" i="78"/>
  <c r="O13" i="64"/>
  <c r="N172" i="62"/>
  <c r="N81" i="62"/>
  <c r="T225" i="61"/>
  <c r="T137" i="61"/>
  <c r="T95" i="61"/>
  <c r="T52" i="61"/>
  <c r="T28" i="61"/>
  <c r="Q54" i="59"/>
  <c r="Q31" i="59"/>
  <c r="K34" i="76"/>
  <c r="M60" i="63"/>
  <c r="N146" i="62"/>
  <c r="N60" i="62"/>
  <c r="T203" i="61"/>
  <c r="T121" i="61"/>
  <c r="T79" i="61"/>
  <c r="T180" i="61"/>
  <c r="T21" i="61"/>
  <c r="Q48" i="59"/>
  <c r="Q23" i="59"/>
  <c r="M31" i="63"/>
  <c r="N125" i="62"/>
  <c r="N37" i="62"/>
  <c r="T116" i="61"/>
  <c r="T73" i="61"/>
  <c r="T38" i="61"/>
  <c r="Q44" i="59"/>
  <c r="Q19" i="59"/>
  <c r="S35" i="71"/>
  <c r="T182" i="61"/>
  <c r="T17" i="61"/>
  <c r="D43" i="88"/>
  <c r="D29" i="88"/>
  <c r="D21" i="88"/>
  <c r="D17" i="88"/>
  <c r="D38" i="88"/>
  <c r="D27" i="88"/>
  <c r="D20" i="88"/>
  <c r="D16" i="88"/>
  <c r="D11" i="88"/>
  <c r="D33" i="88"/>
  <c r="D26" i="88"/>
  <c r="D19" i="88"/>
  <c r="D15" i="88"/>
  <c r="D31" i="88"/>
  <c r="D18" i="88"/>
  <c r="D13" i="88"/>
  <c r="D23" i="88"/>
  <c r="D12" i="88"/>
  <c r="D10" i="88"/>
  <c r="N89" i="78" l="1"/>
  <c r="N85" i="78"/>
  <c r="N77" i="78"/>
  <c r="N71" i="78"/>
  <c r="N67" i="78"/>
  <c r="N63" i="78"/>
  <c r="N58" i="78"/>
  <c r="N54" i="78"/>
  <c r="N50" i="78"/>
  <c r="N46" i="78"/>
  <c r="N42" i="78"/>
  <c r="N38" i="78"/>
  <c r="N34" i="78"/>
  <c r="N30" i="78"/>
  <c r="N26" i="78"/>
  <c r="N22" i="78"/>
  <c r="N18" i="78"/>
  <c r="N14" i="78"/>
  <c r="N88" i="78"/>
  <c r="N84" i="78"/>
  <c r="N70" i="78"/>
  <c r="N57" i="78"/>
  <c r="N45" i="78"/>
  <c r="N37" i="78"/>
  <c r="N29" i="78"/>
  <c r="N21" i="78"/>
  <c r="N13" i="78"/>
  <c r="N87" i="78"/>
  <c r="N79" i="78"/>
  <c r="N73" i="78"/>
  <c r="N69" i="78"/>
  <c r="N65" i="78"/>
  <c r="N61" i="78"/>
  <c r="N56" i="78"/>
  <c r="N52" i="78"/>
  <c r="N48" i="78"/>
  <c r="N44" i="78"/>
  <c r="N40" i="78"/>
  <c r="N36" i="78"/>
  <c r="N32" i="78"/>
  <c r="N28" i="78"/>
  <c r="N24" i="78"/>
  <c r="N20" i="78"/>
  <c r="N16" i="78"/>
  <c r="N10" i="78"/>
  <c r="N76" i="78"/>
  <c r="N62" i="78"/>
  <c r="N53" i="78"/>
  <c r="N41" i="78"/>
  <c r="N17" i="78"/>
  <c r="N86" i="78"/>
  <c r="N78" i="78"/>
  <c r="N72" i="78"/>
  <c r="N68" i="78"/>
  <c r="N64" i="78"/>
  <c r="N59" i="78"/>
  <c r="N55" i="78"/>
  <c r="N51" i="78"/>
  <c r="N47" i="78"/>
  <c r="N43" i="78"/>
  <c r="N39" i="78"/>
  <c r="N35" i="78"/>
  <c r="N31" i="78"/>
  <c r="N27" i="78"/>
  <c r="N23" i="78"/>
  <c r="N19" i="78"/>
  <c r="N15" i="78"/>
  <c r="N66" i="78"/>
  <c r="N49" i="78"/>
  <c r="N33" i="78"/>
  <c r="N25" i="78"/>
  <c r="N83" i="78"/>
  <c r="N60" i="78"/>
  <c r="N12" i="78"/>
  <c r="N11" i="7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51231]}"/>
    <s v="{[Medida].[Medida].&amp;[2]}"/>
    <s v="{[Keren].[Keren].[All]}"/>
    <s v="{[Cheshbon KM].[Hie Peilut].[Peilut 6].&amp;[Kod_Peilut_L6_475]&amp;[Kod_Peilut_L5_305]&amp;[Kod_Peilut_L4_304]&amp;[Kod_Peilut_L3_303]&amp;[Kod_Peilut_L2_159]&amp;[Kod_Peilut_L1_182],[Cheshbon KM].[Hie Peilut].[Peilut 6].&amp;[Kod_Peilut_L6_479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Measures].[c_Achuz_Portfolio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Migdal Hashkaot Portfolio"/>
    <s v="[Neches].[Neches].&amp;[9999939]&amp;[-1]"/>
    <s v="[Measures].[c_Shaar_Acharon]"/>
    <s v="#,#.0000"/>
    <s v="[Neches].[Neches].&amp;[9999889]&amp;[-1]"/>
    <s v="[Neches].[Neches].&amp;[9999848]&amp;[-1]"/>
    <s v="[Neches].[Neches].&amp;[9999715]&amp;[-1]"/>
  </metadataStrings>
  <mdxMetadata count="42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9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34" f="v">
      <t c="4" si="37">
        <n x="1" s="1"/>
        <n x="2" s="1"/>
        <n x="35"/>
        <n x="36"/>
      </t>
    </mdx>
    <mdx n="34" f="v">
      <t c="4" si="37">
        <n x="1" s="1"/>
        <n x="2" s="1"/>
        <n x="38"/>
        <n x="36"/>
      </t>
    </mdx>
    <mdx n="34" f="v">
      <t c="4" si="37">
        <n x="1" s="1"/>
        <n x="2" s="1"/>
        <n x="39"/>
        <n x="36"/>
      </t>
    </mdx>
    <mdx n="34" f="v">
      <t c="4" si="37">
        <n x="1" s="1"/>
        <n x="2" s="1"/>
        <n x="40"/>
        <n x="36"/>
      </t>
    </mdx>
  </mdxMetadata>
  <valueMetadata count="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</valueMetadata>
</metadata>
</file>

<file path=xl/sharedStrings.xml><?xml version="1.0" encoding="utf-8"?>
<sst xmlns="http://schemas.openxmlformats.org/spreadsheetml/2006/main" count="6541" uniqueCount="1846">
  <si>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</si>
  <si>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</si>
  <si>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</si>
  <si>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</si>
  <si>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</si>
  <si>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</si>
  <si>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</si>
  <si>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</si>
  <si>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</si>
  <si>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</si>
  <si>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</si>
  <si>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</si>
  <si>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</si>
  <si>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</si>
  <si>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</si>
  <si>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</si>
  <si>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</si>
  <si>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</si>
  <si>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</si>
  <si>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</si>
  <si>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</si>
  <si>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</si>
  <si>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</si>
  <si>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</si>
  <si>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</si>
  <si>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</si>
  <si>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</si>
  <si>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</si>
  <si>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</si>
  <si>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</si>
  <si>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</si>
  <si>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</si>
  <si>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</si>
  <si>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</si>
  <si>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</si>
  <si>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</si>
  <si>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</si>
  <si>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</si>
  <si>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</si>
  <si>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</si>
  <si>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</si>
  <si>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</si>
  <si>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</si>
  <si>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</si>
  <si>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</si>
  <si>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</si>
  <si>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</si>
  <si>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</si>
  <si>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</si>
  <si>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</si>
  <si>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</si>
  <si>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</si>
  <si>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</si>
  <si>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</si>
  <si>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</si>
  <si>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</si>
  <si>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</si>
  <si>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</si>
  <si>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</si>
  <si>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</si>
  <si>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</si>
  <si>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</si>
  <si>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</si>
  <si>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</si>
  <si>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</si>
  <si>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</si>
  <si>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</si>
  <si>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</si>
  <si>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</si>
  <si>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</si>
  <si>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</si>
  <si>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</si>
  <si>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</si>
  <si>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</si>
  <si>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</si>
  <si>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</si>
  <si>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</si>
  <si>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</si>
  <si>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</si>
  <si>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</si>
  <si>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</si>
  <si>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</si>
  <si>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</si>
  <si>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</si>
  <si>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</si>
  <si>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</si>
  <si>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</si>
  <si>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</si>
  <si>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</si>
  <si>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</si>
  <si>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</si>
  <si>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</si>
  <si>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</si>
  <si>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</si>
  <si>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</si>
  <si>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</si>
  <si>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</si>
  <si>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</si>
  <si>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</si>
  <si>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</si>
  <si>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</si>
  <si>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</si>
  <si>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</si>
  <si>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</si>
  <si>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</si>
  <si>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</si>
  <si>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</si>
  <si>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</si>
  <si>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</si>
  <si>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</si>
  <si>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</si>
  <si>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</si>
  <si>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</si>
  <si>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</si>
  <si>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</si>
  <si>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</si>
  <si>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</si>
  <si>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</si>
  <si>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</si>
  <si>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</si>
  <si>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</si>
  <si>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</si>
  <si>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</si>
  <si>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</si>
  <si>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</si>
  <si>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</si>
  <si>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</si>
  <si>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</si>
  <si>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</si>
  <si>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</si>
  <si>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</si>
  <si>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</si>
  <si>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</si>
  <si>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</si>
  <si>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</si>
  <si>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</si>
  <si>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</si>
  <si>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</si>
  <si>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</si>
  <si>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</si>
  <si>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</si>
  <si>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</si>
  <si>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</si>
  <si>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</si>
  <si>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</si>
  <si>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</si>
  <si>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</si>
  <si>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</si>
  <si>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</si>
  <si>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</si>
  <si>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</si>
  <si>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</si>
  <si>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</si>
  <si>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</si>
  <si>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</si>
  <si>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</si>
  <si>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</si>
  <si>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</si>
  <si>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</si>
  <si>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</si>
  <si>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</si>
  <si>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</si>
  <si>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</si>
  <si>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</si>
  <si>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</si>
  <si>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</si>
  <si>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</si>
  <si>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</si>
  <si>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</si>
  <si>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</si>
  <si>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</si>
  <si>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</si>
  <si>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</si>
  <si>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</si>
  <si>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</si>
  <si>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</si>
  <si>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</si>
  <si>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</si>
  <si>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</si>
  <si>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</si>
  <si>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</si>
  <si>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</si>
  <si>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</si>
  <si>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</si>
  <si>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</si>
  <si>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</si>
  <si>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</si>
  <si>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</si>
  <si>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</si>
  <si>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</si>
  <si>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</si>
  <si>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</si>
  <si>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</si>
  <si>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</si>
  <si>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</si>
  <si>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</si>
  <si>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</si>
  <si>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</si>
  <si>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</si>
  <si>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</si>
  <si>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</si>
  <si>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</si>
  <si>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</si>
  <si>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</si>
  <si>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</si>
  <si>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</si>
  <si>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</si>
  <si>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</si>
  <si>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</si>
  <si>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</si>
  <si>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</si>
  <si>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</si>
  <si>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</si>
  <si>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</si>
  <si>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</si>
  <si>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</si>
  <si>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</si>
  <si>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</si>
  <si>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</si>
  <si>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</si>
  <si>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</si>
  <si>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</si>
  <si>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</si>
  <si>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</si>
  <si>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</si>
  <si>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</si>
  <si>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</si>
  <si>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</si>
  <si>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</si>
  <si>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</si>
  <si>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</si>
  <si>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</si>
  <si>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</si>
  <si>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</si>
  <si>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</si>
  <si>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</si>
  <si>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</si>
  <si>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</si>
  <si>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</si>
  <si>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</si>
  <si>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</si>
  <si>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</si>
  <si>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</si>
  <si>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</si>
  <si>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</si>
  <si>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מט"ח/ מט"ח</t>
  </si>
  <si>
    <t xml:space="preserve"> סה"כ בישראל:</t>
  </si>
  <si>
    <t>סה"כ בחו"ל:</t>
  </si>
  <si>
    <t>סה"כ בישראל:</t>
  </si>
  <si>
    <t xml:space="preserve"> סה"כ בחו"ל:</t>
  </si>
  <si>
    <t>סה"כ כתבי אופציה בחו"ל</t>
  </si>
  <si>
    <t xml:space="preserve"> כתבי אופציה בישראל</t>
  </si>
  <si>
    <t xml:space="preserve"> תעודות השתתפות בקרנות נאמנות בחו"ל</t>
  </si>
  <si>
    <t>סה"כ חו"ל:</t>
  </si>
  <si>
    <t xml:space="preserve"> סה"כ כתבי אופציה בישראל:</t>
  </si>
  <si>
    <t>מספר הנייר</t>
  </si>
  <si>
    <t>31/12/2015</t>
  </si>
  <si>
    <t>מגדל מקפת קרנות פנסיה וקופות גמל בע"מ</t>
  </si>
  <si>
    <t>מגדל מקפת משלימה</t>
  </si>
  <si>
    <t>5903 גליל</t>
  </si>
  <si>
    <t>9590332</t>
  </si>
  <si>
    <t>RF</t>
  </si>
  <si>
    <t>שקל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</si>
  <si>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</si>
  <si>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</si>
  <si>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</si>
  <si>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</si>
  <si>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</si>
  <si>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</si>
  <si>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</si>
  <si>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</si>
  <si>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</si>
  <si>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</si>
  <si>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</si>
  <si>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</si>
  <si>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</si>
  <si>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</si>
  <si>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</si>
  <si>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</si>
  <si>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</si>
  <si>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</si>
  <si>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</si>
  <si>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</si>
  <si>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</si>
  <si>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</si>
  <si>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</si>
  <si>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</si>
  <si>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1216</t>
  </si>
  <si>
    <t>8161218</t>
  </si>
  <si>
    <t>מקמ 216</t>
  </si>
  <si>
    <t>8160210</t>
  </si>
  <si>
    <t>מקמ 316</t>
  </si>
  <si>
    <t>8160319</t>
  </si>
  <si>
    <t>מקמ 516</t>
  </si>
  <si>
    <t>8160517</t>
  </si>
  <si>
    <t>מקמ 626</t>
  </si>
  <si>
    <t>8160624</t>
  </si>
  <si>
    <t>מקמ 716</t>
  </si>
  <si>
    <t>8160715</t>
  </si>
  <si>
    <t>מקמ 816</t>
  </si>
  <si>
    <t>8160814</t>
  </si>
  <si>
    <t>מקמ 916</t>
  </si>
  <si>
    <t>8160913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</si>
  <si>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</si>
  <si>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</si>
  <si>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</si>
  <si>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</si>
  <si>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</si>
  <si>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</si>
  <si>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</si>
  <si>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</si>
  <si>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</si>
  <si>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</si>
  <si>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</si>
  <si>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</si>
  <si>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</si>
  <si>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</si>
  <si>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</si>
  <si>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</si>
  <si>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</si>
  <si>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</si>
  <si>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</si>
  <si>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</si>
  <si>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</si>
  <si>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</si>
  <si>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</si>
  <si>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</si>
  <si>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</si>
  <si>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</si>
  <si>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</si>
  <si>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</si>
  <si>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</si>
  <si>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</si>
  <si>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שחר2683</t>
  </si>
  <si>
    <t>9268335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</si>
  <si>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</si>
  <si>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</si>
  <si>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</si>
  <si>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</si>
  <si>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</si>
  <si>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</si>
  <si>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</si>
  <si>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</si>
  <si>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טפחות 35</t>
  </si>
  <si>
    <t>2310118</t>
  </si>
  <si>
    <t>520000522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</si>
  <si>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</si>
  <si>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</si>
  <si>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</si>
  <si>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</si>
  <si>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</si>
  <si>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</si>
  <si>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</si>
  <si>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</si>
  <si>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</si>
  <si>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</si>
  <si>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</si>
  <si>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</si>
  <si>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</si>
  <si>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</si>
  <si>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</si>
  <si>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</si>
  <si>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</si>
  <si>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</si>
  <si>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</si>
  <si>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</si>
  <si>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</si>
  <si>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כתב התח נדחה פועלים סד י</t>
  </si>
  <si>
    <t>1940402</t>
  </si>
  <si>
    <t>לאומי מימון אג7</t>
  </si>
  <si>
    <t>6040224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</si>
  <si>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</si>
  <si>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</si>
  <si>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</si>
  <si>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</si>
  <si>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</si>
  <si>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</si>
  <si>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</si>
  <si>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</si>
  <si>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</si>
  <si>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</si>
  <si>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</si>
  <si>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</si>
  <si>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</si>
  <si>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</si>
  <si>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</si>
  <si>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</si>
  <si>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</si>
  <si>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</si>
  <si>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</si>
  <si>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</si>
  <si>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</si>
  <si>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</si>
  <si>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</si>
  <si>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</si>
  <si>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פעלה.ק12</t>
  </si>
  <si>
    <t>1940428</t>
  </si>
  <si>
    <t>אירפורט אגח ד</t>
  </si>
  <si>
    <t>1130426</t>
  </si>
  <si>
    <t>511659401</t>
  </si>
  <si>
    <t>AA</t>
  </si>
  <si>
    <t>בזק סדרה ו</t>
  </si>
  <si>
    <t>2300143</t>
  </si>
  <si>
    <t>520031931</t>
  </si>
  <si>
    <t>תקשורת מדיה</t>
  </si>
  <si>
    <t>בזק סדרה ח</t>
  </si>
  <si>
    <t>2300168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</si>
  <si>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</si>
  <si>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</si>
  <si>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</si>
  <si>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</si>
  <si>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</si>
  <si>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</si>
  <si>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</si>
  <si>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</si>
  <si>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</si>
  <si>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</si>
  <si>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</si>
  <si>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</si>
  <si>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</si>
  <si>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</si>
  <si>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</si>
  <si>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</si>
  <si>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</si>
  <si>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</si>
  <si>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</si>
  <si>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</si>
  <si>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</si>
  <si>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</si>
  <si>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</si>
  <si>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</si>
  <si>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</si>
  <si>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</si>
  <si>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</si>
  <si>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</si>
  <si>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</si>
  <si>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</si>
  <si>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</si>
  <si>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</si>
  <si>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</si>
  <si>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</si>
  <si>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</si>
  <si>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</si>
  <si>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</si>
  <si>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</si>
  <si>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</si>
  <si>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</si>
  <si>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</si>
  <si>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</si>
  <si>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</si>
  <si>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</si>
  <si>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</si>
  <si>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</si>
  <si>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</si>
  <si>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בריטיש ישר אגח א</t>
  </si>
  <si>
    <t>1104504</t>
  </si>
  <si>
    <t>513448969</t>
  </si>
  <si>
    <t>בריטיש ישראל סדרה ג</t>
  </si>
  <si>
    <t>1117423</t>
  </si>
  <si>
    <t>גב ים     ה</t>
  </si>
  <si>
    <t>7590110</t>
  </si>
  <si>
    <t>520001736</t>
  </si>
  <si>
    <t>גב ים     ו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</si>
  <si>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</si>
  <si>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</si>
  <si>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</si>
  <si>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</si>
  <si>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</si>
  <si>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</si>
  <si>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</si>
  <si>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</si>
  <si>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</si>
  <si>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</si>
  <si>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</si>
  <si>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</si>
  <si>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</si>
  <si>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</si>
  <si>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</si>
  <si>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</si>
  <si>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</si>
  <si>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</si>
  <si>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</si>
  <si>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</si>
  <si>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</si>
  <si>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</si>
  <si>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</si>
  <si>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</si>
  <si>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</si>
  <si>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</si>
  <si>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</si>
  <si>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</si>
  <si>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</si>
  <si>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</si>
  <si>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</si>
  <si>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</si>
  <si>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</si>
  <si>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</si>
  <si>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</si>
  <si>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</si>
  <si>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</si>
  <si>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</si>
  <si>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</si>
  <si>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</si>
  <si>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</si>
  <si>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</si>
  <si>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</si>
  <si>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</si>
  <si>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</t>
  </si>
  <si>
    <t>3230091</t>
  </si>
  <si>
    <t>520037789</t>
  </si>
  <si>
    <t>מליסרון 7</t>
  </si>
  <si>
    <t>3230141</t>
  </si>
  <si>
    <t>מליסרון 8</t>
  </si>
  <si>
    <t>3230166</t>
  </si>
  <si>
    <t>מליסרון אגח ד</t>
  </si>
  <si>
    <t>3230083</t>
  </si>
  <si>
    <t>מליסרון אגח ו</t>
  </si>
  <si>
    <t>3230125</t>
  </si>
  <si>
    <t>מנורה הון</t>
  </si>
  <si>
    <t>1103670</t>
  </si>
  <si>
    <t>520007469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</si>
  <si>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</si>
  <si>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</si>
  <si>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</si>
  <si>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</si>
  <si>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</si>
  <si>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</si>
  <si>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1*</t>
  </si>
  <si>
    <t>1106657</t>
  </si>
  <si>
    <t>513821488</t>
  </si>
  <si>
    <t>ריט1 אגח ג*</t>
  </si>
  <si>
    <t>1120021</t>
  </si>
  <si>
    <t>ריט1 אגח ד</t>
  </si>
  <si>
    <t>1129899</t>
  </si>
  <si>
    <t>ריט1 אגח ה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</si>
  <si>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</si>
  <si>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</si>
  <si>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</si>
  <si>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</si>
  <si>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</si>
  <si>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</si>
  <si>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</si>
  <si>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</si>
  <si>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</si>
  <si>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</si>
  <si>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</si>
  <si>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</si>
  <si>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בראק אן וי אגח א</t>
  </si>
  <si>
    <t>1122860</t>
  </si>
  <si>
    <t>34250659</t>
  </si>
  <si>
    <t>בראק אן וי אגח ב</t>
  </si>
  <si>
    <t>1128347</t>
  </si>
  <si>
    <t>דיסקונט מנ שה</t>
  </si>
  <si>
    <t>7480098</t>
  </si>
  <si>
    <t>דלק קב אגח יח</t>
  </si>
  <si>
    <t>1115823</t>
  </si>
  <si>
    <t>520044322</t>
  </si>
  <si>
    <t>החברה לישראל אגח 6</t>
  </si>
  <si>
    <t>5760152</t>
  </si>
  <si>
    <t>520028010</t>
  </si>
  <si>
    <t>ירושלים הנפקות אגח ט</t>
  </si>
  <si>
    <t>1127422</t>
  </si>
  <si>
    <t>520025636</t>
  </si>
  <si>
    <t>מזרחי טפחות שטר הון 1</t>
  </si>
  <si>
    <t>6950083</t>
  </si>
  <si>
    <t>נורסטאר החזקות ו (לשעבר גזית)</t>
  </si>
  <si>
    <t>7230279</t>
  </si>
  <si>
    <t>44528798375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</si>
  <si>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</si>
  <si>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</si>
  <si>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</si>
  <si>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</si>
  <si>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</si>
  <si>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</si>
  <si>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</si>
  <si>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</si>
  <si>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</si>
  <si>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</si>
  <si>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</si>
  <si>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</si>
  <si>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</si>
  <si>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</si>
  <si>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</si>
  <si>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</si>
  <si>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</si>
  <si>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</si>
  <si>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</si>
  <si>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</t>
  </si>
  <si>
    <t>1129733</t>
  </si>
  <si>
    <t>520036104</t>
  </si>
  <si>
    <t>אגוד הנפקות שה נד 1*</t>
  </si>
  <si>
    <t>1115278</t>
  </si>
  <si>
    <t>A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</si>
  <si>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</si>
  <si>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</si>
  <si>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</si>
  <si>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</si>
  <si>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</si>
  <si>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</si>
  <si>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</si>
  <si>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</si>
  <si>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</si>
  <si>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</si>
  <si>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</si>
  <si>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</si>
  <si>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</si>
  <si>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</si>
  <si>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</si>
  <si>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</si>
  <si>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</si>
  <si>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</si>
  <si>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</si>
  <si>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</si>
  <si>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</si>
  <si>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</si>
  <si>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</si>
  <si>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</si>
  <si>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</si>
  <si>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</si>
  <si>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</si>
  <si>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</si>
  <si>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</si>
  <si>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</si>
  <si>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</si>
  <si>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</si>
  <si>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</si>
  <si>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</si>
  <si>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</si>
  <si>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</si>
  <si>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</si>
  <si>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</si>
  <si>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</si>
  <si>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</si>
  <si>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</si>
  <si>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</si>
  <si>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</si>
  <si>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</si>
  <si>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</si>
  <si>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</si>
  <si>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</si>
  <si>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</si>
  <si>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</si>
  <si>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</si>
  <si>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</si>
  <si>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</si>
  <si>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</si>
  <si>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</si>
  <si>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</si>
  <si>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</si>
  <si>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</si>
  <si>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</si>
  <si>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</si>
  <si>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</si>
  <si>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</si>
  <si>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</si>
  <si>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</si>
  <si>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רבוע נדלן 4</t>
  </si>
  <si>
    <t>1119999</t>
  </si>
  <si>
    <t>513765859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</si>
  <si>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</si>
  <si>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</si>
  <si>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</si>
  <si>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</si>
  <si>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</si>
  <si>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</si>
  <si>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</si>
  <si>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</si>
  <si>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</si>
  <si>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</si>
  <si>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</si>
  <si>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</si>
  <si>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</si>
  <si>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</si>
  <si>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</si>
  <si>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</si>
  <si>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</si>
  <si>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</si>
  <si>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</si>
  <si>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</si>
  <si>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</si>
  <si>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</si>
  <si>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</si>
  <si>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</si>
  <si>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</si>
  <si>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</si>
  <si>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אפריקה אגח כו</t>
  </si>
  <si>
    <t>6110365</t>
  </si>
  <si>
    <t>520005067</t>
  </si>
  <si>
    <t>BBB</t>
  </si>
  <si>
    <t>אפריקה השקעות 28</t>
  </si>
  <si>
    <t>6110480</t>
  </si>
  <si>
    <t>הכשרה ביטוח אגח 2</t>
  </si>
  <si>
    <t>1131218</t>
  </si>
  <si>
    <t>520042177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</si>
  <si>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</si>
  <si>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</si>
  <si>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</si>
  <si>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</si>
  <si>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</si>
  <si>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</si>
  <si>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</si>
  <si>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דיסקונט השקעות סד 6</t>
  </si>
  <si>
    <t>6390207</t>
  </si>
  <si>
    <t>520023896</t>
  </si>
  <si>
    <t>BBB-</t>
  </si>
  <si>
    <t>דסקונט  השקעות .ק4</t>
  </si>
  <si>
    <t>6390157</t>
  </si>
  <si>
    <t>דסקש.ק8</t>
  </si>
  <si>
    <t>6390223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</si>
  <si>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</si>
  <si>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</si>
  <si>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</si>
  <si>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</si>
  <si>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</si>
  <si>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</si>
  <si>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</si>
  <si>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</si>
  <si>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</si>
  <si>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</si>
  <si>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</si>
  <si>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</si>
  <si>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CCC-</t>
  </si>
  <si>
    <t>חלל תקשורת ח</t>
  </si>
  <si>
    <t>1131416</t>
  </si>
  <si>
    <t>511396046</t>
  </si>
  <si>
    <t>NR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</si>
  <si>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</si>
  <si>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</si>
  <si>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</si>
  <si>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</si>
  <si>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</si>
  <si>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</si>
  <si>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</si>
  <si>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</si>
  <si>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</si>
  <si>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</si>
  <si>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</si>
  <si>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</si>
  <si>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</si>
  <si>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</si>
  <si>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</si>
  <si>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</si>
  <si>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</si>
  <si>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</si>
  <si>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</si>
  <si>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</si>
  <si>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</si>
  <si>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</si>
  <si>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</si>
  <si>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</si>
  <si>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</si>
  <si>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</si>
  <si>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</si>
  <si>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</si>
  <si>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מימון שטר הון סדרה 301</t>
  </si>
  <si>
    <t>6040265</t>
  </si>
  <si>
    <t>גבים אגח ז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</si>
  <si>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</si>
  <si>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</si>
  <si>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</si>
  <si>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</si>
  <si>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</si>
  <si>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</si>
  <si>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</si>
  <si>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</si>
  <si>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</si>
  <si>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</si>
  <si>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</si>
  <si>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</si>
  <si>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</si>
  <si>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</si>
  <si>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</si>
  <si>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</si>
  <si>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</si>
  <si>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</si>
  <si>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</si>
  <si>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</si>
  <si>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</si>
  <si>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</si>
  <si>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</si>
  <si>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</si>
  <si>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</si>
  <si>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</si>
  <si>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</si>
  <si>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כתב התח שקלי (סדרה ז) דיסקונט</t>
  </si>
  <si>
    <t>7480064</t>
  </si>
  <si>
    <t>מויניאן אגח א</t>
  </si>
  <si>
    <t>1135656</t>
  </si>
  <si>
    <t>Real Estate</t>
  </si>
  <si>
    <t>פז נפט אג 3</t>
  </si>
  <si>
    <t>1114073</t>
  </si>
  <si>
    <t>510216054</t>
  </si>
  <si>
    <t>פז נפט ד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</si>
  <si>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</si>
  <si>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</si>
  <si>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</si>
  <si>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</si>
  <si>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</si>
  <si>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</si>
  <si>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</si>
  <si>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</si>
  <si>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</si>
  <si>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</si>
  <si>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</si>
  <si>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</si>
  <si>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</si>
  <si>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</si>
  <si>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</si>
  <si>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</si>
  <si>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נורסטאר אגח ח</t>
  </si>
  <si>
    <t>7230295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</si>
  <si>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</si>
  <si>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</si>
  <si>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</si>
  <si>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</si>
  <si>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</si>
  <si>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</si>
  <si>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</si>
  <si>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</si>
  <si>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</si>
  <si>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</si>
  <si>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</si>
  <si>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</si>
  <si>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</si>
  <si>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</si>
  <si>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</si>
  <si>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</si>
  <si>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</si>
  <si>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</si>
  <si>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</si>
  <si>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</si>
  <si>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</si>
  <si>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</si>
  <si>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</si>
  <si>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שפרסל.ק3</t>
  </si>
  <si>
    <t>7770167</t>
  </si>
  <si>
    <t>520022732</t>
  </si>
  <si>
    <t>אזורים סדרה 10*</t>
  </si>
  <si>
    <t>7150345</t>
  </si>
  <si>
    <t>אזורים סדרה 11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</si>
  <si>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</si>
  <si>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</si>
  <si>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</si>
  <si>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</si>
  <si>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</si>
  <si>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</si>
  <si>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</si>
  <si>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</si>
  <si>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</si>
  <si>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</si>
  <si>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</si>
  <si>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</si>
  <si>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</si>
  <si>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</si>
  <si>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</si>
  <si>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</si>
  <si>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</si>
  <si>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</si>
  <si>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</si>
  <si>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</si>
  <si>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</si>
  <si>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</si>
  <si>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</si>
  <si>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מבני תעשייה אגח טו</t>
  </si>
  <si>
    <t>2260420</t>
  </si>
  <si>
    <t>כלכלית ירושלים אגח יא</t>
  </si>
  <si>
    <t>1980341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</si>
  <si>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</si>
  <si>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</si>
  <si>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</si>
  <si>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</si>
  <si>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</si>
  <si>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</si>
  <si>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</si>
  <si>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</si>
  <si>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</si>
  <si>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</si>
  <si>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</si>
  <si>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</si>
  <si>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</si>
  <si>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</si>
  <si>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</si>
  <si>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</si>
  <si>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</si>
  <si>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</si>
  <si>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</si>
  <si>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</si>
  <si>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</si>
  <si>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</si>
  <si>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</si>
  <si>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</t>
  </si>
  <si>
    <t>1134402</t>
  </si>
  <si>
    <t>520036716</t>
  </si>
  <si>
    <t>UTILITIES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</si>
  <si>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</si>
  <si>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</si>
  <si>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</si>
  <si>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</si>
  <si>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</si>
  <si>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</si>
  <si>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</si>
  <si>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</si>
  <si>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</si>
  <si>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</si>
  <si>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</si>
  <si>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</si>
  <si>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</si>
  <si>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</si>
  <si>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</si>
  <si>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</si>
  <si>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</si>
  <si>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</si>
  <si>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</si>
  <si>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</si>
  <si>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</si>
  <si>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</si>
  <si>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</si>
  <si>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</si>
  <si>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</si>
  <si>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</si>
  <si>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</si>
  <si>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</si>
  <si>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</si>
  <si>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</si>
  <si>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</si>
  <si>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</si>
  <si>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</si>
  <si>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</si>
  <si>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</si>
  <si>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</si>
  <si>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</si>
  <si>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</si>
  <si>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</si>
  <si>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</si>
  <si>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</si>
  <si>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</si>
  <si>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</si>
  <si>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</si>
  <si>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פריגו</t>
  </si>
  <si>
    <t>1130699</t>
  </si>
  <si>
    <t>529592</t>
  </si>
  <si>
    <t>קבוצת דלק</t>
  </si>
  <si>
    <t>1084128</t>
  </si>
  <si>
    <t>קבוצת עזריאלי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</si>
  <si>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</si>
  <si>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</si>
  <si>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</si>
  <si>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</si>
  <si>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</si>
  <si>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</si>
  <si>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</si>
  <si>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</si>
  <si>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</si>
  <si>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איזיציפ*</t>
  </si>
  <si>
    <t>1082544</t>
  </si>
  <si>
    <t>520038068</t>
  </si>
  <si>
    <t>מוליכים למחצה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</si>
  <si>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</si>
  <si>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</si>
  <si>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</si>
  <si>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</si>
  <si>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</si>
  <si>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</si>
  <si>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</si>
  <si>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</si>
  <si>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</si>
  <si>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</si>
  <si>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</si>
  <si>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</si>
  <si>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</si>
  <si>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</si>
  <si>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</si>
  <si>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</si>
  <si>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</si>
  <si>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</si>
  <si>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</si>
  <si>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</si>
  <si>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</si>
  <si>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</si>
  <si>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</si>
  <si>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</si>
  <si>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</si>
  <si>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</si>
  <si>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</si>
  <si>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</si>
  <si>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</si>
  <si>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</si>
  <si>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</si>
  <si>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</si>
  <si>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</si>
  <si>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</si>
  <si>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</si>
  <si>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</si>
  <si>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</si>
  <si>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</si>
  <si>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</si>
  <si>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</si>
  <si>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</si>
  <si>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</si>
  <si>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</si>
  <si>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</si>
  <si>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</si>
  <si>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</si>
  <si>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</si>
  <si>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</si>
  <si>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</si>
  <si>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</si>
  <si>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</si>
  <si>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</si>
  <si>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יואל*</t>
  </si>
  <si>
    <t>583013</t>
  </si>
  <si>
    <t>ישרס</t>
  </si>
  <si>
    <t>613034</t>
  </si>
  <si>
    <t>520017807</t>
  </si>
  <si>
    <t>כלכלית</t>
  </si>
  <si>
    <t>198010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</si>
  <si>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</si>
  <si>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</si>
  <si>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</si>
  <si>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</si>
  <si>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</si>
  <si>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</si>
  <si>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</si>
  <si>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</si>
  <si>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</si>
  <si>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</si>
  <si>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</si>
  <si>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</si>
  <si>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</si>
  <si>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</si>
  <si>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</si>
  <si>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</si>
  <si>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</si>
  <si>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</si>
  <si>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</si>
  <si>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</si>
  <si>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</si>
  <si>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</si>
  <si>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</si>
  <si>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</si>
  <si>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</si>
  <si>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</si>
  <si>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</si>
  <si>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</si>
  <si>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</si>
  <si>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</si>
  <si>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</si>
  <si>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</si>
  <si>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</si>
  <si>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</si>
  <si>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</si>
  <si>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</si>
  <si>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</si>
  <si>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</si>
  <si>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</si>
  <si>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</si>
  <si>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פריון נטוורק</t>
  </si>
  <si>
    <t>1095819</t>
  </si>
  <si>
    <t>512849498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</si>
  <si>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</si>
  <si>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</si>
  <si>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</si>
  <si>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</si>
  <si>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</si>
  <si>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</si>
  <si>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</si>
  <si>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</si>
  <si>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</si>
  <si>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</si>
  <si>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שופרסל</t>
  </si>
  <si>
    <t>777037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</si>
  <si>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</si>
  <si>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</si>
  <si>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</si>
  <si>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</si>
  <si>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</si>
  <si>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</si>
  <si>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</si>
  <si>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</si>
  <si>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</si>
  <si>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</si>
  <si>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</si>
  <si>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</si>
  <si>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</si>
  <si>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</si>
  <si>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</si>
  <si>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</si>
  <si>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</si>
  <si>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</si>
  <si>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</si>
  <si>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</si>
  <si>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</si>
  <si>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</si>
  <si>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</si>
  <si>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</si>
  <si>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</si>
  <si>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</si>
  <si>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</si>
  <si>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</si>
  <si>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</si>
  <si>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</si>
  <si>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</si>
  <si>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</si>
  <si>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</si>
  <si>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</si>
  <si>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</si>
  <si>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</si>
  <si>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</si>
  <si>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</si>
  <si>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אלקטרה נדלן</t>
  </si>
  <si>
    <t>1094044</t>
  </si>
  <si>
    <t>510607328</t>
  </si>
  <si>
    <t>אלרון*</t>
  </si>
  <si>
    <t>749077</t>
  </si>
  <si>
    <t>520028036</t>
  </si>
  <si>
    <t>אמנת*</t>
  </si>
  <si>
    <t>654012</t>
  </si>
  <si>
    <t>520040833</t>
  </si>
  <si>
    <t>אנרגיקס*</t>
  </si>
  <si>
    <t>1123355</t>
  </si>
  <si>
    <t>513901371</t>
  </si>
  <si>
    <t>אפקון החזקות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</si>
  <si>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</si>
  <si>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</si>
  <si>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</si>
  <si>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</si>
  <si>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</si>
  <si>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</si>
  <si>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</si>
  <si>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</si>
  <si>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</si>
  <si>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</si>
  <si>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</si>
  <si>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</si>
  <si>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</si>
  <si>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</si>
  <si>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</si>
  <si>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</si>
  <si>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ארפורט זכויות 2</t>
  </si>
  <si>
    <t>1137132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</si>
  <si>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</si>
  <si>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</si>
  <si>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</si>
  <si>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</si>
  <si>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</si>
  <si>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</si>
  <si>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</si>
  <si>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</si>
  <si>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</si>
  <si>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</si>
  <si>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</si>
  <si>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</si>
  <si>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</si>
  <si>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</si>
  <si>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</si>
  <si>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</si>
  <si>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</si>
  <si>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</si>
  <si>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</si>
  <si>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</si>
  <si>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</si>
  <si>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</si>
  <si>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</si>
  <si>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</si>
  <si>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</si>
  <si>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</si>
  <si>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</si>
  <si>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</si>
  <si>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</si>
  <si>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</si>
  <si>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</si>
  <si>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</si>
  <si>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</si>
  <si>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</si>
  <si>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</si>
  <si>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</si>
  <si>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</si>
  <si>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</si>
  <si>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</si>
  <si>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</si>
  <si>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</si>
  <si>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</si>
  <si>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</t>
  </si>
  <si>
    <t>1081439</t>
  </si>
  <si>
    <t>520043381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</si>
  <si>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</si>
  <si>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</si>
  <si>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</si>
  <si>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</si>
  <si>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</si>
  <si>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</si>
  <si>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</si>
  <si>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</si>
  <si>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</si>
  <si>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</si>
  <si>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</si>
  <si>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</si>
  <si>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</si>
  <si>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</si>
  <si>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</si>
  <si>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</si>
  <si>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</si>
  <si>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</si>
  <si>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סיליקום</t>
  </si>
  <si>
    <t>1082692</t>
  </si>
  <si>
    <t>520041120</t>
  </si>
  <si>
    <t>ציוד תקשורת</t>
  </si>
  <si>
    <t>סקופ*</t>
  </si>
  <si>
    <t>288019</t>
  </si>
  <si>
    <t>520037425</t>
  </si>
  <si>
    <t>סרגון</t>
  </si>
  <si>
    <t>1085166</t>
  </si>
  <si>
    <t>512352444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</si>
  <si>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</si>
  <si>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</si>
  <si>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</si>
  <si>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</si>
  <si>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</si>
  <si>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</si>
  <si>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</si>
  <si>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</si>
  <si>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</si>
  <si>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</si>
  <si>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</si>
  <si>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</si>
  <si>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</si>
  <si>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</si>
  <si>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</si>
  <si>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</si>
  <si>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</si>
  <si>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</si>
  <si>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</si>
  <si>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קו מנחה*</t>
  </si>
  <si>
    <t>271015</t>
  </si>
  <si>
    <t>520036997</t>
  </si>
  <si>
    <t>קליל*</t>
  </si>
  <si>
    <t>797035</t>
  </si>
  <si>
    <t>520032442</t>
  </si>
  <si>
    <t>קמהדע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</si>
  <si>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</si>
  <si>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</si>
  <si>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</si>
  <si>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</si>
  <si>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</si>
  <si>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</si>
  <si>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</si>
  <si>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</si>
  <si>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</si>
  <si>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</si>
  <si>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</si>
  <si>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</si>
  <si>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</si>
  <si>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</si>
  <si>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</si>
  <si>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</si>
  <si>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</si>
  <si>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</si>
  <si>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</si>
  <si>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</si>
  <si>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</si>
  <si>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</si>
  <si>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</si>
  <si>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</si>
  <si>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</si>
  <si>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בלומברג</t>
  </si>
  <si>
    <t>Software &amp; Services</t>
  </si>
  <si>
    <t>דולר</t>
  </si>
  <si>
    <t>CAESARSTONE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</si>
  <si>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</si>
  <si>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</si>
  <si>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</si>
  <si>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</si>
  <si>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</si>
  <si>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</si>
  <si>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</si>
  <si>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</si>
  <si>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</si>
  <si>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</si>
  <si>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</si>
  <si>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</si>
  <si>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</si>
  <si>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</si>
  <si>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</si>
  <si>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</si>
  <si>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</si>
  <si>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</si>
  <si>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</si>
  <si>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</si>
  <si>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</si>
  <si>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</si>
  <si>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</si>
  <si>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</si>
  <si>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</si>
  <si>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</si>
  <si>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</si>
  <si>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</si>
  <si>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</si>
  <si>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</si>
  <si>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STRATASYS</t>
  </si>
  <si>
    <t>IL0011267213</t>
  </si>
  <si>
    <t>512607698</t>
  </si>
  <si>
    <t>SYNERON MEDICAL LTD</t>
  </si>
  <si>
    <t>IL0010909351</t>
  </si>
  <si>
    <t>512986514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</si>
  <si>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</si>
  <si>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</si>
  <si>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</si>
  <si>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</si>
  <si>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</si>
  <si>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</si>
  <si>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</si>
  <si>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</si>
  <si>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</si>
  <si>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</si>
  <si>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</si>
  <si>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יורו</t>
  </si>
  <si>
    <t>ALIBABA GROUP HOLDING_SP ADR</t>
  </si>
  <si>
    <t>US01609W1027</t>
  </si>
  <si>
    <t>Retailing</t>
  </si>
  <si>
    <t>ALPHABET INC CL C</t>
  </si>
  <si>
    <t>US02079K1079</t>
  </si>
  <si>
    <t>APPLE INC</t>
  </si>
  <si>
    <t>US0378331005</t>
  </si>
  <si>
    <t>BLACKROCK</t>
  </si>
  <si>
    <t>US09247X1019</t>
  </si>
  <si>
    <t>Diversified Financial Services</t>
  </si>
  <si>
    <t>BRISTOL MYERS SQUIBB</t>
  </si>
  <si>
    <t>US1101221083</t>
  </si>
  <si>
    <t>CHICAGO BRIDGE &amp; IRON CO NV</t>
  </si>
  <si>
    <t>US1672501095</t>
  </si>
  <si>
    <t>ENERGY</t>
  </si>
  <si>
    <t>CITIGROUP INC</t>
  </si>
  <si>
    <t>US1729674242</t>
  </si>
  <si>
    <t>Banks</t>
  </si>
  <si>
    <t>CORNING</t>
  </si>
  <si>
    <t>US2193501051</t>
  </si>
  <si>
    <t>CVS CAREMARK CORP</t>
  </si>
  <si>
    <t>US1266501006</t>
  </si>
  <si>
    <t>Food &amp; Staples Retailing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</si>
  <si>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</si>
  <si>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</si>
  <si>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</si>
  <si>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</si>
  <si>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</si>
  <si>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</si>
  <si>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</si>
  <si>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</si>
  <si>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</si>
  <si>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</si>
  <si>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</si>
  <si>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</si>
  <si>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</si>
  <si>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</si>
  <si>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HILTON WORLDWIDE HOLDINGS IN</t>
  </si>
  <si>
    <t>US43300A1043</t>
  </si>
  <si>
    <t>KITE PHARMA</t>
  </si>
  <si>
    <t>US49803L1098</t>
  </si>
  <si>
    <t>KROGER CO</t>
  </si>
  <si>
    <t>US5010441013</t>
  </si>
  <si>
    <t>MASTERCARD INC CLASS A</t>
  </si>
  <si>
    <t>US57636Q1040</t>
  </si>
  <si>
    <t>MERCK &amp; CO. INC</t>
  </si>
  <si>
    <t>US58933Y1055</t>
  </si>
  <si>
    <t>MERLIN PROPERTIES SOCIMI SA</t>
  </si>
  <si>
    <t>ES0105025003</t>
  </si>
  <si>
    <t>BME</t>
  </si>
  <si>
    <t>NATIONAL OILWELL VARCO INC</t>
  </si>
  <si>
    <t>US6370711011</t>
  </si>
  <si>
    <t>NCR CORPORATION</t>
  </si>
  <si>
    <t>US62886E1082</t>
  </si>
  <si>
    <t>ORACLE CORP</t>
  </si>
  <si>
    <t>US68389X1054</t>
  </si>
  <si>
    <t>PAYPAL HOLDINGS INC</t>
  </si>
  <si>
    <t>US70450Y1038</t>
  </si>
  <si>
    <t>PFIZER INC</t>
  </si>
  <si>
    <t>US7170811035</t>
  </si>
  <si>
    <t>RENAULT SA</t>
  </si>
  <si>
    <t>FR0000131906</t>
  </si>
  <si>
    <t>Automobiles &amp; Components</t>
  </si>
  <si>
    <t>STARBUCKS CORP</t>
  </si>
  <si>
    <t>US8552441094</t>
  </si>
  <si>
    <t>Hotels Restaurants &amp; Leisure</t>
  </si>
  <si>
    <t>TJX COMPANIES INC</t>
  </si>
  <si>
    <t>US8725401090</t>
  </si>
  <si>
    <t>US BANCORP</t>
  </si>
  <si>
    <t>US9029733048</t>
  </si>
  <si>
    <t>VISA</t>
  </si>
  <si>
    <t>US92826C8394</t>
  </si>
  <si>
    <t>VMWARE INC CLASS A</t>
  </si>
  <si>
    <t>US9285634021</t>
  </si>
  <si>
    <t>WALT DISNEY CO/THE</t>
  </si>
  <si>
    <t>US2546871060</t>
  </si>
  <si>
    <t>WELLS FARGO &amp; CO</t>
  </si>
  <si>
    <t>US9497461015</t>
  </si>
  <si>
    <t>הראל סל תא 100</t>
  </si>
  <si>
    <t>1113232</t>
  </si>
  <si>
    <t>514103811</t>
  </si>
  <si>
    <t>מניות</t>
  </si>
  <si>
    <t>הראל סל תא 25</t>
  </si>
  <si>
    <t>1113703</t>
  </si>
  <si>
    <t>הראל סל תא 75</t>
  </si>
  <si>
    <t>1113745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</si>
  <si>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</si>
  <si>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</si>
  <si>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</si>
  <si>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</si>
  <si>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</si>
  <si>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</si>
  <si>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</si>
  <si>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</si>
  <si>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 25</t>
  </si>
  <si>
    <t>1116979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</si>
  <si>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</si>
  <si>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</si>
  <si>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</si>
  <si>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</si>
  <si>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</si>
  <si>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</si>
  <si>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</si>
  <si>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</si>
  <si>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</si>
  <si>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הראל יתר 120</t>
  </si>
  <si>
    <t>1116417</t>
  </si>
  <si>
    <t>פסגות מדד יתר 120</t>
  </si>
  <si>
    <t>1108364</t>
  </si>
  <si>
    <t>תכלית תל בונד שקלי</t>
  </si>
  <si>
    <t>1116250</t>
  </si>
  <si>
    <t>אג"ח</t>
  </si>
  <si>
    <t>תכלית תל בונד תשואות</t>
  </si>
  <si>
    <t>1128453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</si>
  <si>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</si>
  <si>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</si>
  <si>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</si>
  <si>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</si>
  <si>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</si>
  <si>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</si>
  <si>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</si>
  <si>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</si>
  <si>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תל בונד מאגר</t>
  </si>
  <si>
    <t>1132588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</si>
  <si>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</si>
  <si>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</si>
  <si>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</si>
  <si>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</si>
  <si>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</si>
  <si>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</si>
  <si>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</si>
  <si>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</si>
  <si>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</si>
  <si>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</si>
  <si>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</si>
  <si>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</si>
  <si>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</si>
  <si>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</si>
  <si>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</si>
  <si>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</si>
  <si>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קסם תל בונד תשואות</t>
  </si>
  <si>
    <t>1128545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</si>
  <si>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</si>
  <si>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</si>
  <si>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</si>
  <si>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</si>
  <si>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</si>
  <si>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</si>
  <si>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</si>
  <si>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</si>
  <si>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</si>
  <si>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</si>
  <si>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</si>
  <si>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</si>
  <si>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 xml:space="preserve"> ין יפני</t>
  </si>
  <si>
    <t>DAIWA NIKKEI 225</t>
  </si>
  <si>
    <t>JP3027640006</t>
  </si>
  <si>
    <t>DB X TRACKERS MSCI EUROPE HEDGE</t>
  </si>
  <si>
    <t>US2330518539</t>
  </si>
  <si>
    <t>DBX FTSE EPRA DEV EUR DR</t>
  </si>
  <si>
    <t>LU0489337690</t>
  </si>
  <si>
    <t>DBX STX EUROPE 600</t>
  </si>
  <si>
    <t>LU0328475792</t>
  </si>
  <si>
    <t>First Trust Internet Index Fund</t>
  </si>
  <si>
    <t>US33733E3027</t>
  </si>
  <si>
    <t>ISHARES CRNCY HEDGD MSCI EM</t>
  </si>
  <si>
    <t>US46434G5099</t>
  </si>
  <si>
    <t>ISHARES CURR HEDGED MSCI JAPAN</t>
  </si>
  <si>
    <t>US46434V8862</t>
  </si>
  <si>
    <t>ISHARES DAX DE</t>
  </si>
  <si>
    <t>DE0005933931</t>
  </si>
  <si>
    <t>ISHARES DJ EURO STOXX 50 DE</t>
  </si>
  <si>
    <t>DE0005933956</t>
  </si>
  <si>
    <t>ISHARES FTSE 250</t>
  </si>
  <si>
    <t>IE00B00FV128</t>
  </si>
  <si>
    <t>שטרלינג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</si>
  <si>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</si>
  <si>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</si>
  <si>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</si>
  <si>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</si>
  <si>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</si>
  <si>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</si>
  <si>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Lyxor ETF CAC 40</t>
  </si>
  <si>
    <t>FR0007052782</t>
  </si>
  <si>
    <t>MARKET VECTORS PHARMACEUTICA</t>
  </si>
  <si>
    <t>US57060U2179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</si>
  <si>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</si>
  <si>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</si>
  <si>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</si>
  <si>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</si>
  <si>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</si>
  <si>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</si>
  <si>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KBW BANK ETF</t>
  </si>
  <si>
    <t>US78464A7972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</si>
  <si>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</si>
  <si>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</si>
  <si>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</si>
  <si>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</si>
  <si>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</si>
  <si>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</si>
  <si>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</si>
  <si>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</si>
  <si>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MSCI emerging markets</t>
  </si>
  <si>
    <t>US9220428588</t>
  </si>
  <si>
    <t>VANGUARD S&amp;P 500 ETF</t>
  </si>
  <si>
    <t>US9229083632</t>
  </si>
  <si>
    <t>WISDOMTREE EUROPE HEDGED EQU</t>
  </si>
  <si>
    <t>US97717X7012</t>
  </si>
  <si>
    <t>ISHARES USD CORP BND</t>
  </si>
  <si>
    <t>IE0032895942</t>
  </si>
  <si>
    <t>SPDR BARCLAYS INTERMEDIATE</t>
  </si>
  <si>
    <t>US78464A3757</t>
  </si>
  <si>
    <t>ISHARES MARKIT IBOXX $ HIGH</t>
  </si>
  <si>
    <t>IE00B4PY7Y77</t>
  </si>
  <si>
    <t>ISHARES MARKIT IBOXX EUR HIGH YIELD</t>
  </si>
  <si>
    <t>IE00B66F4759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</si>
  <si>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</si>
  <si>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</si>
  <si>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</si>
  <si>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</si>
  <si>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</si>
  <si>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</si>
  <si>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UBS LUX BD USD</t>
  </si>
  <si>
    <t>LU0396367608</t>
  </si>
  <si>
    <t>S&amp;P</t>
  </si>
  <si>
    <t>EURIZON EASYFND BND HI YL Z</t>
  </si>
  <si>
    <t>LU0335991534</t>
  </si>
  <si>
    <t>BB+</t>
  </si>
  <si>
    <t>NEUBER BERMAN H/Y BD I2A</t>
  </si>
  <si>
    <t>IE00B8QBJF01</t>
  </si>
  <si>
    <t>BB-</t>
  </si>
  <si>
    <t>ABERDEEN GL  INDIA</t>
  </si>
  <si>
    <t>LU0231490953</t>
  </si>
  <si>
    <t>Constellation Fund SPC</t>
  </si>
  <si>
    <t>KYG238261377</t>
  </si>
  <si>
    <t>GBM ASSET MGT MEXICO</t>
  </si>
  <si>
    <t>LU0709026131</t>
  </si>
  <si>
    <t>IFDC Japan Dynamic FUND 1</t>
  </si>
  <si>
    <t>LU1078026579</t>
  </si>
  <si>
    <t>MATTHEWS ASIA TIGER</t>
  </si>
  <si>
    <t>LU0491816475</t>
  </si>
  <si>
    <t>Mutafondo Espana</t>
  </si>
  <si>
    <t>ES0165144017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</si>
  <si>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</si>
  <si>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</si>
  <si>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</si>
  <si>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</si>
  <si>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</si>
  <si>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</si>
  <si>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</si>
  <si>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</si>
  <si>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Wellington Global HC Class A</t>
  </si>
  <si>
    <t>IE00B0590K11</t>
  </si>
  <si>
    <t>אי.טי.ויו מדיקל אופציה 4</t>
  </si>
  <si>
    <t>4180188</t>
  </si>
  <si>
    <t>איתמר אופציה 4</t>
  </si>
  <si>
    <t>1137017</t>
  </si>
  <si>
    <t>טאואר אפ 9</t>
  </si>
  <si>
    <t>1128719</t>
  </si>
  <si>
    <t>מדיגוס אופציה 9</t>
  </si>
  <si>
    <t>1135979</t>
  </si>
  <si>
    <t>bC 1400 JAN 2016</t>
  </si>
  <si>
    <t>81450348</t>
  </si>
  <si>
    <t>bP 1400 JAN 2016</t>
  </si>
  <si>
    <t>81450769</t>
  </si>
  <si>
    <t>DAX INDEX FUTURE MAR16</t>
  </si>
  <si>
    <t>GXH6</t>
  </si>
  <si>
    <t>FTSE 100 IDX FUT MAR16</t>
  </si>
  <si>
    <t>Z H6</t>
  </si>
  <si>
    <t>FTSE/MIB IDX FUT MAR16</t>
  </si>
  <si>
    <t>STH6</t>
  </si>
  <si>
    <t>NIKKEI 225 (OSE)MAR16</t>
  </si>
  <si>
    <t>NKH6</t>
  </si>
  <si>
    <t>S&amp;P500 EMINI FUT MAR16</t>
  </si>
  <si>
    <t>ESH6</t>
  </si>
  <si>
    <t>TOPIX INDX FUTR MAR16</t>
  </si>
  <si>
    <t>TPH6</t>
  </si>
  <si>
    <t>מקורות אג סדרה 6 ל.ס 4.9%</t>
  </si>
  <si>
    <t>מרווח הוגן</t>
  </si>
  <si>
    <t>520010869</t>
  </si>
  <si>
    <t>עירית רעננה 5% 2021</t>
  </si>
  <si>
    <t>500287008</t>
  </si>
  <si>
    <t>yes   די.בי.אס לווין סדרה א ל</t>
  </si>
  <si>
    <t>512705138</t>
  </si>
  <si>
    <t>חברת החשמל לישראל סדרה יב</t>
  </si>
  <si>
    <t>520000472</t>
  </si>
  <si>
    <t>חשמל צמוד 2020   אגח ל.ס</t>
  </si>
  <si>
    <t>נתיבי גז  סדרה א ל.ס 5.6%</t>
  </si>
  <si>
    <t>513436394</t>
  </si>
  <si>
    <t>קניון אבנת ל.ס סדרה א 5.3%</t>
  </si>
  <si>
    <t>513698365</t>
  </si>
  <si>
    <t>שטרהון נדחה פועלים ג ל.ס 5.75%</t>
  </si>
  <si>
    <t>יצחקי מחסנים בעמ ל.ס. 6.5%</t>
  </si>
  <si>
    <t>511200271</t>
  </si>
  <si>
    <t>אספיסי אל עד 6.7%   סדרה 3</t>
  </si>
  <si>
    <t>אלון  חברה לדלק ל.ס</t>
  </si>
  <si>
    <t>520041690</t>
  </si>
  <si>
    <t>חפציבה גרוסלם ג</t>
  </si>
  <si>
    <t>510404460</t>
  </si>
  <si>
    <t>אמקור א</t>
  </si>
  <si>
    <t>510064603</t>
  </si>
  <si>
    <t>צים note 1</t>
  </si>
  <si>
    <t>520015041</t>
  </si>
  <si>
    <t>צים אג"ח סדרה ד רצף מוסדיים</t>
  </si>
  <si>
    <t>RUBY PIPELINE 6 04/22</t>
  </si>
  <si>
    <t>USU7501KAB71</t>
  </si>
  <si>
    <t>Moodys</t>
  </si>
  <si>
    <t>גורם 59</t>
  </si>
  <si>
    <t>347283</t>
  </si>
  <si>
    <t>אפריקה תעשיות הלוואה אופציה לא סחירה*</t>
  </si>
  <si>
    <t>מדיגוס אופציה ה לא סחירה*</t>
  </si>
  <si>
    <t>רדהיל אופציה לא סחירה*</t>
  </si>
  <si>
    <t>PLURISTEM LIFE SYS לא סחיר</t>
  </si>
  <si>
    <t>+EUR/-ILS 4.279 12-01-16 (26) +30</t>
  </si>
  <si>
    <t>10000266</t>
  </si>
  <si>
    <t>+ILS/-EUR 4.1052 17-03-16 (10) +22</t>
  </si>
  <si>
    <t>10001911</t>
  </si>
  <si>
    <t>+ILS/-EUR 4.1102 21-01-16 (26) +12</t>
  </si>
  <si>
    <t>10000336</t>
  </si>
  <si>
    <t>+ILS/-EUR 4.2594 31-03-16 (10) +14</t>
  </si>
  <si>
    <t>10001941</t>
  </si>
  <si>
    <t>+ILS/-EUR 4.2711 04-04-16 (12) +11</t>
  </si>
  <si>
    <t>10001946</t>
  </si>
  <si>
    <t>+ILS/-EUR 4.365 12-01-16 (26) +0</t>
  </si>
  <si>
    <t>10000248</t>
  </si>
  <si>
    <t>+ILS/-USD 3.8214 27-01-16 (10) -61</t>
  </si>
  <si>
    <t>10001857</t>
  </si>
  <si>
    <t>+ILS/-USD 3.8307 07-01-16 (10) --53</t>
  </si>
  <si>
    <t>10001847</t>
  </si>
  <si>
    <t>+ILS/-USD 3.84 07-01-16 (10) --40</t>
  </si>
  <si>
    <t>10001859</t>
  </si>
  <si>
    <t>+ILS/-USD 3.842 05-01-16 (10) -60</t>
  </si>
  <si>
    <t>10001837</t>
  </si>
  <si>
    <t>+ILS/-USD 3.8507 21-03-16 (12) -113</t>
  </si>
  <si>
    <t>10001919</t>
  </si>
  <si>
    <t>+ILS/-USD 3.861 04-02-16 (26) --60</t>
  </si>
  <si>
    <t>10000142</t>
  </si>
  <si>
    <t>+ILS/-USD 3.8631 29-02-16 (10) --89</t>
  </si>
  <si>
    <t>10001927</t>
  </si>
  <si>
    <t>+ILS/-USD 3.864 04-02-16 (26) --55</t>
  </si>
  <si>
    <t>10000320</t>
  </si>
  <si>
    <t>10000125</t>
  </si>
  <si>
    <t>10000254</t>
  </si>
  <si>
    <t>+ILS/-USD 3.8746 17-03-16 (26) --94</t>
  </si>
  <si>
    <t>10000338</t>
  </si>
  <si>
    <t>+ILS/-USD 3.8749 10-02-16 (26) --61</t>
  </si>
  <si>
    <t>10000258</t>
  </si>
  <si>
    <t>+ILS/-USD 3.8794 04-02-16 (26) -46</t>
  </si>
  <si>
    <t>10000131</t>
  </si>
  <si>
    <t>10000268</t>
  </si>
  <si>
    <t>+ILS/-USD 3.885 17-03-16 (26) --78</t>
  </si>
  <si>
    <t>10000342</t>
  </si>
  <si>
    <t>+ILS/-USD 3.8921 29-02-16 (10) --59</t>
  </si>
  <si>
    <t>10001890</t>
  </si>
  <si>
    <t>+ILS/-USD 3.9021 05-01-16 (10) --19</t>
  </si>
  <si>
    <t>10001895</t>
  </si>
  <si>
    <t>+USD/-ILS 3.8495 04-02-16 (26) --45</t>
  </si>
  <si>
    <t>10000273</t>
  </si>
  <si>
    <t>+USD/-ILS 3.8595 04-02-16 (26) --45</t>
  </si>
  <si>
    <t>10000146</t>
  </si>
  <si>
    <t>10000276</t>
  </si>
  <si>
    <t>+USD/-ILS 3.864 10-02-16 (26) --50</t>
  </si>
  <si>
    <t>10000262</t>
  </si>
  <si>
    <t>+USD/-ILS 3.8702 04-02-16 (26) --38</t>
  </si>
  <si>
    <t>10000127</t>
  </si>
  <si>
    <t>+USD/-ILS 3.871 04-02-16 (26) --70</t>
  </si>
  <si>
    <t>10000138</t>
  </si>
  <si>
    <t>+USD/-ILS 3.877 04-02-16 (26) --50</t>
  </si>
  <si>
    <t>10000139</t>
  </si>
  <si>
    <t>10000272</t>
  </si>
  <si>
    <t>+USD/-ILS 3.8854 04-02-16 (26) --21</t>
  </si>
  <si>
    <t>10000279</t>
  </si>
  <si>
    <t>+EUR/-GBP 0.7421 14-01-16 (26) +16</t>
  </si>
  <si>
    <t>10000309</t>
  </si>
  <si>
    <t>+GBP/-EUR 0.7126 14-01-16 (26) +28</t>
  </si>
  <si>
    <t>+GBP/-EUR 0.72538 14-01-16 (26) +18.8</t>
  </si>
  <si>
    <t>10000308</t>
  </si>
  <si>
    <t>+GBP/-USD 1.54504 14-01-16 (10) -18.6</t>
  </si>
  <si>
    <t>10001753</t>
  </si>
  <si>
    <t>+GBP/-USD 1.551855 14-01-16 (10) -7.45</t>
  </si>
  <si>
    <t>10001825</t>
  </si>
  <si>
    <t>+USD/-GBP 1.525525 14-01-16 (10) -8.75</t>
  </si>
  <si>
    <t>10001807</t>
  </si>
  <si>
    <t>+USD/-GBP 1.5571 14-01-16 (26) -12</t>
  </si>
  <si>
    <t>10000237</t>
  </si>
  <si>
    <t>+EUR/-GBP 0.7083 14-01-16 (26) +10.5</t>
  </si>
  <si>
    <t>10000329</t>
  </si>
  <si>
    <t>+EUR/-USD 1.0961 23-03-16 (26) +31</t>
  </si>
  <si>
    <t>10000147</t>
  </si>
  <si>
    <t>+EUR/-USD 1.0989 23-03-16 (26) +29</t>
  </si>
  <si>
    <t>10000277</t>
  </si>
  <si>
    <t>+GBP/-USD 1.4802 14-01-16 (26) +2.7</t>
  </si>
  <si>
    <t>10001947</t>
  </si>
  <si>
    <t>+GBP/-USD 1.5046 14-01-16 (26) +1.95</t>
  </si>
  <si>
    <t>10001926</t>
  </si>
  <si>
    <t>+GBP/-USD 1.545 14-01-16 (26) --3.7</t>
  </si>
  <si>
    <t>10000263</t>
  </si>
  <si>
    <t>+USD/-EUR 1.06623 09-03-16 (10) +29.3</t>
  </si>
  <si>
    <t>10001901</t>
  </si>
  <si>
    <t>+USD/-EUR 1.06626 17-02-16 (26) +24.6</t>
  </si>
  <si>
    <t>10000334</t>
  </si>
  <si>
    <t>+USD/-EUR 1.0798 24-02-16 (10) +24.6</t>
  </si>
  <si>
    <t>10001885</t>
  </si>
  <si>
    <t>+USD/-EUR 1.0899 23-02-16 (10) +24.1</t>
  </si>
  <si>
    <t>10001883</t>
  </si>
  <si>
    <t>+USD/-EUR 1.0936 17-02-16 (10) +19.3</t>
  </si>
  <si>
    <t>10001922</t>
  </si>
  <si>
    <t>+USD/-EUR 1.0944 30-03-16 (10) +29.9</t>
  </si>
  <si>
    <t>10001939</t>
  </si>
  <si>
    <t>+USD/-EUR 1.0983 24-02-16 (10) +21.4</t>
  </si>
  <si>
    <t>10001929</t>
  </si>
  <si>
    <t>+USD/-EUR 1.1046 23-03-16 (26) +30</t>
  </si>
  <si>
    <t>10000145</t>
  </si>
  <si>
    <t>10000275</t>
  </si>
  <si>
    <t>+USD/-EUR 1.1064 25-02-16 (26) +24</t>
  </si>
  <si>
    <t>10000264</t>
  </si>
  <si>
    <t>+USD/-EUR 1.1077 09-02-16 (10) +21.4</t>
  </si>
  <si>
    <t>10001875</t>
  </si>
  <si>
    <t>+USD/-EUR 1.1336 25-02-16 (26) +25.2</t>
  </si>
  <si>
    <t>10000256</t>
  </si>
  <si>
    <t>+USD/-JPY 121.14 22-03-16 (26) --26</t>
  </si>
  <si>
    <t>10001937</t>
  </si>
  <si>
    <t>+USD/-JPY 122.44 22-03-16 (10) --31</t>
  </si>
  <si>
    <t>10001924</t>
  </si>
  <si>
    <t>393965</t>
  </si>
  <si>
    <t>404626</t>
  </si>
  <si>
    <t/>
  </si>
  <si>
    <t>פרנק שווצרי</t>
  </si>
  <si>
    <t>דולר ניו-זילנד</t>
  </si>
  <si>
    <t>לירה טורקית</t>
  </si>
  <si>
    <t>יו בנק</t>
  </si>
  <si>
    <t>30026000</t>
  </si>
  <si>
    <t>Aa3</t>
  </si>
  <si>
    <t>פועלים סהר</t>
  </si>
  <si>
    <t>בנק הפועלים בע"מ</t>
  </si>
  <si>
    <t>30012000</t>
  </si>
  <si>
    <t>בנק לאומי לישראל בע"מ</t>
  </si>
  <si>
    <t>30110000</t>
  </si>
  <si>
    <t>30111000</t>
  </si>
  <si>
    <t>30226000</t>
  </si>
  <si>
    <t>30326000</t>
  </si>
  <si>
    <t>32026000</t>
  </si>
  <si>
    <t>31126000</t>
  </si>
  <si>
    <t>31726000</t>
  </si>
  <si>
    <t>30726000</t>
  </si>
  <si>
    <t>30395000</t>
  </si>
  <si>
    <t>32095000</t>
  </si>
  <si>
    <t>31795000</t>
  </si>
  <si>
    <t>32895000</t>
  </si>
  <si>
    <t>30212000</t>
  </si>
  <si>
    <t>30312000</t>
  </si>
  <si>
    <t>32012000</t>
  </si>
  <si>
    <t>30210000</t>
  </si>
  <si>
    <t>30310000</t>
  </si>
  <si>
    <t>31710000</t>
  </si>
  <si>
    <t>35095000</t>
  </si>
  <si>
    <t>35195000</t>
  </si>
  <si>
    <t>30291000</t>
  </si>
  <si>
    <t>30391000</t>
  </si>
  <si>
    <t>30791000</t>
  </si>
  <si>
    <t>30891000</t>
  </si>
  <si>
    <t>כתר שוודי</t>
  </si>
  <si>
    <t>31191000</t>
  </si>
  <si>
    <t>31791000</t>
  </si>
  <si>
    <t>32091000</t>
  </si>
  <si>
    <t>לא</t>
  </si>
  <si>
    <t>כן</t>
  </si>
  <si>
    <t>יין יפני/100</t>
  </si>
  <si>
    <t>A1</t>
  </si>
  <si>
    <t>MOODY'S</t>
  </si>
  <si>
    <t>UBS</t>
  </si>
  <si>
    <t>Consumer Durables &amp; Apparel</t>
  </si>
  <si>
    <t>סה"כ יתרות התחייבות להשקעה</t>
  </si>
  <si>
    <t>בישראל</t>
  </si>
  <si>
    <t>גורם 58</t>
  </si>
  <si>
    <t>גורם 43</t>
  </si>
  <si>
    <t>גורם 44</t>
  </si>
  <si>
    <t>גורם 45</t>
  </si>
  <si>
    <t>גורם 46</t>
  </si>
  <si>
    <t>גורם 47</t>
  </si>
  <si>
    <t>גורם 48</t>
  </si>
  <si>
    <t>גורם 67</t>
  </si>
  <si>
    <t>גורם 69</t>
  </si>
  <si>
    <t>גורם 70</t>
  </si>
  <si>
    <t>גורם 75</t>
  </si>
  <si>
    <t>גורם 80</t>
  </si>
  <si>
    <t>גורם 81</t>
  </si>
  <si>
    <t>בחו"ל</t>
  </si>
  <si>
    <t>סה"כ בחו"ל</t>
  </si>
  <si>
    <t>כתר נורבגי</t>
  </si>
  <si>
    <t>פורוורד ריבית</t>
  </si>
  <si>
    <t>בבטחונות אחרים-גורם 63</t>
  </si>
  <si>
    <t>בבטחונות אחרים-גורם 33*</t>
  </si>
  <si>
    <t>בבטחונות אחרים - גורם 07</t>
  </si>
  <si>
    <t>בבטחונות אחרים-גורם 7</t>
  </si>
  <si>
    <t>בבטחונות אחרים-גורם 62</t>
  </si>
  <si>
    <t>בבטחונות אחרים - גורם 29</t>
  </si>
  <si>
    <t>בבטחונות אחרים-גורם 29</t>
  </si>
  <si>
    <t>בבטחונות אחרים-גורם 9</t>
  </si>
  <si>
    <t>בבטחונות אחרים-גורם 64</t>
  </si>
  <si>
    <t>בבטחונות אחרים-גורם 28*</t>
  </si>
  <si>
    <t>בבטחונות אחרים - גורם 30</t>
  </si>
  <si>
    <t>בבטחונות אחרים-גורם 47</t>
  </si>
  <si>
    <t>בבטחונות אחרים - גורם 47</t>
  </si>
  <si>
    <t>בבטחונות אחרים-גורם 35</t>
  </si>
  <si>
    <t>בבטחונות אחרים - גורם 37</t>
  </si>
  <si>
    <t>בבטחונות אחרים-גורם 41</t>
  </si>
  <si>
    <t>בבטחונות אחרים-גורם 38</t>
  </si>
  <si>
    <t>בבטחונות אחרים-גורם 61</t>
  </si>
  <si>
    <t>בבטחונות אחרים-גורם 40</t>
  </si>
  <si>
    <t>בבטחונות אחרים-גורם 67</t>
  </si>
  <si>
    <t>בבטחונות אחרים-גורם 65</t>
  </si>
  <si>
    <t>בבטחונות אחרים - גורם 43</t>
  </si>
  <si>
    <t>בבטחונות אחרים-גורם 43</t>
  </si>
  <si>
    <t>בבטחונות אחרים - גורם 14</t>
  </si>
  <si>
    <t>בבטחונות אחרים - גורם 80</t>
  </si>
  <si>
    <t>בבטחונות אחרים-גורם 79</t>
  </si>
  <si>
    <t>בבטחונות אחרים-גורם 78</t>
  </si>
  <si>
    <t>בבטחונות אחרים-גורם 77</t>
  </si>
  <si>
    <t>בשיעבוד כלי רכב - גורם 68</t>
  </si>
  <si>
    <t>בשיעבוד כלי רכב-גורם 01</t>
  </si>
  <si>
    <t xml:space="preserve">גורם 76 </t>
  </si>
  <si>
    <t xml:space="preserve">גורם 77 </t>
  </si>
  <si>
    <t xml:space="preserve">גורם 78 </t>
  </si>
  <si>
    <t xml:space="preserve">גורם 79 </t>
  </si>
  <si>
    <t>* בעל ענין/צד קשור</t>
  </si>
  <si>
    <t>בבטחונות אחרים-גורם 84</t>
  </si>
  <si>
    <t>סה"כ הלוואות בחו"ל</t>
  </si>
  <si>
    <t>בנקמזרחי</t>
  </si>
  <si>
    <t>3. חייבים/ זכאיים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</si>
</sst>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mmm\-yyyy"/>
  </numFmts>
  <fonts count="3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  <charset val="177"/>
      <scheme val="minor"/>
    </font>
    <font>
      <sz val="11"/>
      <name val="Arial"/>
      <family val="2"/>
      <charset val="177"/>
    </font>
    <font>
      <sz val="10"/>
      <name val="Arial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23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8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49" fontId="6" fillId="2" borderId="31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 readingOrder="2"/>
    </xf>
    <xf numFmtId="0" fontId="27" fillId="0" borderId="34" xfId="0" applyFont="1" applyFill="1" applyBorder="1" applyAlignment="1">
      <alignment horizontal="right"/>
    </xf>
    <xf numFmtId="0" fontId="28" fillId="0" borderId="35" xfId="0" applyFont="1" applyFill="1" applyBorder="1" applyAlignment="1">
      <alignment horizontal="right" indent="2"/>
    </xf>
    <xf numFmtId="0" fontId="28" fillId="0" borderId="27" xfId="0" applyNumberFormat="1" applyFont="1" applyFill="1" applyBorder="1" applyAlignment="1">
      <alignment horizontal="right"/>
    </xf>
    <xf numFmtId="4" fontId="28" fillId="0" borderId="27" xfId="0" applyNumberFormat="1" applyFont="1" applyFill="1" applyBorder="1" applyAlignment="1">
      <alignment horizontal="right"/>
    </xf>
    <xf numFmtId="2" fontId="28" fillId="0" borderId="27" xfId="0" applyNumberFormat="1" applyFont="1" applyFill="1" applyBorder="1" applyAlignment="1">
      <alignment horizontal="right"/>
    </xf>
    <xf numFmtId="10" fontId="28" fillId="0" borderId="27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6" fillId="0" borderId="16" xfId="12" applyFont="1" applyBorder="1" applyAlignment="1">
      <alignment horizontal="right"/>
    </xf>
    <xf numFmtId="10" fontId="6" fillId="0" borderId="16" xfId="13" applyNumberFormat="1" applyFont="1" applyBorder="1" applyAlignment="1">
      <alignment horizontal="center"/>
    </xf>
    <xf numFmtId="167" fontId="6" fillId="0" borderId="16" xfId="7" applyNumberFormat="1" applyFont="1" applyBorder="1" applyAlignment="1">
      <alignment horizontal="center"/>
    </xf>
    <xf numFmtId="2" fontId="6" fillId="0" borderId="16" xfId="7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4" xfId="0" applyFont="1" applyFill="1" applyBorder="1" applyAlignment="1">
      <alignment horizontal="right" indent="1"/>
    </xf>
    <xf numFmtId="0" fontId="6" fillId="2" borderId="36" xfId="0" applyFont="1" applyFill="1" applyBorder="1" applyAlignment="1">
      <alignment horizontal="right" wrapText="1"/>
    </xf>
    <xf numFmtId="0" fontId="21" fillId="7" borderId="24" xfId="0" applyFont="1" applyFill="1" applyBorder="1" applyAlignment="1">
      <alignment horizontal="right"/>
    </xf>
    <xf numFmtId="0" fontId="0" fillId="7" borderId="24" xfId="0" applyFill="1" applyBorder="1" applyAlignment="1">
      <alignment horizontal="right"/>
    </xf>
    <xf numFmtId="168" fontId="0" fillId="0" borderId="24" xfId="0" applyNumberFormat="1" applyFill="1" applyBorder="1" applyAlignment="1">
      <alignment horizontal="center"/>
    </xf>
    <xf numFmtId="43" fontId="2" fillId="0" borderId="24" xfId="12" applyFont="1" applyFill="1" applyBorder="1" applyAlignment="1"/>
    <xf numFmtId="10" fontId="29" fillId="0" borderId="0" xfId="13" applyNumberFormat="1" applyFont="1" applyFill="1" applyBorder="1" applyAlignment="1">
      <alignment horizontal="right"/>
    </xf>
    <xf numFmtId="10" fontId="27" fillId="0" borderId="0" xfId="13" applyNumberFormat="1" applyFont="1" applyFill="1" applyBorder="1" applyAlignment="1">
      <alignment horizontal="right"/>
    </xf>
    <xf numFmtId="43" fontId="21" fillId="0" borderId="24" xfId="12" applyFont="1" applyFill="1" applyBorder="1" applyAlignment="1">
      <alignment horizontal="right" indent="1"/>
    </xf>
    <xf numFmtId="43" fontId="32" fillId="0" borderId="24" xfId="12" applyFont="1" applyFill="1" applyBorder="1"/>
    <xf numFmtId="43" fontId="21" fillId="0" borderId="24" xfId="12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31" fillId="0" borderId="0" xfId="0" applyFont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6" fillId="0" borderId="0" xfId="0" applyFont="1" applyFill="1" applyAlignment="1">
      <alignment horizontal="right" readingOrder="2"/>
    </xf>
    <xf numFmtId="0" fontId="6" fillId="7" borderId="29" xfId="7" applyFont="1" applyFill="1" applyBorder="1" applyAlignment="1">
      <alignment horizontal="right" wrapText="1"/>
    </xf>
    <xf numFmtId="167" fontId="6" fillId="0" borderId="16" xfId="7" applyNumberFormat="1" applyFont="1" applyFill="1" applyBorder="1" applyAlignment="1">
      <alignment horizontal="center"/>
    </xf>
    <xf numFmtId="43" fontId="6" fillId="0" borderId="16" xfId="12" applyFont="1" applyFill="1" applyBorder="1" applyAlignment="1">
      <alignment horizontal="right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Border="1"/>
    <xf numFmtId="0" fontId="5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10" fontId="33" fillId="0" borderId="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right" vertical="center" readingOrder="2"/>
    </xf>
    <xf numFmtId="10" fontId="2" fillId="0" borderId="0" xfId="0" applyNumberFormat="1" applyFont="1" applyFill="1" applyAlignment="1">
      <alignment horizontal="right"/>
    </xf>
    <xf numFmtId="1" fontId="28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right"/>
    </xf>
    <xf numFmtId="10" fontId="2" fillId="0" borderId="0" xfId="13" applyNumberFormat="1" applyFont="1" applyFill="1" applyAlignment="1">
      <alignment horizontal="right"/>
    </xf>
    <xf numFmtId="14" fontId="0" fillId="0" borderId="0" xfId="0" applyNumberFormat="1" applyFill="1" applyAlignment="1">
      <alignment readingOrder="1"/>
    </xf>
    <xf numFmtId="0" fontId="5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0" fontId="22" fillId="0" borderId="0" xfId="0" applyFont="1" applyFill="1" applyAlignment="1">
      <alignment horizontal="center" wrapText="1"/>
    </xf>
    <xf numFmtId="0" fontId="31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0" fillId="0" borderId="0" xfId="0" applyFill="1" applyAlignment="1">
      <alignment horizontal="right" indent="5"/>
    </xf>
    <xf numFmtId="43" fontId="21" fillId="0" borderId="24" xfId="12" applyFont="1" applyFill="1" applyBorder="1" applyAlignment="1"/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5" fillId="0" borderId="0" xfId="7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3" fillId="0" borderId="0" xfId="11" applyFill="1" applyBorder="1" applyAlignment="1" applyProtection="1">
      <alignment horizontal="center" readingOrder="2"/>
    </xf>
    <xf numFmtId="0" fontId="23" fillId="0" borderId="0" xfId="7" applyFont="1" applyAlignment="1">
      <alignment horizontal="right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0" fontId="5" fillId="0" borderId="0" xfId="21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14" applyFill="1" applyAlignment="1">
      <alignment horizontal="right" indent="3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Border="1"/>
    <xf numFmtId="0" fontId="5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8" fillId="2" borderId="19" xfId="7" applyFont="1" applyFill="1" applyBorder="1" applyAlignment="1">
      <alignment horizontal="center" vertical="center" wrapText="1"/>
    </xf>
    <xf numFmtId="0" fontId="8" fillId="2" borderId="20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 readingOrder="2"/>
    </xf>
    <xf numFmtId="0" fontId="8" fillId="2" borderId="27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</cellXfs>
  <cellStyles count="22">
    <cellStyle name="Comma" xfId="12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4"/>
    <cellStyle name="Normal_2007-16618" xfId="7"/>
    <cellStyle name="Percent" xfId="13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1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</sheetPr>
  <dimension ref="A1:AJ66"/>
  <sheetViews>
    <sheetView rightToLeft="1" tabSelected="1" topLeftCell="A20" zoomScaleNormal="100" workbookViewId="0">
      <selection activeCell="C10" sqref="C10:C4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6" t="s">
        <v>193</v>
      </c>
      <c r="C1" s="80" t="s" vm="1">
        <v>256</v>
      </c>
    </row>
    <row r="2" spans="1:36">
      <c r="B2" s="56" t="s">
        <v>192</v>
      </c>
      <c r="C2" s="80" t="s">
        <v>257</v>
      </c>
    </row>
    <row r="3" spans="1:36">
      <c r="B3" s="56" t="s">
        <v>194</v>
      </c>
      <c r="C3" s="80" t="s">
        <v>258</v>
      </c>
    </row>
    <row r="4" spans="1:36">
      <c r="B4" s="56" t="s">
        <v>195</v>
      </c>
      <c r="C4" s="80">
        <v>659</v>
      </c>
    </row>
    <row r="6" spans="1:36" ht="26.25" customHeight="1">
      <c r="B6" s="216" t="s">
        <v>209</v>
      </c>
      <c r="C6" s="217"/>
      <c r="D6" s="218"/>
    </row>
    <row r="7" spans="1:36" s="10" customFormat="1">
      <c r="B7" s="21"/>
      <c r="C7" s="22" t="s">
        <v>122</v>
      </c>
      <c r="D7" s="23" t="s">
        <v>121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6" t="s">
        <v>122</v>
      </c>
    </row>
    <row r="8" spans="1:36" s="10" customFormat="1">
      <c r="B8" s="21"/>
      <c r="C8" s="24" t="s">
        <v>23</v>
      </c>
      <c r="D8" s="25" t="s">
        <v>20</v>
      </c>
      <c r="AJ8" s="36" t="s">
        <v>123</v>
      </c>
    </row>
    <row r="9" spans="1:36" s="11" customFormat="1" ht="18" customHeight="1">
      <c r="B9" s="35"/>
      <c r="C9" s="18" t="s">
        <v>1</v>
      </c>
      <c r="D9" s="26" t="s">
        <v>2</v>
      </c>
      <c r="AJ9" s="36" t="s">
        <v>132</v>
      </c>
    </row>
    <row r="10" spans="1:36" s="11" customFormat="1" ht="18" customHeight="1">
      <c r="B10" s="68" t="s">
        <v>208</v>
      </c>
      <c r="C10" s="120">
        <f>C11+C12+C23+C33</f>
        <v>605732.05044000002</v>
      </c>
      <c r="D10" s="121">
        <f>C10/$C$43</f>
        <v>0.99218386558433069</v>
      </c>
      <c r="AJ10" s="67"/>
    </row>
    <row r="11" spans="1:36">
      <c r="A11" s="44" t="s">
        <v>155</v>
      </c>
      <c r="B11" s="27" t="s">
        <v>210</v>
      </c>
      <c r="C11" s="120">
        <f>מזומנים!J10</f>
        <v>60923.137600000002</v>
      </c>
      <c r="D11" s="121">
        <f t="shared" ref="D11:D13" si="0">C11/$C$43</f>
        <v>9.9791573062026004E-2</v>
      </c>
    </row>
    <row r="12" spans="1:36">
      <c r="B12" s="27" t="s">
        <v>211</v>
      </c>
      <c r="C12" s="120">
        <f>C13+C15+C16+C17+C18+C19+C20+C21</f>
        <v>526903.29529000004</v>
      </c>
      <c r="D12" s="121">
        <f t="shared" si="0"/>
        <v>0.86306304566549941</v>
      </c>
    </row>
    <row r="13" spans="1:36">
      <c r="A13" s="54" t="s">
        <v>155</v>
      </c>
      <c r="B13" s="28" t="s">
        <v>80</v>
      </c>
      <c r="C13" s="120" vm="2">
        <v>219203.42197999998</v>
      </c>
      <c r="D13" s="121">
        <f t="shared" si="0"/>
        <v>0.35905331146246289</v>
      </c>
    </row>
    <row r="14" spans="1:36">
      <c r="A14" s="54" t="s">
        <v>155</v>
      </c>
      <c r="B14" s="28" t="s">
        <v>81</v>
      </c>
      <c r="C14" s="120" t="s" vm="3">
        <v>1742</v>
      </c>
      <c r="D14" s="121" t="s" vm="4">
        <v>1742</v>
      </c>
    </row>
    <row r="15" spans="1:36">
      <c r="A15" s="54" t="s">
        <v>155</v>
      </c>
      <c r="B15" s="28" t="s">
        <v>82</v>
      </c>
      <c r="C15" s="120" vm="5">
        <v>75500.015470000013</v>
      </c>
      <c r="D15" s="121">
        <f t="shared" ref="D15:D21" si="1">C15/$C$43</f>
        <v>0.12366837308061757</v>
      </c>
    </row>
    <row r="16" spans="1:36">
      <c r="A16" s="54" t="s">
        <v>155</v>
      </c>
      <c r="B16" s="28" t="s">
        <v>83</v>
      </c>
      <c r="C16" s="120" vm="6">
        <v>87777.15429000002</v>
      </c>
      <c r="D16" s="121">
        <f t="shared" si="1"/>
        <v>0.14377822040319976</v>
      </c>
    </row>
    <row r="17" spans="1:4">
      <c r="A17" s="54" t="s">
        <v>155</v>
      </c>
      <c r="B17" s="28" t="s">
        <v>84</v>
      </c>
      <c r="C17" s="120" vm="7">
        <v>104784.03640999999</v>
      </c>
      <c r="D17" s="121">
        <f t="shared" si="1"/>
        <v>0.17163534639001435</v>
      </c>
    </row>
    <row r="18" spans="1:4">
      <c r="A18" s="54" t="s">
        <v>155</v>
      </c>
      <c r="B18" s="28" t="s">
        <v>85</v>
      </c>
      <c r="C18" s="120" vm="8">
        <v>39802.981699999997</v>
      </c>
      <c r="D18" s="121">
        <f t="shared" si="1"/>
        <v>6.519694015893944E-2</v>
      </c>
    </row>
    <row r="19" spans="1:4">
      <c r="A19" s="54" t="s">
        <v>155</v>
      </c>
      <c r="B19" s="28" t="s">
        <v>86</v>
      </c>
      <c r="C19" s="120" vm="9">
        <v>11.85308</v>
      </c>
      <c r="D19" s="121">
        <f t="shared" si="1"/>
        <v>1.9415242638948379E-5</v>
      </c>
    </row>
    <row r="20" spans="1:4">
      <c r="A20" s="54" t="s">
        <v>155</v>
      </c>
      <c r="B20" s="28" t="s">
        <v>87</v>
      </c>
      <c r="C20" s="120" vm="10">
        <v>-137.08000000000001</v>
      </c>
      <c r="D20" s="121">
        <f t="shared" si="1"/>
        <v>-2.2453585573935583E-4</v>
      </c>
    </row>
    <row r="21" spans="1:4">
      <c r="A21" s="54" t="s">
        <v>155</v>
      </c>
      <c r="B21" s="28" t="s">
        <v>88</v>
      </c>
      <c r="C21" s="120" vm="11">
        <v>-39.087640000000015</v>
      </c>
      <c r="D21" s="121">
        <f t="shared" si="1"/>
        <v>-6.4025216634314841E-5</v>
      </c>
    </row>
    <row r="22" spans="1:4">
      <c r="A22" s="54" t="s">
        <v>155</v>
      </c>
      <c r="B22" s="28" t="s">
        <v>89</v>
      </c>
      <c r="C22" s="120" t="s" vm="12">
        <v>1742</v>
      </c>
      <c r="D22" s="121" t="s" vm="13">
        <v>1742</v>
      </c>
    </row>
    <row r="23" spans="1:4">
      <c r="B23" s="27" t="s">
        <v>212</v>
      </c>
      <c r="C23" s="120">
        <f>C26+C27+C29+C31</f>
        <v>2411.6266200000005</v>
      </c>
      <c r="D23" s="121">
        <f>C23/$C$43</f>
        <v>3.9502235690509948E-3</v>
      </c>
    </row>
    <row r="24" spans="1:4">
      <c r="A24" s="54" t="s">
        <v>155</v>
      </c>
      <c r="B24" s="28" t="s">
        <v>90</v>
      </c>
      <c r="C24" s="120" t="s" vm="14">
        <v>1742</v>
      </c>
      <c r="D24" s="121" t="s" vm="15">
        <v>1742</v>
      </c>
    </row>
    <row r="25" spans="1:4">
      <c r="A25" s="54" t="s">
        <v>155</v>
      </c>
      <c r="B25" s="28" t="s">
        <v>91</v>
      </c>
      <c r="C25" s="120" t="s" vm="16">
        <v>1742</v>
      </c>
      <c r="D25" s="121" t="s" vm="17">
        <v>1742</v>
      </c>
    </row>
    <row r="26" spans="1:4">
      <c r="A26" s="54" t="s">
        <v>155</v>
      </c>
      <c r="B26" s="28" t="s">
        <v>82</v>
      </c>
      <c r="C26" s="120" vm="18">
        <v>3199.0332600000006</v>
      </c>
      <c r="D26" s="121">
        <f t="shared" ref="D26:D27" si="2">C26/$C$43</f>
        <v>5.2399888428126739E-3</v>
      </c>
    </row>
    <row r="27" spans="1:4">
      <c r="A27" s="54" t="s">
        <v>155</v>
      </c>
      <c r="B27" s="28" t="s">
        <v>92</v>
      </c>
      <c r="C27" s="120" vm="19">
        <v>75.116630000000001</v>
      </c>
      <c r="D27" s="121">
        <f t="shared" si="2"/>
        <v>1.230403909928988E-4</v>
      </c>
    </row>
    <row r="28" spans="1:4">
      <c r="A28" s="54" t="s">
        <v>155</v>
      </c>
      <c r="B28" s="28" t="s">
        <v>93</v>
      </c>
      <c r="C28" s="120" t="s" vm="20">
        <v>1742</v>
      </c>
      <c r="D28" s="121" t="s" vm="21">
        <v>1742</v>
      </c>
    </row>
    <row r="29" spans="1:4">
      <c r="A29" s="54" t="s">
        <v>155</v>
      </c>
      <c r="B29" s="28" t="s">
        <v>94</v>
      </c>
      <c r="C29" s="120" vm="22">
        <v>4.8350399999999993</v>
      </c>
      <c r="D29" s="121">
        <f>C29/$C$43</f>
        <v>7.919753749153887E-6</v>
      </c>
    </row>
    <row r="30" spans="1:4">
      <c r="A30" s="54" t="s">
        <v>155</v>
      </c>
      <c r="B30" s="28" t="s">
        <v>237</v>
      </c>
      <c r="C30" s="120" t="s" vm="23">
        <v>1742</v>
      </c>
      <c r="D30" s="121" t="s" vm="24">
        <v>1742</v>
      </c>
    </row>
    <row r="31" spans="1:4">
      <c r="A31" s="54" t="s">
        <v>155</v>
      </c>
      <c r="B31" s="28" t="s">
        <v>117</v>
      </c>
      <c r="C31" s="153">
        <f>'לא סחיר - חוזים עתידיים'!I11</f>
        <v>-867.35831000000007</v>
      </c>
      <c r="D31" s="121">
        <f>C31/$C$43</f>
        <v>-1.4207254185037313E-3</v>
      </c>
    </row>
    <row r="32" spans="1:4">
      <c r="A32" s="54" t="s">
        <v>155</v>
      </c>
      <c r="B32" s="28" t="s">
        <v>95</v>
      </c>
      <c r="C32" s="120" t="s" vm="25">
        <v>1742</v>
      </c>
      <c r="D32" s="121" t="s" vm="26">
        <v>1742</v>
      </c>
    </row>
    <row r="33" spans="1:4">
      <c r="A33" s="54" t="s">
        <v>155</v>
      </c>
      <c r="B33" s="27" t="s">
        <v>213</v>
      </c>
      <c r="C33" s="120">
        <f>הלוואות!M10</f>
        <v>15493.990929999998</v>
      </c>
      <c r="D33" s="121">
        <f>C33/$C$43</f>
        <v>2.5379023287754356E-2</v>
      </c>
    </row>
    <row r="34" spans="1:4">
      <c r="A34" s="54" t="s">
        <v>155</v>
      </c>
      <c r="B34" s="27" t="s">
        <v>214</v>
      </c>
      <c r="C34" s="120" t="s" vm="27">
        <v>1742</v>
      </c>
      <c r="D34" s="121" t="s" vm="28">
        <v>1742</v>
      </c>
    </row>
    <row r="35" spans="1:4">
      <c r="A35" s="54" t="s">
        <v>155</v>
      </c>
      <c r="B35" s="27" t="s">
        <v>215</v>
      </c>
      <c r="C35" s="120" t="s" vm="29">
        <v>1742</v>
      </c>
      <c r="D35" s="121" t="s" vm="30">
        <v>1742</v>
      </c>
    </row>
    <row r="36" spans="1:4">
      <c r="A36" s="54" t="s">
        <v>155</v>
      </c>
      <c r="B36" s="55" t="s">
        <v>216</v>
      </c>
      <c r="C36" s="120" t="s" vm="31">
        <v>1742</v>
      </c>
      <c r="D36" s="121" t="s" vm="32">
        <v>1742</v>
      </c>
    </row>
    <row r="37" spans="1:4">
      <c r="A37" s="54" t="s">
        <v>155</v>
      </c>
      <c r="B37" s="27" t="s">
        <v>217</v>
      </c>
      <c r="C37" s="120"/>
      <c r="D37" s="121"/>
    </row>
    <row r="38" spans="1:4">
      <c r="A38" s="54"/>
      <c r="B38" s="69" t="s">
        <v>219</v>
      </c>
      <c r="C38" s="120">
        <v>0</v>
      </c>
      <c r="D38" s="121">
        <f>C38/$C$43</f>
        <v>0</v>
      </c>
    </row>
    <row r="39" spans="1:4">
      <c r="A39" s="54" t="s">
        <v>155</v>
      </c>
      <c r="B39" s="70" t="s">
        <v>221</v>
      </c>
      <c r="C39" s="120" t="s" vm="33">
        <v>1742</v>
      </c>
      <c r="D39" s="121" t="s" vm="34">
        <v>1742</v>
      </c>
    </row>
    <row r="40" spans="1:4">
      <c r="A40" s="54" t="s">
        <v>155</v>
      </c>
      <c r="B40" s="70" t="s">
        <v>220</v>
      </c>
      <c r="C40" s="120" t="s" vm="35">
        <v>1742</v>
      </c>
      <c r="D40" s="121" t="s" vm="36">
        <v>1742</v>
      </c>
    </row>
    <row r="41" spans="1:4">
      <c r="A41" s="54" t="s">
        <v>155</v>
      </c>
      <c r="B41" s="70" t="s">
        <v>222</v>
      </c>
      <c r="C41" s="120" t="s" vm="37">
        <v>1742</v>
      </c>
      <c r="D41" s="121" t="s" vm="38">
        <v>1742</v>
      </c>
    </row>
    <row r="42" spans="1:4" s="182" customFormat="1">
      <c r="A42" s="189"/>
      <c r="B42" s="191" t="s">
        <v>1845</v>
      </c>
      <c r="C42" s="120">
        <v>4771.78</v>
      </c>
      <c r="D42" s="121">
        <f>C42/$C$43</f>
        <v>7.8161344156692687E-3</v>
      </c>
    </row>
    <row r="43" spans="1:4">
      <c r="B43" s="70" t="s">
        <v>96</v>
      </c>
      <c r="C43" s="120">
        <f>C10+C38+C42</f>
        <v>610503.83044000005</v>
      </c>
      <c r="D43" s="121">
        <f>C43/$C$43</f>
        <v>1</v>
      </c>
    </row>
    <row r="44" spans="1:4">
      <c r="A44" s="54" t="s">
        <v>155</v>
      </c>
      <c r="B44" s="151" t="s">
        <v>218</v>
      </c>
      <c r="C44" s="153">
        <f>'יתרת התחייבות להשקעה'!C10</f>
        <v>7687.1053035084069</v>
      </c>
      <c r="D44" s="121"/>
    </row>
    <row r="45" spans="1:4">
      <c r="B45" s="6"/>
    </row>
    <row r="46" spans="1:4">
      <c r="C46" s="64" t="s">
        <v>200</v>
      </c>
      <c r="D46" s="34" t="s">
        <v>116</v>
      </c>
    </row>
    <row r="47" spans="1:4">
      <c r="C47" s="64" t="s">
        <v>1</v>
      </c>
      <c r="D47" s="64" t="s">
        <v>2</v>
      </c>
    </row>
    <row r="48" spans="1:4">
      <c r="C48" s="123" t="s">
        <v>181</v>
      </c>
      <c r="D48" s="122" vm="39">
        <v>2.8509000000000002</v>
      </c>
    </row>
    <row r="49" spans="3:4">
      <c r="C49" s="123" t="s">
        <v>190</v>
      </c>
      <c r="D49" s="122">
        <v>0.98519999999999996</v>
      </c>
    </row>
    <row r="50" spans="3:4">
      <c r="C50" s="123" t="s">
        <v>186</v>
      </c>
      <c r="D50" s="122">
        <v>2.8140999999999998</v>
      </c>
    </row>
    <row r="51" spans="3:4">
      <c r="C51" s="123" t="s">
        <v>1743</v>
      </c>
      <c r="D51" s="122">
        <v>3.9245999999999999</v>
      </c>
    </row>
    <row r="52" spans="3:4">
      <c r="C52" s="123" t="s">
        <v>179</v>
      </c>
      <c r="D52" s="122" vm="40">
        <v>4.2468000000000004</v>
      </c>
    </row>
    <row r="53" spans="3:4">
      <c r="C53" s="123" t="s">
        <v>180</v>
      </c>
      <c r="D53" s="122" vm="41">
        <v>5.7839999999999998</v>
      </c>
    </row>
    <row r="54" spans="3:4">
      <c r="C54" s="123" t="s">
        <v>182</v>
      </c>
      <c r="D54" s="122">
        <v>0.50349999999999995</v>
      </c>
    </row>
    <row r="55" spans="3:4">
      <c r="C55" s="123" t="s">
        <v>1783</v>
      </c>
      <c r="D55" s="122">
        <v>3.2406000000000001</v>
      </c>
    </row>
    <row r="56" spans="3:4">
      <c r="C56" s="123" t="s">
        <v>188</v>
      </c>
      <c r="D56" s="122">
        <v>0.22459999999999999</v>
      </c>
    </row>
    <row r="57" spans="3:4">
      <c r="C57" s="123" t="s">
        <v>185</v>
      </c>
      <c r="D57" s="122">
        <v>0.56910000000000005</v>
      </c>
    </row>
    <row r="58" spans="3:4">
      <c r="C58" s="123" t="s">
        <v>1744</v>
      </c>
      <c r="D58" s="122">
        <v>2.6688000000000001</v>
      </c>
    </row>
    <row r="59" spans="3:4">
      <c r="C59" s="123" t="s">
        <v>184</v>
      </c>
      <c r="D59" s="122">
        <v>0.4622</v>
      </c>
    </row>
    <row r="60" spans="3:4">
      <c r="C60" s="123" t="s">
        <v>177</v>
      </c>
      <c r="D60" s="122">
        <v>3.9020000000000001</v>
      </c>
    </row>
    <row r="61" spans="3:4">
      <c r="C61" s="123" t="s">
        <v>191</v>
      </c>
      <c r="D61" s="122" vm="42">
        <v>0.25080000000000002</v>
      </c>
    </row>
    <row r="62" spans="3:4">
      <c r="C62" s="123" t="s">
        <v>1805</v>
      </c>
      <c r="D62" s="152">
        <v>0.44180000000000003</v>
      </c>
    </row>
    <row r="63" spans="3:4">
      <c r="C63" s="123" t="s">
        <v>178</v>
      </c>
      <c r="D63" s="122">
        <v>1</v>
      </c>
    </row>
    <row r="65" spans="2:2">
      <c r="B65" s="112" t="s">
        <v>1841</v>
      </c>
    </row>
    <row r="66" spans="2:2">
      <c r="B66" s="112" t="s">
        <v>125</v>
      </c>
    </row>
  </sheetData>
  <sheetProtection password="CC3D" sheet="1" objects="1" scenarios="1"/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4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1181102362204722" bottom="0.51181102362204722" header="0" footer="0.23622047244094491"/>
  <pageSetup paperSize="9" scale="98" fitToHeight="25" pageOrder="overThenDown" orientation="portrait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E796"/>
  <sheetViews>
    <sheetView rightToLeft="1" zoomScaleNormal="100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4.85546875" style="2" customWidth="1"/>
    <col min="4" max="4" width="6.42578125" style="2" bestFit="1" customWidth="1"/>
    <col min="5" max="5" width="13.42578125" style="2" bestFit="1" customWidth="1"/>
    <col min="6" max="6" width="8" style="1" bestFit="1" customWidth="1"/>
    <col min="7" max="7" width="11.28515625" style="1" bestFit="1" customWidth="1"/>
    <col min="8" max="8" width="9.42578125" style="1" bestFit="1" customWidth="1"/>
    <col min="9" max="9" width="6.85546875" style="1" bestFit="1" customWidth="1"/>
    <col min="10" max="10" width="8.5703125" style="1" customWidth="1"/>
    <col min="11" max="11" width="12.28515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7">
      <c r="B1" s="56" t="s">
        <v>193</v>
      </c>
      <c r="C1" s="80" t="s" vm="1">
        <v>256</v>
      </c>
    </row>
    <row r="2" spans="2:57">
      <c r="B2" s="56" t="s">
        <v>192</v>
      </c>
      <c r="C2" s="80" t="s">
        <v>257</v>
      </c>
    </row>
    <row r="3" spans="2:57">
      <c r="B3" s="56" t="s">
        <v>194</v>
      </c>
      <c r="C3" s="80" t="s">
        <v>258</v>
      </c>
    </row>
    <row r="4" spans="2:57">
      <c r="B4" s="56" t="s">
        <v>195</v>
      </c>
      <c r="C4" s="80">
        <v>659</v>
      </c>
    </row>
    <row r="6" spans="2:57" ht="26.25" customHeight="1">
      <c r="B6" s="229" t="s">
        <v>224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</row>
    <row r="7" spans="2:57" ht="26.25" customHeight="1">
      <c r="B7" s="229" t="s">
        <v>105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BE7" s="3"/>
    </row>
    <row r="8" spans="2:57" s="3" customFormat="1" ht="78.75">
      <c r="B8" s="21" t="s">
        <v>129</v>
      </c>
      <c r="C8" s="29" t="s">
        <v>52</v>
      </c>
      <c r="D8" s="72" t="s">
        <v>133</v>
      </c>
      <c r="E8" s="72" t="s">
        <v>73</v>
      </c>
      <c r="F8" s="29" t="s">
        <v>114</v>
      </c>
      <c r="G8" s="29" t="s">
        <v>0</v>
      </c>
      <c r="H8" s="29" t="s">
        <v>118</v>
      </c>
      <c r="I8" s="29" t="s">
        <v>69</v>
      </c>
      <c r="J8" s="29" t="s">
        <v>66</v>
      </c>
      <c r="K8" s="72" t="s">
        <v>196</v>
      </c>
      <c r="L8" s="30" t="s">
        <v>198</v>
      </c>
      <c r="BA8" s="1"/>
      <c r="BB8" s="1"/>
    </row>
    <row r="9" spans="2:57" s="3" customFormat="1" ht="20.25">
      <c r="B9" s="14"/>
      <c r="C9" s="15"/>
      <c r="D9" s="15"/>
      <c r="E9" s="15"/>
      <c r="F9" s="15"/>
      <c r="G9" s="15" t="s">
        <v>22</v>
      </c>
      <c r="H9" s="15" t="s">
        <v>70</v>
      </c>
      <c r="I9" s="15" t="s">
        <v>23</v>
      </c>
      <c r="J9" s="15" t="s">
        <v>20</v>
      </c>
      <c r="K9" s="31" t="s">
        <v>20</v>
      </c>
      <c r="L9" s="16" t="s">
        <v>20</v>
      </c>
      <c r="AZ9" s="1"/>
      <c r="BA9" s="1"/>
      <c r="BB9" s="1"/>
      <c r="BD9" s="4"/>
    </row>
    <row r="10" spans="2:57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AZ10" s="1"/>
      <c r="BA10" s="3"/>
      <c r="BB10" s="1"/>
    </row>
    <row r="11" spans="2:57" s="4" customFormat="1" ht="18" customHeight="1">
      <c r="B11" s="131" t="s">
        <v>55</v>
      </c>
      <c r="C11" s="125"/>
      <c r="D11" s="125"/>
      <c r="E11" s="125"/>
      <c r="F11" s="125"/>
      <c r="G11" s="126"/>
      <c r="H11" s="128"/>
      <c r="I11" s="126">
        <v>11.85308</v>
      </c>
      <c r="J11" s="125"/>
      <c r="K11" s="127">
        <v>1</v>
      </c>
      <c r="L11" s="127">
        <f>I11/'סכום נכסי הקרן'!$C$43</f>
        <v>1.9415242638948379E-5</v>
      </c>
      <c r="AZ11" s="129"/>
      <c r="BA11" s="3"/>
      <c r="BB11" s="129"/>
      <c r="BD11" s="129"/>
    </row>
    <row r="12" spans="2:57" s="4" customFormat="1" ht="18" customHeight="1">
      <c r="B12" s="132" t="s">
        <v>30</v>
      </c>
      <c r="C12" s="125"/>
      <c r="D12" s="125"/>
      <c r="E12" s="125"/>
      <c r="F12" s="125"/>
      <c r="G12" s="126"/>
      <c r="H12" s="128"/>
      <c r="I12" s="126">
        <v>11.85308</v>
      </c>
      <c r="J12" s="125"/>
      <c r="K12" s="127">
        <v>1</v>
      </c>
      <c r="L12" s="127">
        <f>I12/'סכום נכסי הקרן'!$C$43</f>
        <v>1.9415242638948379E-5</v>
      </c>
      <c r="AZ12" s="129"/>
      <c r="BA12" s="3"/>
      <c r="BB12" s="129"/>
      <c r="BD12" s="129"/>
    </row>
    <row r="13" spans="2:57">
      <c r="B13" s="103" t="s">
        <v>251</v>
      </c>
      <c r="C13" s="84"/>
      <c r="D13" s="84"/>
      <c r="E13" s="84"/>
      <c r="F13" s="84"/>
      <c r="G13" s="93"/>
      <c r="H13" s="95"/>
      <c r="I13" s="93">
        <v>11.85308</v>
      </c>
      <c r="J13" s="84"/>
      <c r="K13" s="94">
        <v>1</v>
      </c>
      <c r="L13" s="94">
        <f>I13/'סכום נכסי הקרן'!$C$43</f>
        <v>1.9415242638948379E-5</v>
      </c>
      <c r="BA13" s="3"/>
    </row>
    <row r="14" spans="2:57" s="144" customFormat="1" ht="20.25">
      <c r="B14" s="89" t="s">
        <v>1569</v>
      </c>
      <c r="C14" s="86" t="s">
        <v>1570</v>
      </c>
      <c r="D14" s="99" t="s">
        <v>134</v>
      </c>
      <c r="E14" s="99" t="s">
        <v>1025</v>
      </c>
      <c r="F14" s="99" t="s">
        <v>262</v>
      </c>
      <c r="G14" s="96">
        <v>1500</v>
      </c>
      <c r="H14" s="98">
        <v>12</v>
      </c>
      <c r="I14" s="96">
        <v>0.18</v>
      </c>
      <c r="J14" s="160">
        <v>6.592247516920101E-4</v>
      </c>
      <c r="K14" s="97">
        <v>1.5185926358381112E-2</v>
      </c>
      <c r="L14" s="97">
        <f>I14/'סכום נכסי הקרן'!$C$43</f>
        <v>2.9483844494517106E-7</v>
      </c>
      <c r="BA14" s="146"/>
    </row>
    <row r="15" spans="2:57" s="144" customFormat="1">
      <c r="B15" s="89" t="s">
        <v>1571</v>
      </c>
      <c r="C15" s="86" t="s">
        <v>1572</v>
      </c>
      <c r="D15" s="99" t="s">
        <v>134</v>
      </c>
      <c r="E15" s="99" t="s">
        <v>1025</v>
      </c>
      <c r="F15" s="99" t="s">
        <v>262</v>
      </c>
      <c r="G15" s="96">
        <v>4427</v>
      </c>
      <c r="H15" s="98">
        <v>28.9</v>
      </c>
      <c r="I15" s="96">
        <v>1.2793999999999999</v>
      </c>
      <c r="J15" s="160">
        <v>6.9999999999999999E-4</v>
      </c>
      <c r="K15" s="97">
        <v>0.10793818990507108</v>
      </c>
      <c r="L15" s="97">
        <f>I15/'סכום נכסי הקרן'!$C$43</f>
        <v>2.0956461470158434E-6</v>
      </c>
    </row>
    <row r="16" spans="2:57" s="144" customFormat="1">
      <c r="B16" s="89" t="s">
        <v>1573</v>
      </c>
      <c r="C16" s="86" t="s">
        <v>1574</v>
      </c>
      <c r="D16" s="99" t="s">
        <v>134</v>
      </c>
      <c r="E16" s="99" t="s">
        <v>956</v>
      </c>
      <c r="F16" s="99" t="s">
        <v>262</v>
      </c>
      <c r="G16" s="96">
        <v>320.23</v>
      </c>
      <c r="H16" s="98">
        <v>2845</v>
      </c>
      <c r="I16" s="96">
        <v>9.1105400000000003</v>
      </c>
      <c r="J16" s="160">
        <v>6.9901967418518999E-5</v>
      </c>
      <c r="K16" s="97">
        <v>0.76862216402825256</v>
      </c>
      <c r="L16" s="97">
        <f>I16/'סכום נכסי הקרן'!$C$43</f>
        <v>1.4922985812282104E-5</v>
      </c>
    </row>
    <row r="17" spans="2:53" s="144" customFormat="1">
      <c r="B17" s="89" t="s">
        <v>1575</v>
      </c>
      <c r="C17" s="86" t="s">
        <v>1576</v>
      </c>
      <c r="D17" s="99" t="s">
        <v>134</v>
      </c>
      <c r="E17" s="99" t="s">
        <v>952</v>
      </c>
      <c r="F17" s="99" t="s">
        <v>262</v>
      </c>
      <c r="G17" s="96">
        <v>18330.5</v>
      </c>
      <c r="H17" s="98">
        <v>7</v>
      </c>
      <c r="I17" s="96">
        <v>1.2831400000000002</v>
      </c>
      <c r="J17" s="160">
        <v>5.1982984757178291E-4</v>
      </c>
      <c r="K17" s="97">
        <v>0.10825371970829524</v>
      </c>
      <c r="L17" s="97">
        <f>I17/'סכום נכסי הקרן'!$C$43</f>
        <v>2.1017722347052602E-6</v>
      </c>
    </row>
    <row r="18" spans="2:53">
      <c r="B18" s="85"/>
      <c r="C18" s="86"/>
      <c r="D18" s="86"/>
      <c r="E18" s="86"/>
      <c r="F18" s="86"/>
      <c r="G18" s="96"/>
      <c r="H18" s="98"/>
      <c r="I18" s="86"/>
      <c r="J18" s="86"/>
      <c r="K18" s="97"/>
      <c r="L18" s="86"/>
    </row>
    <row r="19" spans="2:53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AZ19" s="4"/>
    </row>
    <row r="20" spans="2:5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A20" s="3"/>
    </row>
    <row r="21" spans="2:53">
      <c r="B21" s="11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3">
      <c r="B22" s="112" t="s">
        <v>1841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3">
      <c r="B23" s="112" t="s">
        <v>125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3D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J18:J1048576 AE1:XFD2 D3:I1048576 J3:J13 J15:J16 A1:A1048576 B1:B21 B24:B1048576 K3:XFD1048576 D1:AC2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Normal="100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193</v>
      </c>
      <c r="C1" s="80" t="s" vm="1">
        <v>256</v>
      </c>
    </row>
    <row r="2" spans="2:61">
      <c r="B2" s="56" t="s">
        <v>192</v>
      </c>
      <c r="C2" s="80" t="s">
        <v>257</v>
      </c>
    </row>
    <row r="3" spans="2:61">
      <c r="B3" s="56" t="s">
        <v>194</v>
      </c>
      <c r="C3" s="80" t="s">
        <v>258</v>
      </c>
    </row>
    <row r="4" spans="2:61">
      <c r="B4" s="56" t="s">
        <v>195</v>
      </c>
      <c r="C4" s="80">
        <v>659</v>
      </c>
    </row>
    <row r="6" spans="2:61" ht="26.25" customHeight="1">
      <c r="B6" s="229" t="s">
        <v>224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</row>
    <row r="7" spans="2:61" ht="26.25" customHeight="1">
      <c r="B7" s="229" t="s">
        <v>106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BI7" s="3"/>
    </row>
    <row r="8" spans="2:61" s="3" customFormat="1" ht="78.75">
      <c r="B8" s="21" t="s">
        <v>129</v>
      </c>
      <c r="C8" s="29" t="s">
        <v>52</v>
      </c>
      <c r="D8" s="72" t="s">
        <v>133</v>
      </c>
      <c r="E8" s="72" t="s">
        <v>73</v>
      </c>
      <c r="F8" s="29" t="s">
        <v>114</v>
      </c>
      <c r="G8" s="29" t="s">
        <v>0</v>
      </c>
      <c r="H8" s="29" t="s">
        <v>118</v>
      </c>
      <c r="I8" s="29" t="s">
        <v>69</v>
      </c>
      <c r="J8" s="29" t="s">
        <v>66</v>
      </c>
      <c r="K8" s="72" t="s">
        <v>196</v>
      </c>
      <c r="L8" s="30" t="s">
        <v>198</v>
      </c>
      <c r="M8" s="1"/>
      <c r="BE8" s="1"/>
      <c r="BF8" s="1"/>
    </row>
    <row r="9" spans="2:61" s="3" customFormat="1" ht="20.25">
      <c r="B9" s="14"/>
      <c r="C9" s="29"/>
      <c r="D9" s="29"/>
      <c r="E9" s="29"/>
      <c r="F9" s="29"/>
      <c r="G9" s="15" t="s">
        <v>22</v>
      </c>
      <c r="H9" s="15" t="s">
        <v>70</v>
      </c>
      <c r="I9" s="15" t="s">
        <v>23</v>
      </c>
      <c r="J9" s="15" t="s">
        <v>20</v>
      </c>
      <c r="K9" s="31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113" t="s">
        <v>57</v>
      </c>
      <c r="C11" s="84"/>
      <c r="D11" s="84"/>
      <c r="E11" s="84"/>
      <c r="F11" s="84"/>
      <c r="G11" s="93"/>
      <c r="H11" s="95"/>
      <c r="I11" s="93">
        <v>-137.08000000000001</v>
      </c>
      <c r="J11" s="84"/>
      <c r="K11" s="94">
        <v>1</v>
      </c>
      <c r="L11" s="94">
        <f>I11/'סכום נכסי הקרן'!$C$43</f>
        <v>-2.2453585573935583E-4</v>
      </c>
      <c r="BD11" s="1"/>
      <c r="BE11" s="3"/>
      <c r="BF11" s="1"/>
      <c r="BH11" s="1"/>
    </row>
    <row r="12" spans="2:61" s="129" customFormat="1">
      <c r="B12" s="133" t="s">
        <v>248</v>
      </c>
      <c r="C12" s="125"/>
      <c r="D12" s="125"/>
      <c r="E12" s="125"/>
      <c r="F12" s="125"/>
      <c r="G12" s="126"/>
      <c r="H12" s="128"/>
      <c r="I12" s="126">
        <v>-137.08000000000001</v>
      </c>
      <c r="J12" s="125"/>
      <c r="K12" s="127">
        <v>1</v>
      </c>
      <c r="L12" s="127">
        <f>I12/'סכום נכסי הקרן'!$C$43</f>
        <v>-2.2453585573935583E-4</v>
      </c>
      <c r="BE12" s="3"/>
    </row>
    <row r="13" spans="2:61" ht="20.25">
      <c r="B13" s="108" t="s">
        <v>243</v>
      </c>
      <c r="C13" s="84"/>
      <c r="D13" s="84"/>
      <c r="E13" s="84"/>
      <c r="F13" s="84"/>
      <c r="G13" s="93"/>
      <c r="H13" s="95"/>
      <c r="I13" s="93">
        <v>-137.08000000000001</v>
      </c>
      <c r="J13" s="84"/>
      <c r="K13" s="94">
        <v>1</v>
      </c>
      <c r="L13" s="94">
        <f>I13/'סכום נכסי הקרן'!$C$43</f>
        <v>-2.2453585573935583E-4</v>
      </c>
      <c r="BE13" s="4"/>
    </row>
    <row r="14" spans="2:61">
      <c r="B14" s="109" t="s">
        <v>1577</v>
      </c>
      <c r="C14" s="86" t="s">
        <v>1578</v>
      </c>
      <c r="D14" s="99" t="s">
        <v>134</v>
      </c>
      <c r="E14" s="99"/>
      <c r="F14" s="99" t="s">
        <v>262</v>
      </c>
      <c r="G14" s="96">
        <v>46</v>
      </c>
      <c r="H14" s="98">
        <v>2840</v>
      </c>
      <c r="I14" s="96">
        <v>130.63999999999999</v>
      </c>
      <c r="J14" s="86"/>
      <c r="K14" s="97">
        <v>-0.95302013422818777</v>
      </c>
      <c r="L14" s="97">
        <f>I14/'סכום נכסי הקרן'!$C$43</f>
        <v>2.139871913757619E-4</v>
      </c>
    </row>
    <row r="15" spans="2:61">
      <c r="B15" s="109" t="s">
        <v>1579</v>
      </c>
      <c r="C15" s="86" t="s">
        <v>1580</v>
      </c>
      <c r="D15" s="99" t="s">
        <v>134</v>
      </c>
      <c r="E15" s="99"/>
      <c r="F15" s="99" t="s">
        <v>262</v>
      </c>
      <c r="G15" s="96">
        <v>-46</v>
      </c>
      <c r="H15" s="98">
        <v>5820</v>
      </c>
      <c r="I15" s="96">
        <v>-267.72000000000003</v>
      </c>
      <c r="J15" s="86"/>
      <c r="K15" s="97">
        <v>1.9530201342281879</v>
      </c>
      <c r="L15" s="97">
        <f>I15/'סכום נכסי הקרן'!$C$43</f>
        <v>-4.3852304711511781E-4</v>
      </c>
    </row>
    <row r="16" spans="2:61">
      <c r="B16" s="114"/>
      <c r="C16" s="115"/>
      <c r="D16" s="115"/>
      <c r="E16" s="115"/>
      <c r="F16" s="115"/>
      <c r="G16" s="116"/>
      <c r="H16" s="117"/>
      <c r="I16" s="115"/>
      <c r="J16" s="115"/>
      <c r="K16" s="118"/>
      <c r="L16" s="115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1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12" t="s">
        <v>1841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12" t="s">
        <v>125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3D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E580"/>
  <sheetViews>
    <sheetView rightToLeft="1" topLeftCell="A8" zoomScaleNormal="100" workbookViewId="0">
      <selection activeCell="G29" sqref="G29"/>
    </sheetView>
  </sheetViews>
  <sheetFormatPr defaultColWidth="9.140625" defaultRowHeight="18"/>
  <cols>
    <col min="1" max="1" width="6.28515625" style="2" customWidth="1"/>
    <col min="2" max="2" width="32.28515625" style="2" bestFit="1" customWidth="1"/>
    <col min="3" max="3" width="24.42578125" style="2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12" style="1" customWidth="1"/>
    <col min="9" max="9" width="11.28515625" style="1" customWidth="1"/>
    <col min="10" max="10" width="12.7109375" style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1:57">
      <c r="B1" s="56" t="s">
        <v>193</v>
      </c>
      <c r="C1" s="80" t="s" vm="1">
        <v>256</v>
      </c>
    </row>
    <row r="2" spans="1:57">
      <c r="B2" s="56" t="s">
        <v>192</v>
      </c>
      <c r="C2" s="80" t="s">
        <v>257</v>
      </c>
    </row>
    <row r="3" spans="1:57">
      <c r="B3" s="56" t="s">
        <v>194</v>
      </c>
      <c r="C3" s="80" t="s">
        <v>258</v>
      </c>
    </row>
    <row r="4" spans="1:57">
      <c r="B4" s="56" t="s">
        <v>195</v>
      </c>
      <c r="C4" s="80">
        <v>659</v>
      </c>
    </row>
    <row r="6" spans="1:57" ht="26.25" customHeight="1">
      <c r="B6" s="229" t="s">
        <v>224</v>
      </c>
      <c r="C6" s="230"/>
      <c r="D6" s="230"/>
      <c r="E6" s="230"/>
      <c r="F6" s="230"/>
      <c r="G6" s="230"/>
      <c r="H6" s="230"/>
      <c r="I6" s="230"/>
      <c r="J6" s="230"/>
      <c r="K6" s="231"/>
      <c r="BA6" s="1" t="s">
        <v>134</v>
      </c>
      <c r="BC6" s="1" t="s">
        <v>201</v>
      </c>
      <c r="BE6" s="3" t="s">
        <v>178</v>
      </c>
    </row>
    <row r="7" spans="1:57" ht="26.25" customHeight="1">
      <c r="B7" s="229" t="s">
        <v>107</v>
      </c>
      <c r="C7" s="230"/>
      <c r="D7" s="230"/>
      <c r="E7" s="230"/>
      <c r="F7" s="230"/>
      <c r="G7" s="230"/>
      <c r="H7" s="230"/>
      <c r="I7" s="230"/>
      <c r="J7" s="230"/>
      <c r="K7" s="231"/>
      <c r="BA7" s="3" t="s">
        <v>136</v>
      </c>
      <c r="BC7" s="1" t="s">
        <v>156</v>
      </c>
      <c r="BE7" s="3" t="s">
        <v>177</v>
      </c>
    </row>
    <row r="8" spans="1:57" s="3" customFormat="1" ht="78.75">
      <c r="A8" s="2"/>
      <c r="B8" s="21" t="s">
        <v>129</v>
      </c>
      <c r="C8" s="29" t="s">
        <v>52</v>
      </c>
      <c r="D8" s="72" t="s">
        <v>133</v>
      </c>
      <c r="E8" s="72" t="s">
        <v>73</v>
      </c>
      <c r="F8" s="29" t="s">
        <v>114</v>
      </c>
      <c r="G8" s="29" t="s">
        <v>0</v>
      </c>
      <c r="H8" s="29" t="s">
        <v>118</v>
      </c>
      <c r="I8" s="29" t="s">
        <v>69</v>
      </c>
      <c r="J8" s="72" t="s">
        <v>196</v>
      </c>
      <c r="K8" s="29" t="s">
        <v>198</v>
      </c>
      <c r="AZ8" s="1" t="s">
        <v>149</v>
      </c>
      <c r="BA8" s="1" t="s">
        <v>150</v>
      </c>
      <c r="BB8" s="1" t="s">
        <v>157</v>
      </c>
      <c r="BD8" s="4" t="s">
        <v>179</v>
      </c>
    </row>
    <row r="9" spans="1:57" s="3" customFormat="1" ht="18.75" customHeight="1">
      <c r="A9" s="2"/>
      <c r="B9" s="14"/>
      <c r="C9" s="15"/>
      <c r="D9" s="15"/>
      <c r="E9" s="15"/>
      <c r="F9" s="15"/>
      <c r="G9" s="15" t="s">
        <v>22</v>
      </c>
      <c r="H9" s="15" t="s">
        <v>70</v>
      </c>
      <c r="I9" s="15" t="s">
        <v>23</v>
      </c>
      <c r="J9" s="31" t="s">
        <v>20</v>
      </c>
      <c r="K9" s="57" t="s">
        <v>20</v>
      </c>
      <c r="AZ9" s="1" t="s">
        <v>146</v>
      </c>
      <c r="BB9" s="1" t="s">
        <v>158</v>
      </c>
      <c r="BD9" s="4" t="s">
        <v>180</v>
      </c>
    </row>
    <row r="10" spans="1:57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AZ10" s="1" t="s">
        <v>142</v>
      </c>
      <c r="BA10" s="3"/>
      <c r="BB10" s="1" t="s">
        <v>202</v>
      </c>
      <c r="BD10" s="1" t="s">
        <v>186</v>
      </c>
    </row>
    <row r="11" spans="1:57" s="4" customFormat="1" ht="18" customHeight="1">
      <c r="A11" s="101"/>
      <c r="B11" s="131" t="s">
        <v>56</v>
      </c>
      <c r="C11" s="125"/>
      <c r="D11" s="125"/>
      <c r="E11" s="125"/>
      <c r="F11" s="125"/>
      <c r="G11" s="126"/>
      <c r="H11" s="128"/>
      <c r="I11" s="126">
        <v>-39.087640000000015</v>
      </c>
      <c r="J11" s="127">
        <v>1</v>
      </c>
      <c r="K11" s="127">
        <f>I11/'סכום נכסי הקרן'!$C$43</f>
        <v>-6.4025216634314841E-5</v>
      </c>
      <c r="L11" s="3"/>
      <c r="M11" s="3"/>
      <c r="N11" s="3"/>
      <c r="AZ11" s="129" t="s">
        <v>141</v>
      </c>
      <c r="BA11" s="3"/>
      <c r="BB11" s="129" t="s">
        <v>159</v>
      </c>
      <c r="BD11" s="129" t="s">
        <v>181</v>
      </c>
    </row>
    <row r="12" spans="1:57" s="129" customFormat="1" ht="20.25">
      <c r="A12" s="101"/>
      <c r="B12" s="132" t="s">
        <v>253</v>
      </c>
      <c r="C12" s="125"/>
      <c r="D12" s="125"/>
      <c r="E12" s="125"/>
      <c r="F12" s="125"/>
      <c r="G12" s="126"/>
      <c r="H12" s="128"/>
      <c r="I12" s="126">
        <v>-39.087640000000015</v>
      </c>
      <c r="J12" s="127">
        <v>1</v>
      </c>
      <c r="K12" s="127">
        <f>I12/'סכום נכסי הקרן'!$C$43</f>
        <v>-6.4025216634314841E-5</v>
      </c>
      <c r="L12" s="3"/>
      <c r="M12" s="3"/>
      <c r="N12" s="3"/>
      <c r="AZ12" s="129" t="s">
        <v>139</v>
      </c>
      <c r="BA12" s="4"/>
      <c r="BB12" s="129" t="s">
        <v>160</v>
      </c>
      <c r="BD12" s="129" t="s">
        <v>182</v>
      </c>
    </row>
    <row r="13" spans="1:57">
      <c r="B13" s="85" t="s">
        <v>1581</v>
      </c>
      <c r="C13" s="86" t="s">
        <v>1582</v>
      </c>
      <c r="D13" s="99" t="s">
        <v>32</v>
      </c>
      <c r="E13" s="99"/>
      <c r="F13" s="99" t="s">
        <v>1315</v>
      </c>
      <c r="G13" s="96">
        <v>3</v>
      </c>
      <c r="H13" s="161">
        <v>1077200</v>
      </c>
      <c r="I13" s="96">
        <v>120.23752999999999</v>
      </c>
      <c r="J13" s="97">
        <v>-3.0761010385891794</v>
      </c>
      <c r="K13" s="97">
        <f>I13/'סכום נכסי הקרן'!$C$43</f>
        <v>1.9694803538471305E-4</v>
      </c>
      <c r="AZ13" s="1" t="s">
        <v>143</v>
      </c>
      <c r="BB13" s="1" t="s">
        <v>161</v>
      </c>
      <c r="BD13" s="1" t="s">
        <v>183</v>
      </c>
    </row>
    <row r="14" spans="1:57">
      <c r="B14" s="85" t="s">
        <v>1583</v>
      </c>
      <c r="C14" s="86" t="s">
        <v>1584</v>
      </c>
      <c r="D14" s="99" t="s">
        <v>32</v>
      </c>
      <c r="E14" s="99"/>
      <c r="F14" s="99" t="s">
        <v>1491</v>
      </c>
      <c r="G14" s="96">
        <v>9</v>
      </c>
      <c r="H14" s="161">
        <v>619800</v>
      </c>
      <c r="I14" s="96">
        <v>133.78392000000002</v>
      </c>
      <c r="J14" s="97">
        <v>-3.4226655791958782</v>
      </c>
      <c r="K14" s="97">
        <f>I14/'סכום נכסי הקרן'!$C$43</f>
        <v>2.1913690517482877E-4</v>
      </c>
      <c r="AZ14" s="1" t="s">
        <v>140</v>
      </c>
      <c r="BB14" s="1" t="s">
        <v>162</v>
      </c>
      <c r="BD14" s="1" t="s">
        <v>185</v>
      </c>
    </row>
    <row r="15" spans="1:57">
      <c r="B15" s="85" t="s">
        <v>1585</v>
      </c>
      <c r="C15" s="86" t="s">
        <v>1586</v>
      </c>
      <c r="D15" s="99" t="s">
        <v>32</v>
      </c>
      <c r="E15" s="99"/>
      <c r="F15" s="99" t="s">
        <v>1315</v>
      </c>
      <c r="G15" s="96">
        <v>2</v>
      </c>
      <c r="H15" s="161">
        <v>2144200</v>
      </c>
      <c r="I15" s="96">
        <v>10.70194</v>
      </c>
      <c r="J15" s="97">
        <v>-0.27379345491311313</v>
      </c>
      <c r="K15" s="97">
        <f>I15/'סכום נכסי הקרן'!$C$43</f>
        <v>1.7529685263869579E-5</v>
      </c>
      <c r="AZ15" s="1" t="s">
        <v>151</v>
      </c>
      <c r="BB15" s="1" t="s">
        <v>203</v>
      </c>
      <c r="BD15" s="1" t="s">
        <v>187</v>
      </c>
    </row>
    <row r="16" spans="1:57" ht="20.25">
      <c r="B16" s="85" t="s">
        <v>1587</v>
      </c>
      <c r="C16" s="86" t="s">
        <v>1588</v>
      </c>
      <c r="D16" s="99" t="s">
        <v>32</v>
      </c>
      <c r="E16" s="99"/>
      <c r="F16" s="99" t="s">
        <v>1470</v>
      </c>
      <c r="G16" s="96">
        <v>6</v>
      </c>
      <c r="H16" s="161">
        <v>1903000</v>
      </c>
      <c r="I16" s="96">
        <v>-149.66964000000002</v>
      </c>
      <c r="J16" s="97">
        <v>3.8290784503745932</v>
      </c>
      <c r="K16" s="97">
        <f>I16/'סכום נכסי הקרן'!$C$43</f>
        <v>-2.4515757729501986E-4</v>
      </c>
      <c r="AZ16" s="4" t="s">
        <v>137</v>
      </c>
      <c r="BA16" s="1" t="s">
        <v>152</v>
      </c>
      <c r="BB16" s="1" t="s">
        <v>163</v>
      </c>
      <c r="BD16" s="1" t="s">
        <v>188</v>
      </c>
    </row>
    <row r="17" spans="2:57">
      <c r="B17" s="85" t="s">
        <v>1589</v>
      </c>
      <c r="C17" s="86" t="s">
        <v>1590</v>
      </c>
      <c r="D17" s="99" t="s">
        <v>32</v>
      </c>
      <c r="E17" s="99"/>
      <c r="F17" s="99" t="s">
        <v>1266</v>
      </c>
      <c r="G17" s="96">
        <v>62</v>
      </c>
      <c r="H17" s="161">
        <v>203550</v>
      </c>
      <c r="I17" s="96">
        <v>-52.062489999999997</v>
      </c>
      <c r="J17" s="97">
        <v>1.331942527100638</v>
      </c>
      <c r="K17" s="97">
        <f>I17/'סכום נכסי הקרן'!$C$43</f>
        <v>-8.5277908842075102E-5</v>
      </c>
      <c r="AZ17" s="1" t="s">
        <v>147</v>
      </c>
      <c r="BB17" s="1" t="s">
        <v>164</v>
      </c>
      <c r="BD17" s="1" t="s">
        <v>189</v>
      </c>
    </row>
    <row r="18" spans="2:57">
      <c r="B18" s="85" t="s">
        <v>1591</v>
      </c>
      <c r="C18" s="86" t="s">
        <v>1592</v>
      </c>
      <c r="D18" s="99" t="s">
        <v>32</v>
      </c>
      <c r="E18" s="99"/>
      <c r="F18" s="99" t="s">
        <v>1470</v>
      </c>
      <c r="G18" s="96">
        <v>7</v>
      </c>
      <c r="H18" s="161">
        <v>154750</v>
      </c>
      <c r="I18" s="96">
        <v>-102.07889999999999</v>
      </c>
      <c r="J18" s="97">
        <v>2.6115390952229389</v>
      </c>
      <c r="K18" s="97">
        <f>I18/'סכום נכסי הקרן'!$C$43</f>
        <v>-1.6720435632063121E-4</v>
      </c>
      <c r="BA18" s="1" t="s">
        <v>135</v>
      </c>
      <c r="BC18" s="1" t="s">
        <v>165</v>
      </c>
      <c r="BE18" s="1" t="s">
        <v>32</v>
      </c>
    </row>
    <row r="19" spans="2:57">
      <c r="B19" s="111"/>
      <c r="C19" s="86"/>
      <c r="D19" s="86"/>
      <c r="E19" s="86"/>
      <c r="F19" s="86"/>
      <c r="G19" s="96"/>
      <c r="H19" s="98"/>
      <c r="I19" s="86"/>
      <c r="J19" s="97"/>
      <c r="K19" s="86"/>
      <c r="BA19" s="1" t="s">
        <v>148</v>
      </c>
      <c r="BC19" s="1" t="s">
        <v>166</v>
      </c>
    </row>
    <row r="20" spans="2:5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A20" s="1" t="s">
        <v>153</v>
      </c>
      <c r="BC20" s="1" t="s">
        <v>167</v>
      </c>
    </row>
    <row r="21" spans="2:5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A21" s="1" t="s">
        <v>138</v>
      </c>
      <c r="BB21" s="1" t="s">
        <v>154</v>
      </c>
      <c r="BC21" s="1" t="s">
        <v>168</v>
      </c>
    </row>
    <row r="22" spans="2:57">
      <c r="B22" s="112" t="s">
        <v>1841</v>
      </c>
      <c r="C22" s="102"/>
      <c r="D22" s="102"/>
      <c r="E22" s="102"/>
      <c r="F22" s="102"/>
      <c r="G22" s="102"/>
      <c r="H22" s="102"/>
      <c r="I22" s="102"/>
      <c r="J22" s="102"/>
      <c r="K22" s="102"/>
      <c r="BA22" s="1" t="s">
        <v>144</v>
      </c>
      <c r="BC22" s="1" t="s">
        <v>169</v>
      </c>
    </row>
    <row r="23" spans="2:57">
      <c r="B23" s="112" t="s">
        <v>125</v>
      </c>
      <c r="C23" s="102"/>
      <c r="D23" s="102"/>
      <c r="E23" s="102"/>
      <c r="F23" s="102"/>
      <c r="G23" s="102"/>
      <c r="H23" s="102"/>
      <c r="I23" s="102"/>
      <c r="J23" s="102"/>
      <c r="K23" s="102"/>
      <c r="BA23" s="1" t="s">
        <v>32</v>
      </c>
      <c r="BB23" s="1" t="s">
        <v>145</v>
      </c>
      <c r="BC23" s="1" t="s">
        <v>204</v>
      </c>
    </row>
    <row r="24" spans="2:5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C24" s="1" t="s">
        <v>207</v>
      </c>
    </row>
    <row r="25" spans="2:5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C25" s="1" t="s">
        <v>170</v>
      </c>
    </row>
    <row r="26" spans="2:5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C26" s="1" t="s">
        <v>171</v>
      </c>
    </row>
    <row r="27" spans="2:5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C27" s="1" t="s">
        <v>206</v>
      </c>
    </row>
    <row r="28" spans="2:5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C28" s="1" t="s">
        <v>172</v>
      </c>
    </row>
    <row r="29" spans="2:5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C29" s="1" t="s">
        <v>173</v>
      </c>
    </row>
    <row r="30" spans="2:5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C30" s="1" t="s">
        <v>205</v>
      </c>
    </row>
    <row r="31" spans="2:5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C31" s="1" t="s">
        <v>32</v>
      </c>
    </row>
    <row r="32" spans="2:57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3D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E1:XFD2 A1:A1048576 B1:B21 B24:B1048576 D1:AC2 D3:XFD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topLeftCell="A4" workbookViewId="0">
      <selection activeCell="B14" sqref="B14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9.85546875" style="2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193</v>
      </c>
      <c r="C1" s="80" t="s" vm="1">
        <v>256</v>
      </c>
    </row>
    <row r="2" spans="2:81">
      <c r="B2" s="56" t="s">
        <v>192</v>
      </c>
      <c r="C2" s="80" t="s">
        <v>257</v>
      </c>
    </row>
    <row r="3" spans="2:81">
      <c r="B3" s="56" t="s">
        <v>194</v>
      </c>
      <c r="C3" s="80" t="s">
        <v>258</v>
      </c>
      <c r="E3" s="2"/>
    </row>
    <row r="4" spans="2:81">
      <c r="B4" s="56" t="s">
        <v>195</v>
      </c>
      <c r="C4" s="80">
        <v>659</v>
      </c>
    </row>
    <row r="6" spans="2:81" ht="26.25" customHeight="1">
      <c r="B6" s="229" t="s">
        <v>224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2:81" ht="26.25" customHeight="1">
      <c r="B7" s="229" t="s">
        <v>108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2:81" s="3" customFormat="1" ht="47.25">
      <c r="B8" s="21" t="s">
        <v>129</v>
      </c>
      <c r="C8" s="29" t="s">
        <v>52</v>
      </c>
      <c r="D8" s="12" t="s">
        <v>58</v>
      </c>
      <c r="E8" s="29" t="s">
        <v>15</v>
      </c>
      <c r="F8" s="29" t="s">
        <v>74</v>
      </c>
      <c r="G8" s="29" t="s">
        <v>115</v>
      </c>
      <c r="H8" s="29" t="s">
        <v>18</v>
      </c>
      <c r="I8" s="29" t="s">
        <v>114</v>
      </c>
      <c r="J8" s="29" t="s">
        <v>17</v>
      </c>
      <c r="K8" s="29" t="s">
        <v>19</v>
      </c>
      <c r="L8" s="29" t="s">
        <v>0</v>
      </c>
      <c r="M8" s="29" t="s">
        <v>118</v>
      </c>
      <c r="N8" s="29" t="s">
        <v>69</v>
      </c>
      <c r="O8" s="29" t="s">
        <v>66</v>
      </c>
      <c r="P8" s="72" t="s">
        <v>196</v>
      </c>
      <c r="Q8" s="30" t="s">
        <v>198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1"/>
      <c r="F9" s="31"/>
      <c r="G9" s="31" t="s">
        <v>24</v>
      </c>
      <c r="H9" s="31" t="s">
        <v>21</v>
      </c>
      <c r="I9" s="31"/>
      <c r="J9" s="31" t="s">
        <v>20</v>
      </c>
      <c r="K9" s="31" t="s">
        <v>20</v>
      </c>
      <c r="L9" s="31" t="s">
        <v>22</v>
      </c>
      <c r="M9" s="31" t="s">
        <v>70</v>
      </c>
      <c r="N9" s="31" t="s">
        <v>23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126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1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1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sheetProtection password="CC3D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H1:XFD2 D3:XFD1048576 D1:AF2 A1:A1048576 B1:B13 B16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>
      <selection activeCell="C17" sqref="C17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35.85546875" style="2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193</v>
      </c>
      <c r="C1" s="80" t="s" vm="1">
        <v>256</v>
      </c>
    </row>
    <row r="2" spans="2:72">
      <c r="B2" s="56" t="s">
        <v>192</v>
      </c>
      <c r="C2" s="80" t="s">
        <v>257</v>
      </c>
    </row>
    <row r="3" spans="2:72">
      <c r="B3" s="56" t="s">
        <v>194</v>
      </c>
      <c r="C3" s="80" t="s">
        <v>258</v>
      </c>
    </row>
    <row r="4" spans="2:72">
      <c r="B4" s="56" t="s">
        <v>195</v>
      </c>
      <c r="C4" s="80">
        <v>659</v>
      </c>
    </row>
    <row r="6" spans="2:72" ht="26.25" customHeight="1">
      <c r="B6" s="229" t="s">
        <v>225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2:72" ht="26.25" customHeight="1">
      <c r="B7" s="229" t="s">
        <v>99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1"/>
    </row>
    <row r="8" spans="2:72" s="3" customFormat="1" ht="78.75">
      <c r="B8" s="21" t="s">
        <v>129</v>
      </c>
      <c r="C8" s="29" t="s">
        <v>52</v>
      </c>
      <c r="D8" s="29" t="s">
        <v>15</v>
      </c>
      <c r="E8" s="29" t="s">
        <v>74</v>
      </c>
      <c r="F8" s="29" t="s">
        <v>115</v>
      </c>
      <c r="G8" s="29" t="s">
        <v>18</v>
      </c>
      <c r="H8" s="29" t="s">
        <v>114</v>
      </c>
      <c r="I8" s="29" t="s">
        <v>17</v>
      </c>
      <c r="J8" s="29" t="s">
        <v>19</v>
      </c>
      <c r="K8" s="29" t="s">
        <v>0</v>
      </c>
      <c r="L8" s="29" t="s">
        <v>118</v>
      </c>
      <c r="M8" s="29" t="s">
        <v>122</v>
      </c>
      <c r="N8" s="29" t="s">
        <v>66</v>
      </c>
      <c r="O8" s="72" t="s">
        <v>196</v>
      </c>
      <c r="P8" s="30" t="s">
        <v>198</v>
      </c>
    </row>
    <row r="9" spans="2:72" s="3" customFormat="1" ht="25.5" customHeight="1">
      <c r="B9" s="14"/>
      <c r="C9" s="31"/>
      <c r="D9" s="31"/>
      <c r="E9" s="31"/>
      <c r="F9" s="31" t="s">
        <v>24</v>
      </c>
      <c r="G9" s="31" t="s">
        <v>21</v>
      </c>
      <c r="H9" s="31"/>
      <c r="I9" s="31" t="s">
        <v>20</v>
      </c>
      <c r="J9" s="31" t="s">
        <v>20</v>
      </c>
      <c r="K9" s="31" t="s">
        <v>22</v>
      </c>
      <c r="L9" s="31" t="s">
        <v>70</v>
      </c>
      <c r="M9" s="31" t="s">
        <v>23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50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sheetProtection password="CC3D"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H1:XFD2 D3:XFD1048576 D1:AF2 A1:A1048576 B1:B13 B15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topLeftCell="A4" workbookViewId="0">
      <selection activeCell="B14" sqref="B14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2.5703125" style="2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193</v>
      </c>
      <c r="C1" s="80" t="s" vm="1">
        <v>256</v>
      </c>
    </row>
    <row r="2" spans="2:65">
      <c r="B2" s="56" t="s">
        <v>192</v>
      </c>
      <c r="C2" s="80" t="s">
        <v>257</v>
      </c>
    </row>
    <row r="3" spans="2:65">
      <c r="B3" s="56" t="s">
        <v>194</v>
      </c>
      <c r="C3" s="80" t="s">
        <v>258</v>
      </c>
    </row>
    <row r="4" spans="2:65">
      <c r="B4" s="56" t="s">
        <v>195</v>
      </c>
      <c r="C4" s="80">
        <v>659</v>
      </c>
    </row>
    <row r="6" spans="2:65" ht="26.25" customHeight="1">
      <c r="B6" s="229" t="s">
        <v>225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2:65" ht="26.25" customHeight="1">
      <c r="B7" s="229" t="s">
        <v>100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2:65" s="3" customFormat="1" ht="78.75">
      <c r="B8" s="21" t="s">
        <v>129</v>
      </c>
      <c r="C8" s="29" t="s">
        <v>52</v>
      </c>
      <c r="D8" s="72" t="s">
        <v>131</v>
      </c>
      <c r="E8" s="72" t="s">
        <v>130</v>
      </c>
      <c r="F8" s="72" t="s">
        <v>73</v>
      </c>
      <c r="G8" s="29" t="s">
        <v>15</v>
      </c>
      <c r="H8" s="29" t="s">
        <v>74</v>
      </c>
      <c r="I8" s="29" t="s">
        <v>115</v>
      </c>
      <c r="J8" s="29" t="s">
        <v>18</v>
      </c>
      <c r="K8" s="29" t="s">
        <v>114</v>
      </c>
      <c r="L8" s="29" t="s">
        <v>17</v>
      </c>
      <c r="M8" s="72" t="s">
        <v>19</v>
      </c>
      <c r="N8" s="29" t="s">
        <v>0</v>
      </c>
      <c r="O8" s="29" t="s">
        <v>118</v>
      </c>
      <c r="P8" s="29" t="s">
        <v>122</v>
      </c>
      <c r="Q8" s="29" t="s">
        <v>66</v>
      </c>
      <c r="R8" s="72" t="s">
        <v>196</v>
      </c>
      <c r="S8" s="30" t="s">
        <v>198</v>
      </c>
      <c r="U8" s="1"/>
      <c r="BJ8" s="1"/>
    </row>
    <row r="9" spans="2:65" s="3" customFormat="1" ht="17.25" customHeight="1">
      <c r="B9" s="14"/>
      <c r="C9" s="31"/>
      <c r="D9" s="15"/>
      <c r="E9" s="15"/>
      <c r="F9" s="31"/>
      <c r="G9" s="31"/>
      <c r="H9" s="31"/>
      <c r="I9" s="31" t="s">
        <v>24</v>
      </c>
      <c r="J9" s="31" t="s">
        <v>21</v>
      </c>
      <c r="K9" s="31"/>
      <c r="L9" s="31" t="s">
        <v>20</v>
      </c>
      <c r="M9" s="31" t="s">
        <v>20</v>
      </c>
      <c r="N9" s="31" t="s">
        <v>22</v>
      </c>
      <c r="O9" s="31" t="s">
        <v>70</v>
      </c>
      <c r="P9" s="31" t="s">
        <v>23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126</v>
      </c>
      <c r="R10" s="19" t="s">
        <v>127</v>
      </c>
      <c r="S10" s="19" t="s">
        <v>199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1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1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3D"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H1:XFD2 D3:XFD1048576 D1:AF2 A1:A1048576 B1:B13 B16:B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</sheetPr>
  <dimension ref="B1:BI541"/>
  <sheetViews>
    <sheetView rightToLeft="1" view="pageBreakPreview" zoomScale="60" zoomScaleNormal="90" workbookViewId="0">
      <selection activeCell="F12" sqref="F12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5.570312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2.5703125" style="1" bestFit="1" customWidth="1"/>
    <col min="10" max="10" width="6.140625" style="1" bestFit="1" customWidth="1"/>
    <col min="11" max="11" width="5.28515625" style="1" bestFit="1" customWidth="1"/>
    <col min="12" max="12" width="10.85546875" style="1" bestFit="1" customWidth="1"/>
    <col min="13" max="13" width="13.28515625" style="1" bestFit="1" customWidth="1"/>
    <col min="14" max="14" width="12.5703125" style="1" bestFit="1" customWidth="1"/>
    <col min="15" max="15" width="8.28515625" style="1" bestFit="1" customWidth="1"/>
    <col min="16" max="16" width="10.140625" style="1" bestFit="1" customWidth="1"/>
    <col min="17" max="17" width="11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30" width="5.7109375" style="1" customWidth="1"/>
    <col min="31" max="16384" width="9.140625" style="1"/>
  </cols>
  <sheetData>
    <row r="1" spans="2:61">
      <c r="B1" s="56" t="s">
        <v>193</v>
      </c>
      <c r="C1" s="80" t="s" vm="1">
        <v>256</v>
      </c>
    </row>
    <row r="2" spans="2:61">
      <c r="B2" s="56" t="s">
        <v>192</v>
      </c>
      <c r="C2" s="80" t="s">
        <v>257</v>
      </c>
    </row>
    <row r="3" spans="2:61">
      <c r="B3" s="56" t="s">
        <v>194</v>
      </c>
      <c r="C3" s="80" t="s">
        <v>258</v>
      </c>
    </row>
    <row r="4" spans="2:61">
      <c r="B4" s="56" t="s">
        <v>195</v>
      </c>
      <c r="C4" s="80">
        <v>659</v>
      </c>
    </row>
    <row r="6" spans="2:61" ht="26.25" customHeight="1">
      <c r="B6" s="229" t="s">
        <v>225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2:61" ht="26.25" customHeight="1">
      <c r="B7" s="229" t="s">
        <v>101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2:61" s="3" customFormat="1" ht="78.75">
      <c r="B8" s="21" t="s">
        <v>129</v>
      </c>
      <c r="C8" s="29" t="s">
        <v>52</v>
      </c>
      <c r="D8" s="72" t="s">
        <v>131</v>
      </c>
      <c r="E8" s="72" t="s">
        <v>130</v>
      </c>
      <c r="F8" s="72" t="s">
        <v>73</v>
      </c>
      <c r="G8" s="29" t="s">
        <v>15</v>
      </c>
      <c r="H8" s="29" t="s">
        <v>74</v>
      </c>
      <c r="I8" s="29" t="s">
        <v>115</v>
      </c>
      <c r="J8" s="29" t="s">
        <v>18</v>
      </c>
      <c r="K8" s="29" t="s">
        <v>114</v>
      </c>
      <c r="L8" s="29" t="s">
        <v>17</v>
      </c>
      <c r="M8" s="72" t="s">
        <v>19</v>
      </c>
      <c r="N8" s="29" t="s">
        <v>0</v>
      </c>
      <c r="O8" s="29" t="s">
        <v>118</v>
      </c>
      <c r="P8" s="29" t="s">
        <v>122</v>
      </c>
      <c r="Q8" s="29" t="s">
        <v>66</v>
      </c>
      <c r="R8" s="72" t="s">
        <v>196</v>
      </c>
      <c r="S8" s="30" t="s">
        <v>198</v>
      </c>
      <c r="U8" s="1"/>
      <c r="BF8" s="1"/>
    </row>
    <row r="9" spans="2:61" s="3" customFormat="1" ht="27.75" customHeight="1">
      <c r="B9" s="14"/>
      <c r="C9" s="31"/>
      <c r="D9" s="15"/>
      <c r="E9" s="15"/>
      <c r="F9" s="31"/>
      <c r="G9" s="31"/>
      <c r="H9" s="31"/>
      <c r="I9" s="31" t="s">
        <v>24</v>
      </c>
      <c r="J9" s="31" t="s">
        <v>21</v>
      </c>
      <c r="K9" s="31"/>
      <c r="L9" s="31" t="s">
        <v>20</v>
      </c>
      <c r="M9" s="31" t="s">
        <v>20</v>
      </c>
      <c r="N9" s="31" t="s">
        <v>22</v>
      </c>
      <c r="O9" s="31" t="s">
        <v>70</v>
      </c>
      <c r="P9" s="31" t="s">
        <v>23</v>
      </c>
      <c r="Q9" s="31" t="s">
        <v>20</v>
      </c>
      <c r="R9" s="31" t="s">
        <v>20</v>
      </c>
      <c r="S9" s="32" t="s">
        <v>20</v>
      </c>
      <c r="BF9" s="1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126</v>
      </c>
      <c r="R10" s="19" t="s">
        <v>127</v>
      </c>
      <c r="S10" s="19" t="s">
        <v>199</v>
      </c>
      <c r="T10" s="5"/>
      <c r="BF10" s="1"/>
    </row>
    <row r="11" spans="2:61" s="4" customFormat="1" ht="18" customHeight="1">
      <c r="B11" s="113" t="s">
        <v>59</v>
      </c>
      <c r="C11" s="84"/>
      <c r="D11" s="84"/>
      <c r="E11" s="84"/>
      <c r="F11" s="84"/>
      <c r="G11" s="84"/>
      <c r="H11" s="84"/>
      <c r="I11" s="84"/>
      <c r="J11" s="95">
        <v>4.6971585148508259</v>
      </c>
      <c r="K11" s="84"/>
      <c r="L11" s="84"/>
      <c r="M11" s="94">
        <v>2.6296358987214778E-2</v>
      </c>
      <c r="N11" s="93"/>
      <c r="O11" s="95"/>
      <c r="P11" s="93">
        <v>3199.0332600000006</v>
      </c>
      <c r="Q11" s="84"/>
      <c r="R11" s="94">
        <v>1</v>
      </c>
      <c r="S11" s="94">
        <f>P11/'סכום נכסי הקרן'!$C$43</f>
        <v>5.2399888428126739E-3</v>
      </c>
      <c r="T11" s="5"/>
      <c r="BF11" s="129"/>
      <c r="BI11" s="129"/>
    </row>
    <row r="12" spans="2:61" s="129" customFormat="1" ht="17.25" customHeight="1">
      <c r="B12" s="107" t="s">
        <v>248</v>
      </c>
      <c r="C12" s="84"/>
      <c r="D12" s="84"/>
      <c r="E12" s="84"/>
      <c r="F12" s="84"/>
      <c r="G12" s="84"/>
      <c r="H12" s="84"/>
      <c r="I12" s="84"/>
      <c r="J12" s="95">
        <v>4.7764425294024173</v>
      </c>
      <c r="K12" s="84"/>
      <c r="L12" s="84"/>
      <c r="M12" s="94">
        <v>1.9946765190652752E-2</v>
      </c>
      <c r="N12" s="93"/>
      <c r="O12" s="95"/>
      <c r="P12" s="93">
        <v>2617.8978700000002</v>
      </c>
      <c r="Q12" s="84"/>
      <c r="R12" s="94">
        <v>0.81834031009730723</v>
      </c>
      <c r="S12" s="94">
        <f>P12/'סכום נכסי הקרן'!$C$43</f>
        <v>4.2880940945337533E-3</v>
      </c>
    </row>
    <row r="13" spans="2:61">
      <c r="B13" s="108" t="s">
        <v>67</v>
      </c>
      <c r="C13" s="84"/>
      <c r="D13" s="84"/>
      <c r="E13" s="84"/>
      <c r="F13" s="84"/>
      <c r="G13" s="84"/>
      <c r="H13" s="84"/>
      <c r="I13" s="84"/>
      <c r="J13" s="95">
        <v>4.8545606000695551</v>
      </c>
      <c r="K13" s="84"/>
      <c r="L13" s="84"/>
      <c r="M13" s="94">
        <v>1.6740857519732578E-2</v>
      </c>
      <c r="N13" s="93"/>
      <c r="O13" s="95"/>
      <c r="P13" s="93">
        <v>2440.1544600000007</v>
      </c>
      <c r="Q13" s="84"/>
      <c r="R13" s="94">
        <v>0.76277870896534539</v>
      </c>
      <c r="S13" s="94">
        <f>P13/'סכום נכסי הקרן'!$C$43</f>
        <v>3.9969519245134652E-3</v>
      </c>
    </row>
    <row r="14" spans="2:61" s="144" customFormat="1">
      <c r="B14" s="109" t="s">
        <v>1593</v>
      </c>
      <c r="C14" s="86">
        <v>1100908</v>
      </c>
      <c r="D14" s="99" t="s">
        <v>1594</v>
      </c>
      <c r="E14" s="86" t="s">
        <v>1595</v>
      </c>
      <c r="F14" s="99" t="s">
        <v>608</v>
      </c>
      <c r="G14" s="86" t="s">
        <v>340</v>
      </c>
      <c r="H14" s="86" t="s">
        <v>176</v>
      </c>
      <c r="I14" s="119">
        <v>39076</v>
      </c>
      <c r="J14" s="98">
        <v>10.49</v>
      </c>
      <c r="K14" s="99" t="s">
        <v>262</v>
      </c>
      <c r="L14" s="100">
        <v>4.9000000000000002E-2</v>
      </c>
      <c r="M14" s="97">
        <v>1.7300000000000003E-2</v>
      </c>
      <c r="N14" s="96">
        <v>50000</v>
      </c>
      <c r="O14" s="98">
        <v>162.94</v>
      </c>
      <c r="P14" s="96">
        <v>81.470009999999988</v>
      </c>
      <c r="Q14" s="97">
        <v>2.5469973686420031E-5</v>
      </c>
      <c r="R14" s="97">
        <v>2.5467071886586128E-2</v>
      </c>
      <c r="S14" s="97">
        <f>P14/'סכום נכסי הקרן'!$C$43</f>
        <v>1.3344717254481963E-4</v>
      </c>
    </row>
    <row r="15" spans="2:61" s="144" customFormat="1">
      <c r="B15" s="109" t="s">
        <v>1596</v>
      </c>
      <c r="C15" s="86">
        <v>1098698</v>
      </c>
      <c r="D15" s="99" t="s">
        <v>1594</v>
      </c>
      <c r="E15" s="86" t="s">
        <v>1597</v>
      </c>
      <c r="F15" s="99" t="s">
        <v>501</v>
      </c>
      <c r="G15" s="86" t="s">
        <v>364</v>
      </c>
      <c r="H15" s="86" t="s">
        <v>176</v>
      </c>
      <c r="I15" s="119">
        <v>38918</v>
      </c>
      <c r="J15" s="98">
        <v>2.75</v>
      </c>
      <c r="K15" s="99" t="s">
        <v>262</v>
      </c>
      <c r="L15" s="100">
        <v>0.05</v>
      </c>
      <c r="M15" s="97">
        <v>8.0000000000000002E-3</v>
      </c>
      <c r="N15" s="96">
        <v>27819.75</v>
      </c>
      <c r="O15" s="98">
        <v>130.34</v>
      </c>
      <c r="P15" s="96">
        <v>36.669870000000003</v>
      </c>
      <c r="Q15" s="97">
        <v>5.0581014167538484E-4</v>
      </c>
      <c r="R15" s="97">
        <v>1.1462797357724252E-2</v>
      </c>
      <c r="S15" s="97">
        <f>P15/'סכום נכסי הקרן'!$C$43</f>
        <v>6.0064930261897671E-5</v>
      </c>
    </row>
    <row r="16" spans="2:61" s="144" customFormat="1">
      <c r="B16" s="109" t="s">
        <v>1598</v>
      </c>
      <c r="C16" s="86">
        <v>1106988</v>
      </c>
      <c r="D16" s="99" t="s">
        <v>1594</v>
      </c>
      <c r="E16" s="86" t="s">
        <v>1599</v>
      </c>
      <c r="F16" s="99" t="s">
        <v>608</v>
      </c>
      <c r="G16" s="86" t="s">
        <v>400</v>
      </c>
      <c r="H16" s="86" t="s">
        <v>176</v>
      </c>
      <c r="I16" s="119">
        <v>40196</v>
      </c>
      <c r="J16" s="98">
        <v>0.96</v>
      </c>
      <c r="K16" s="99" t="s">
        <v>262</v>
      </c>
      <c r="L16" s="100">
        <v>8.4000000000000005E-2</v>
      </c>
      <c r="M16" s="97">
        <v>1.3399999999999999E-2</v>
      </c>
      <c r="N16" s="96">
        <v>155200</v>
      </c>
      <c r="O16" s="98">
        <v>131.82</v>
      </c>
      <c r="P16" s="96">
        <v>204.58464000000001</v>
      </c>
      <c r="Q16" s="97">
        <v>5.0899992213481859E-4</v>
      </c>
      <c r="R16" s="97">
        <v>6.3952020305034274E-2</v>
      </c>
      <c r="S16" s="97">
        <f>P16/'סכום נכסי הקרן'!$C$43</f>
        <v>3.3510787287370915E-4</v>
      </c>
    </row>
    <row r="17" spans="2:19" s="144" customFormat="1">
      <c r="B17" s="109" t="s">
        <v>1600</v>
      </c>
      <c r="C17" s="86">
        <v>6000046</v>
      </c>
      <c r="D17" s="99" t="s">
        <v>1594</v>
      </c>
      <c r="E17" s="86" t="s">
        <v>1601</v>
      </c>
      <c r="F17" s="99" t="s">
        <v>608</v>
      </c>
      <c r="G17" s="86" t="s">
        <v>400</v>
      </c>
      <c r="H17" s="86" t="s">
        <v>176</v>
      </c>
      <c r="I17" s="119">
        <v>38817</v>
      </c>
      <c r="J17" s="98">
        <v>1.2200000000000002</v>
      </c>
      <c r="K17" s="99" t="s">
        <v>262</v>
      </c>
      <c r="L17" s="100">
        <v>6.5000000000000002E-2</v>
      </c>
      <c r="M17" s="97">
        <v>1.7500000000000002E-2</v>
      </c>
      <c r="N17" s="96">
        <v>100000</v>
      </c>
      <c r="O17" s="98">
        <v>131.97</v>
      </c>
      <c r="P17" s="96">
        <v>131.96997999999999</v>
      </c>
      <c r="Q17" s="97">
        <v>8.318047541566155E-5</v>
      </c>
      <c r="R17" s="97">
        <v>4.1253081563772165E-2</v>
      </c>
      <c r="S17" s="97">
        <f>P17/'סכום נכסי הקרן'!$C$43</f>
        <v>2.1616568712580736E-4</v>
      </c>
    </row>
    <row r="18" spans="2:19" s="144" customFormat="1">
      <c r="B18" s="109" t="s">
        <v>1602</v>
      </c>
      <c r="C18" s="86">
        <v>6000111</v>
      </c>
      <c r="D18" s="99" t="s">
        <v>1594</v>
      </c>
      <c r="E18" s="86" t="s">
        <v>1601</v>
      </c>
      <c r="F18" s="99" t="s">
        <v>608</v>
      </c>
      <c r="G18" s="86" t="s">
        <v>400</v>
      </c>
      <c r="H18" s="86" t="s">
        <v>176</v>
      </c>
      <c r="I18" s="119">
        <v>39856</v>
      </c>
      <c r="J18" s="98">
        <v>3.63</v>
      </c>
      <c r="K18" s="99" t="s">
        <v>262</v>
      </c>
      <c r="L18" s="100">
        <v>6.8499999999999991E-2</v>
      </c>
      <c r="M18" s="97">
        <v>1.2799999999999999E-2</v>
      </c>
      <c r="N18" s="96">
        <v>168000</v>
      </c>
      <c r="O18" s="98">
        <v>139.36000000000001</v>
      </c>
      <c r="P18" s="96">
        <v>234.12481</v>
      </c>
      <c r="Q18" s="97">
        <v>3.3263967401311948E-4</v>
      </c>
      <c r="R18" s="97">
        <v>7.3186113107182871E-2</v>
      </c>
      <c r="S18" s="97">
        <f>P18/'סכום נכסי הקרן'!$C$43</f>
        <v>3.8349441613046463E-4</v>
      </c>
    </row>
    <row r="19" spans="2:19" s="144" customFormat="1">
      <c r="B19" s="109" t="s">
        <v>1603</v>
      </c>
      <c r="C19" s="86">
        <v>1103084</v>
      </c>
      <c r="D19" s="99" t="s">
        <v>1594</v>
      </c>
      <c r="E19" s="86" t="s">
        <v>1604</v>
      </c>
      <c r="F19" s="99" t="s">
        <v>608</v>
      </c>
      <c r="G19" s="86" t="s">
        <v>400</v>
      </c>
      <c r="H19" s="86" t="s">
        <v>176</v>
      </c>
      <c r="I19" s="119">
        <v>39350</v>
      </c>
      <c r="J19" s="98">
        <v>5.8699999999999992</v>
      </c>
      <c r="K19" s="99" t="s">
        <v>262</v>
      </c>
      <c r="L19" s="100">
        <v>5.5999999999999994E-2</v>
      </c>
      <c r="M19" s="97">
        <v>1.4499999999999997E-2</v>
      </c>
      <c r="N19" s="96">
        <v>141943.24</v>
      </c>
      <c r="O19" s="98">
        <v>150.87</v>
      </c>
      <c r="P19" s="96">
        <v>214.14978000000002</v>
      </c>
      <c r="Q19" s="97">
        <v>1.4291982099834936E-4</v>
      </c>
      <c r="R19" s="97">
        <v>6.6942029855607058E-2</v>
      </c>
      <c r="S19" s="97">
        <f>P19/'סכום נכסי הקרן'!$C$43</f>
        <v>3.5077548955861386E-4</v>
      </c>
    </row>
    <row r="20" spans="2:19" s="144" customFormat="1">
      <c r="B20" s="109" t="s">
        <v>1605</v>
      </c>
      <c r="C20" s="86">
        <v>1094820</v>
      </c>
      <c r="D20" s="99" t="s">
        <v>1594</v>
      </c>
      <c r="E20" s="86" t="s">
        <v>1606</v>
      </c>
      <c r="F20" s="99" t="s">
        <v>386</v>
      </c>
      <c r="G20" s="86" t="s">
        <v>444</v>
      </c>
      <c r="H20" s="86" t="s">
        <v>176</v>
      </c>
      <c r="I20" s="119">
        <v>38652</v>
      </c>
      <c r="J20" s="98">
        <v>3.58</v>
      </c>
      <c r="K20" s="99" t="s">
        <v>262</v>
      </c>
      <c r="L20" s="100">
        <v>5.2999999999999999E-2</v>
      </c>
      <c r="M20" s="97">
        <v>1.2199999999999999E-2</v>
      </c>
      <c r="N20" s="96">
        <v>19636.78</v>
      </c>
      <c r="O20" s="98">
        <v>140.12</v>
      </c>
      <c r="P20" s="96">
        <v>27.515049999999999</v>
      </c>
      <c r="Q20" s="97">
        <v>9.202593056119837E-5</v>
      </c>
      <c r="R20" s="97">
        <v>8.6010515564317689E-3</v>
      </c>
      <c r="S20" s="97">
        <f>P20/'סכום נכסי הקרן'!$C$43</f>
        <v>4.5069414192159044E-5</v>
      </c>
    </row>
    <row r="21" spans="2:19" s="144" customFormat="1">
      <c r="B21" s="109" t="s">
        <v>1607</v>
      </c>
      <c r="C21" s="86">
        <v>6620280</v>
      </c>
      <c r="D21" s="99" t="s">
        <v>1594</v>
      </c>
      <c r="E21" s="86" t="s">
        <v>354</v>
      </c>
      <c r="F21" s="99" t="s">
        <v>339</v>
      </c>
      <c r="G21" s="86" t="s">
        <v>538</v>
      </c>
      <c r="H21" s="86" t="s">
        <v>176</v>
      </c>
      <c r="I21" s="119">
        <v>39656</v>
      </c>
      <c r="J21" s="98">
        <v>5.83</v>
      </c>
      <c r="K21" s="99" t="s">
        <v>262</v>
      </c>
      <c r="L21" s="100">
        <v>5.7500000000000002E-2</v>
      </c>
      <c r="M21" s="97">
        <v>1.2299999999999998E-2</v>
      </c>
      <c r="N21" s="96">
        <v>889349</v>
      </c>
      <c r="O21" s="98">
        <v>152.87</v>
      </c>
      <c r="P21" s="96">
        <v>1359.5478700000001</v>
      </c>
      <c r="Q21" s="97">
        <v>6.8306374807987715E-4</v>
      </c>
      <c r="R21" s="97">
        <v>0.42498710063427092</v>
      </c>
      <c r="S21" s="97">
        <f>P21/'סכום נכסי הקרן'!$C$43</f>
        <v>2.2269276656628869E-3</v>
      </c>
    </row>
    <row r="22" spans="2:19" s="144" customFormat="1">
      <c r="B22" s="109" t="s">
        <v>1608</v>
      </c>
      <c r="C22" s="86">
        <v>1109198</v>
      </c>
      <c r="D22" s="99" t="s">
        <v>1594</v>
      </c>
      <c r="E22" s="86" t="s">
        <v>1609</v>
      </c>
      <c r="F22" s="99" t="s">
        <v>386</v>
      </c>
      <c r="G22" s="86" t="s">
        <v>592</v>
      </c>
      <c r="H22" s="86" t="s">
        <v>174</v>
      </c>
      <c r="I22" s="119">
        <v>39422</v>
      </c>
      <c r="J22" s="98">
        <v>0.8899999999999999</v>
      </c>
      <c r="K22" s="99" t="s">
        <v>262</v>
      </c>
      <c r="L22" s="100">
        <v>6.5000000000000002E-2</v>
      </c>
      <c r="M22" s="97">
        <v>1.7300000000000003E-2</v>
      </c>
      <c r="N22" s="96">
        <v>22500</v>
      </c>
      <c r="O22" s="98">
        <v>122.25</v>
      </c>
      <c r="P22" s="96">
        <v>27.506240000000002</v>
      </c>
      <c r="Q22" s="97">
        <v>1.9430605535390906E-4</v>
      </c>
      <c r="R22" s="97">
        <v>8.5982975994441518E-3</v>
      </c>
      <c r="S22" s="97">
        <f>P22/'סכום נכסי הקרן'!$C$43</f>
        <v>4.5054983488270348E-5</v>
      </c>
    </row>
    <row r="23" spans="2:19" s="144" customFormat="1">
      <c r="B23" s="109" t="s">
        <v>1610</v>
      </c>
      <c r="C23" s="86">
        <v>1093939</v>
      </c>
      <c r="D23" s="99" t="s">
        <v>1594</v>
      </c>
      <c r="E23" s="86"/>
      <c r="F23" s="99" t="s">
        <v>386</v>
      </c>
      <c r="G23" s="86" t="s">
        <v>631</v>
      </c>
      <c r="H23" s="86" t="s">
        <v>176</v>
      </c>
      <c r="I23" s="119">
        <v>38890</v>
      </c>
      <c r="J23" s="98">
        <v>2.5799999999999996</v>
      </c>
      <c r="K23" s="99" t="s">
        <v>262</v>
      </c>
      <c r="L23" s="100">
        <v>6.7000000000000004E-2</v>
      </c>
      <c r="M23" s="97">
        <v>1.5700000000000002E-2</v>
      </c>
      <c r="N23" s="96">
        <v>31847.56</v>
      </c>
      <c r="O23" s="98">
        <v>141.13999999999999</v>
      </c>
      <c r="P23" s="96">
        <v>44.949649999999998</v>
      </c>
      <c r="Q23" s="97">
        <v>3.0010376658894122E-4</v>
      </c>
      <c r="R23" s="97">
        <v>1.405101052309784E-2</v>
      </c>
      <c r="S23" s="97">
        <f>P23/'סכום נכסי הקרן'!$C$43</f>
        <v>7.3627138371276153E-5</v>
      </c>
    </row>
    <row r="24" spans="2:19" s="144" customFormat="1">
      <c r="B24" s="109" t="s">
        <v>1611</v>
      </c>
      <c r="C24" s="86">
        <v>1101567</v>
      </c>
      <c r="D24" s="99" t="s">
        <v>1594</v>
      </c>
      <c r="E24" s="86" t="s">
        <v>1612</v>
      </c>
      <c r="F24" s="99" t="s">
        <v>729</v>
      </c>
      <c r="G24" s="86" t="s">
        <v>688</v>
      </c>
      <c r="H24" s="86" t="s">
        <v>176</v>
      </c>
      <c r="I24" s="119">
        <v>39104</v>
      </c>
      <c r="J24" s="98">
        <v>3.3600000000000003</v>
      </c>
      <c r="K24" s="99" t="s">
        <v>262</v>
      </c>
      <c r="L24" s="100">
        <v>5.5999999999999994E-2</v>
      </c>
      <c r="M24" s="97">
        <v>0.12560000000000002</v>
      </c>
      <c r="N24" s="96">
        <v>81063.09</v>
      </c>
      <c r="O24" s="98">
        <v>95.81</v>
      </c>
      <c r="P24" s="96">
        <v>77.666560000000004</v>
      </c>
      <c r="Q24" s="97">
        <v>5.5572237560013872E-5</v>
      </c>
      <c r="R24" s="97">
        <v>2.4278134576193804E-2</v>
      </c>
      <c r="S24" s="97">
        <f>P24/'סכום נכסי הקרן'!$C$43</f>
        <v>1.2721715430356013E-4</v>
      </c>
    </row>
    <row r="25" spans="2:19" s="144" customFormat="1">
      <c r="B25" s="109" t="s">
        <v>1613</v>
      </c>
      <c r="C25" s="86">
        <v>1099969</v>
      </c>
      <c r="D25" s="99" t="s">
        <v>1594</v>
      </c>
      <c r="E25" s="86" t="s">
        <v>1614</v>
      </c>
      <c r="F25" s="99" t="s">
        <v>608</v>
      </c>
      <c r="G25" s="86" t="s">
        <v>725</v>
      </c>
      <c r="H25" s="86"/>
      <c r="I25" s="119">
        <v>39071</v>
      </c>
      <c r="J25" s="162">
        <v>0</v>
      </c>
      <c r="K25" s="99" t="s">
        <v>262</v>
      </c>
      <c r="L25" s="100">
        <v>0</v>
      </c>
      <c r="M25" s="163">
        <v>0</v>
      </c>
      <c r="N25" s="96">
        <v>46480.24</v>
      </c>
      <c r="O25" s="162">
        <v>1E-4</v>
      </c>
      <c r="P25" s="164">
        <v>1.9000000000000001E-4</v>
      </c>
      <c r="Q25" s="86"/>
      <c r="R25" s="97">
        <v>0</v>
      </c>
      <c r="S25" s="97">
        <f>P25/'סכום נכסי הקרן'!$C$43</f>
        <v>3.1121835855323611E-10</v>
      </c>
    </row>
    <row r="26" spans="2:19" s="144" customFormat="1">
      <c r="B26" s="110"/>
      <c r="C26" s="86"/>
      <c r="D26" s="86"/>
      <c r="E26" s="86"/>
      <c r="F26" s="86"/>
      <c r="G26" s="86"/>
      <c r="H26" s="86"/>
      <c r="I26" s="86"/>
      <c r="J26" s="98"/>
      <c r="K26" s="86"/>
      <c r="L26" s="86"/>
      <c r="M26" s="97"/>
      <c r="N26" s="96"/>
      <c r="O26" s="98"/>
      <c r="P26" s="86"/>
      <c r="Q26" s="86"/>
      <c r="R26" s="97"/>
      <c r="S26" s="86"/>
    </row>
    <row r="27" spans="2:19" s="144" customFormat="1">
      <c r="B27" s="108" t="s">
        <v>68</v>
      </c>
      <c r="C27" s="84"/>
      <c r="D27" s="84"/>
      <c r="E27" s="84"/>
      <c r="F27" s="84"/>
      <c r="G27" s="84"/>
      <c r="H27" s="84"/>
      <c r="I27" s="84"/>
      <c r="J27" s="95">
        <v>2.8</v>
      </c>
      <c r="K27" s="84"/>
      <c r="L27" s="84"/>
      <c r="M27" s="94">
        <v>3.9099999999999996E-2</v>
      </c>
      <c r="N27" s="93"/>
      <c r="O27" s="95"/>
      <c r="P27" s="93">
        <v>107.98528</v>
      </c>
      <c r="Q27" s="84"/>
      <c r="R27" s="94">
        <v>3.3755597777060928E-2</v>
      </c>
      <c r="S27" s="94">
        <f>P27/'סכום נכסי הקרן'!$C$43</f>
        <v>1.7687895573427156E-4</v>
      </c>
    </row>
    <row r="28" spans="2:19" s="144" customFormat="1">
      <c r="B28" s="109" t="s">
        <v>1615</v>
      </c>
      <c r="C28" s="86">
        <v>1133545</v>
      </c>
      <c r="D28" s="99" t="s">
        <v>1594</v>
      </c>
      <c r="E28" s="86" t="s">
        <v>1616</v>
      </c>
      <c r="F28" s="99" t="s">
        <v>386</v>
      </c>
      <c r="G28" s="86" t="s">
        <v>631</v>
      </c>
      <c r="H28" s="86" t="s">
        <v>174</v>
      </c>
      <c r="I28" s="119">
        <v>41903</v>
      </c>
      <c r="J28" s="98">
        <v>2.8</v>
      </c>
      <c r="K28" s="99" t="s">
        <v>262</v>
      </c>
      <c r="L28" s="100">
        <v>5.1500000000000004E-2</v>
      </c>
      <c r="M28" s="97">
        <v>3.9099999999999996E-2</v>
      </c>
      <c r="N28" s="96">
        <v>102142.7</v>
      </c>
      <c r="O28" s="98">
        <v>105.72</v>
      </c>
      <c r="P28" s="96">
        <v>107.98528</v>
      </c>
      <c r="Q28" s="97">
        <v>6.4705882352941171E-4</v>
      </c>
      <c r="R28" s="97">
        <v>3.3755597777060928E-2</v>
      </c>
      <c r="S28" s="97">
        <f>P28/'סכום נכסי הקרן'!$C$43</f>
        <v>1.7687895573427156E-4</v>
      </c>
    </row>
    <row r="29" spans="2:19" s="144" customFormat="1">
      <c r="B29" s="110"/>
      <c r="C29" s="86"/>
      <c r="D29" s="86"/>
      <c r="E29" s="86"/>
      <c r="F29" s="86"/>
      <c r="G29" s="86"/>
      <c r="H29" s="86"/>
      <c r="I29" s="86"/>
      <c r="J29" s="98"/>
      <c r="K29" s="86"/>
      <c r="L29" s="86"/>
      <c r="M29" s="97"/>
      <c r="N29" s="96"/>
      <c r="O29" s="98"/>
      <c r="P29" s="86"/>
      <c r="Q29" s="86"/>
      <c r="R29" s="97"/>
      <c r="S29" s="86"/>
    </row>
    <row r="30" spans="2:19" s="144" customFormat="1">
      <c r="B30" s="108" t="s">
        <v>54</v>
      </c>
      <c r="C30" s="84"/>
      <c r="D30" s="84"/>
      <c r="E30" s="84"/>
      <c r="F30" s="84"/>
      <c r="G30" s="84"/>
      <c r="H30" s="84"/>
      <c r="I30" s="84"/>
      <c r="J30" s="95">
        <v>5.1033799257520238</v>
      </c>
      <c r="K30" s="84"/>
      <c r="L30" s="84"/>
      <c r="M30" s="94">
        <v>0.10244098454187343</v>
      </c>
      <c r="N30" s="93"/>
      <c r="O30" s="95"/>
      <c r="P30" s="93">
        <v>69.758130000000008</v>
      </c>
      <c r="Q30" s="84"/>
      <c r="R30" s="94">
        <v>2.1806003354901037E-2</v>
      </c>
      <c r="S30" s="94">
        <f>P30/'סכום נכסי הקרן'!$C$43</f>
        <v>1.1426321428601715E-4</v>
      </c>
    </row>
    <row r="31" spans="2:19" s="144" customFormat="1">
      <c r="B31" s="109" t="s">
        <v>1617</v>
      </c>
      <c r="C31" s="86">
        <v>6510044</v>
      </c>
      <c r="D31" s="99" t="s">
        <v>1594</v>
      </c>
      <c r="E31" s="86" t="s">
        <v>1618</v>
      </c>
      <c r="F31" s="99" t="s">
        <v>608</v>
      </c>
      <c r="G31" s="86" t="s">
        <v>725</v>
      </c>
      <c r="H31" s="86"/>
      <c r="I31" s="119">
        <v>41840</v>
      </c>
      <c r="J31" s="98">
        <v>6.2900000000000009</v>
      </c>
      <c r="K31" s="99" t="s">
        <v>1266</v>
      </c>
      <c r="L31" s="100">
        <v>0.03</v>
      </c>
      <c r="M31" s="97">
        <v>0.14589999999999997</v>
      </c>
      <c r="N31" s="96">
        <v>22220.86</v>
      </c>
      <c r="O31" s="98">
        <v>50.05</v>
      </c>
      <c r="P31" s="96">
        <v>43.39622</v>
      </c>
      <c r="Q31" s="97">
        <v>6.2475064712187134E-5</v>
      </c>
      <c r="R31" s="97">
        <v>1.3565416947243615E-2</v>
      </c>
      <c r="S31" s="97">
        <f>P31/'סכום נכסי הקרן'!$C$43</f>
        <v>7.1082633451658499E-5</v>
      </c>
    </row>
    <row r="32" spans="2:19" s="144" customFormat="1">
      <c r="B32" s="109" t="s">
        <v>1619</v>
      </c>
      <c r="C32" s="86">
        <v>6510069</v>
      </c>
      <c r="D32" s="99" t="s">
        <v>1594</v>
      </c>
      <c r="E32" s="86" t="s">
        <v>1618</v>
      </c>
      <c r="F32" s="99" t="s">
        <v>608</v>
      </c>
      <c r="G32" s="86" t="s">
        <v>725</v>
      </c>
      <c r="H32" s="86"/>
      <c r="I32" s="119">
        <v>41840</v>
      </c>
      <c r="J32" s="98">
        <v>3.15</v>
      </c>
      <c r="K32" s="99" t="s">
        <v>1266</v>
      </c>
      <c r="L32" s="100">
        <v>3.4122E-2</v>
      </c>
      <c r="M32" s="97">
        <v>3.0900000000000004E-2</v>
      </c>
      <c r="N32" s="96">
        <v>6669.96</v>
      </c>
      <c r="O32" s="98">
        <v>101.29</v>
      </c>
      <c r="P32" s="96">
        <v>26.361909999999998</v>
      </c>
      <c r="Q32" s="97">
        <v>1.6632363561808853E-4</v>
      </c>
      <c r="R32" s="97">
        <v>8.2405864076574159E-3</v>
      </c>
      <c r="S32" s="97">
        <f>P32/'סכום נכסי הקרן'!$C$43</f>
        <v>4.3180580834358634E-5</v>
      </c>
    </row>
    <row r="33" spans="2:19" s="144" customFormat="1">
      <c r="B33" s="110"/>
      <c r="C33" s="86"/>
      <c r="D33" s="86"/>
      <c r="E33" s="86"/>
      <c r="F33" s="86"/>
      <c r="G33" s="86"/>
      <c r="H33" s="86"/>
      <c r="I33" s="86"/>
      <c r="J33" s="98"/>
      <c r="K33" s="86"/>
      <c r="L33" s="86"/>
      <c r="M33" s="97"/>
      <c r="N33" s="96"/>
      <c r="O33" s="98"/>
      <c r="P33" s="86"/>
      <c r="Q33" s="86"/>
      <c r="R33" s="97"/>
      <c r="S33" s="86"/>
    </row>
    <row r="34" spans="2:19" s="165" customFormat="1">
      <c r="B34" s="133" t="s">
        <v>247</v>
      </c>
      <c r="C34" s="125"/>
      <c r="D34" s="125"/>
      <c r="E34" s="125"/>
      <c r="F34" s="125"/>
      <c r="G34" s="125"/>
      <c r="H34" s="125"/>
      <c r="I34" s="125"/>
      <c r="J34" s="128">
        <v>4.34</v>
      </c>
      <c r="K34" s="125"/>
      <c r="L34" s="125"/>
      <c r="M34" s="127">
        <v>5.4900000000000004E-2</v>
      </c>
      <c r="N34" s="126"/>
      <c r="O34" s="128"/>
      <c r="P34" s="126">
        <v>581.13539000000003</v>
      </c>
      <c r="Q34" s="125"/>
      <c r="R34" s="127">
        <v>0.18165968990269263</v>
      </c>
      <c r="S34" s="127">
        <f>P34/'סכום נכסי הקרן'!$C$43</f>
        <v>9.5189474827891952E-4</v>
      </c>
    </row>
    <row r="35" spans="2:19" s="144" customFormat="1">
      <c r="B35" s="108" t="s">
        <v>79</v>
      </c>
      <c r="C35" s="84"/>
      <c r="D35" s="84"/>
      <c r="E35" s="84"/>
      <c r="F35" s="84"/>
      <c r="G35" s="84"/>
      <c r="H35" s="84"/>
      <c r="I35" s="84"/>
      <c r="J35" s="95">
        <v>4.34</v>
      </c>
      <c r="K35" s="84"/>
      <c r="L35" s="84"/>
      <c r="M35" s="94">
        <v>5.4900000000000004E-2</v>
      </c>
      <c r="N35" s="93"/>
      <c r="O35" s="95"/>
      <c r="P35" s="93">
        <v>581.13539000000003</v>
      </c>
      <c r="Q35" s="84"/>
      <c r="R35" s="94">
        <v>0.18165968990269263</v>
      </c>
      <c r="S35" s="94">
        <f>P35/'סכום נכסי הקרן'!$C$43</f>
        <v>9.5189474827891952E-4</v>
      </c>
    </row>
    <row r="36" spans="2:19" s="144" customFormat="1">
      <c r="B36" s="109" t="s">
        <v>1620</v>
      </c>
      <c r="C36" s="86" t="s">
        <v>1621</v>
      </c>
      <c r="D36" s="99" t="s">
        <v>1594</v>
      </c>
      <c r="E36" s="86"/>
      <c r="F36" s="99" t="s">
        <v>1330</v>
      </c>
      <c r="G36" s="86" t="s">
        <v>704</v>
      </c>
      <c r="H36" s="86" t="s">
        <v>1622</v>
      </c>
      <c r="I36" s="119">
        <v>42135</v>
      </c>
      <c r="J36" s="98">
        <v>4.34</v>
      </c>
      <c r="K36" s="99" t="s">
        <v>1266</v>
      </c>
      <c r="L36" s="100">
        <v>0.06</v>
      </c>
      <c r="M36" s="97">
        <v>5.4900000000000004E-2</v>
      </c>
      <c r="N36" s="96">
        <v>137000</v>
      </c>
      <c r="O36" s="98">
        <v>108.71</v>
      </c>
      <c r="P36" s="96">
        <v>581.13539000000003</v>
      </c>
      <c r="Q36" s="97">
        <v>1.6606060606060607E-4</v>
      </c>
      <c r="R36" s="97">
        <v>0.18165968990269263</v>
      </c>
      <c r="S36" s="97">
        <f>P36/'סכום נכסי הקרן'!$C$43</f>
        <v>9.5189474827891952E-4</v>
      </c>
    </row>
    <row r="37" spans="2:19" s="144" customFormat="1">
      <c r="B37" s="114"/>
      <c r="C37" s="115"/>
      <c r="D37" s="115"/>
      <c r="E37" s="115"/>
      <c r="F37" s="115"/>
      <c r="G37" s="115"/>
      <c r="H37" s="115"/>
      <c r="I37" s="115"/>
      <c r="J37" s="117"/>
      <c r="K37" s="115"/>
      <c r="L37" s="115"/>
      <c r="M37" s="118"/>
      <c r="N37" s="116"/>
      <c r="O37" s="117"/>
      <c r="P37" s="115"/>
      <c r="Q37" s="115"/>
      <c r="R37" s="118"/>
      <c r="S37" s="115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1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50" t="s">
        <v>1841</v>
      </c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50" t="s">
        <v>125</v>
      </c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</row>
    <row r="119" spans="2:19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</row>
    <row r="120" spans="2:19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</row>
    <row r="121" spans="2:19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</row>
    <row r="122" spans="2:19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</row>
    <row r="123" spans="2:19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</row>
    <row r="124" spans="2:19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</row>
    <row r="125" spans="2:19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</row>
    <row r="126" spans="2:19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</row>
    <row r="127" spans="2:19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</row>
    <row r="128" spans="2:19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</row>
    <row r="129" spans="2:19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</row>
    <row r="130" spans="2:19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</row>
    <row r="131" spans="2:19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</row>
    <row r="132" spans="2:19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</row>
    <row r="133" spans="2:19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</row>
    <row r="134" spans="2:19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</row>
    <row r="135" spans="2:19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</row>
    <row r="136" spans="2:19"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3"/>
    </row>
    <row r="540" spans="2:5">
      <c r="B540" s="43"/>
    </row>
    <row r="541" spans="2:5">
      <c r="B541" s="3"/>
    </row>
  </sheetData>
  <sheetProtection password="CC3D" sheet="1" objects="1" scenarios="1"/>
  <mergeCells count="2">
    <mergeCell ref="B6:S6"/>
    <mergeCell ref="B7:S7"/>
  </mergeCells>
  <phoneticPr fontId="4" type="noConversion"/>
  <conditionalFormatting sqref="B12:B39 B44:B136">
    <cfRule type="cellIs" dxfId="13" priority="2" operator="equal">
      <formula>"NR3"</formula>
    </cfRule>
  </conditionalFormatting>
  <dataValidations count="1">
    <dataValidation allowBlank="1" showInputMessage="1" showErrorMessage="1" sqref="C5:C1048576 D3:I1048576 J26:J1048576 J3:J24 K3:L1048576 M26:M1048576 M3:M24 N3:N1048576 O26:P1048576 O3:P24 A1:A1048576 B1:B41 B44:B1048576 Q3:XFD1048576 D1:XFD2"/>
  </dataValidations>
  <pageMargins left="0" right="0" top="0.51181102362204722" bottom="0.51181102362204722" header="0" footer="0.23622047244094491"/>
  <pageSetup paperSize="9" scale="54" fitToHeight="2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N405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8.42578125" style="1" bestFit="1" customWidth="1"/>
    <col min="10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92">
      <c r="B1" s="56" t="s">
        <v>193</v>
      </c>
      <c r="C1" s="80" t="s" vm="1">
        <v>256</v>
      </c>
    </row>
    <row r="2" spans="2:92">
      <c r="B2" s="56" t="s">
        <v>192</v>
      </c>
      <c r="C2" s="80" t="s">
        <v>257</v>
      </c>
    </row>
    <row r="3" spans="2:92">
      <c r="B3" s="56" t="s">
        <v>194</v>
      </c>
      <c r="C3" s="80" t="s">
        <v>258</v>
      </c>
    </row>
    <row r="4" spans="2:92">
      <c r="B4" s="56" t="s">
        <v>195</v>
      </c>
      <c r="C4" s="80">
        <v>659</v>
      </c>
    </row>
    <row r="6" spans="2:92" ht="26.25" customHeight="1">
      <c r="B6" s="229" t="s">
        <v>225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1"/>
    </row>
    <row r="7" spans="2:92" ht="26.25" customHeight="1">
      <c r="B7" s="229" t="s">
        <v>102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</row>
    <row r="8" spans="2:92" s="3" customFormat="1" ht="63">
      <c r="B8" s="21" t="s">
        <v>129</v>
      </c>
      <c r="C8" s="29" t="s">
        <v>52</v>
      </c>
      <c r="D8" s="72" t="s">
        <v>131</v>
      </c>
      <c r="E8" s="72" t="s">
        <v>130</v>
      </c>
      <c r="F8" s="72" t="s">
        <v>73</v>
      </c>
      <c r="G8" s="29" t="s">
        <v>114</v>
      </c>
      <c r="H8" s="29" t="s">
        <v>0</v>
      </c>
      <c r="I8" s="29" t="s">
        <v>118</v>
      </c>
      <c r="J8" s="29" t="s">
        <v>122</v>
      </c>
      <c r="K8" s="29" t="s">
        <v>66</v>
      </c>
      <c r="L8" s="72" t="s">
        <v>196</v>
      </c>
      <c r="M8" s="30" t="s">
        <v>198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CN8" s="1"/>
    </row>
    <row r="9" spans="2:92" s="3" customFormat="1" ht="14.25" customHeight="1">
      <c r="B9" s="14"/>
      <c r="C9" s="31"/>
      <c r="D9" s="15"/>
      <c r="E9" s="15"/>
      <c r="F9" s="31"/>
      <c r="G9" s="31"/>
      <c r="H9" s="31" t="s">
        <v>22</v>
      </c>
      <c r="I9" s="31" t="s">
        <v>70</v>
      </c>
      <c r="J9" s="31" t="s">
        <v>23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CN9" s="1"/>
    </row>
    <row r="10" spans="2:9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CN10" s="1"/>
    </row>
    <row r="11" spans="2:92" s="4" customFormat="1" ht="18" customHeight="1">
      <c r="B11" s="131" t="s">
        <v>36</v>
      </c>
      <c r="C11" s="125"/>
      <c r="D11" s="125"/>
      <c r="E11" s="125"/>
      <c r="F11" s="125"/>
      <c r="G11" s="125"/>
      <c r="H11" s="126"/>
      <c r="I11" s="128"/>
      <c r="J11" s="126">
        <v>75.116630000000001</v>
      </c>
      <c r="K11" s="125"/>
      <c r="L11" s="127">
        <v>1</v>
      </c>
      <c r="M11" s="127">
        <f>J11/'סכום נכסי הקרן'!$C$43</f>
        <v>1.230403909928988E-4</v>
      </c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CN11" s="129"/>
    </row>
    <row r="12" spans="2:92" s="129" customFormat="1" ht="17.25" customHeight="1">
      <c r="B12" s="132" t="s">
        <v>248</v>
      </c>
      <c r="C12" s="125"/>
      <c r="D12" s="125"/>
      <c r="E12" s="125"/>
      <c r="F12" s="125"/>
      <c r="G12" s="125"/>
      <c r="H12" s="126"/>
      <c r="I12" s="128"/>
      <c r="J12" s="126">
        <v>75.116630000000001</v>
      </c>
      <c r="K12" s="125"/>
      <c r="L12" s="127">
        <v>1</v>
      </c>
      <c r="M12" s="127">
        <f>J12/'סכום נכסי הקרן'!$C$43</f>
        <v>1.230403909928988E-4</v>
      </c>
    </row>
    <row r="13" spans="2:92">
      <c r="B13" s="85" t="s">
        <v>1623</v>
      </c>
      <c r="C13" s="86" t="s">
        <v>1624</v>
      </c>
      <c r="D13" s="99" t="s">
        <v>32</v>
      </c>
      <c r="E13" s="86" t="s">
        <v>1618</v>
      </c>
      <c r="F13" s="99" t="s">
        <v>608</v>
      </c>
      <c r="G13" s="99" t="s">
        <v>1266</v>
      </c>
      <c r="H13" s="96">
        <v>341.01000000000005</v>
      </c>
      <c r="I13" s="98">
        <v>5645.23</v>
      </c>
      <c r="J13" s="96">
        <v>75.116630000000001</v>
      </c>
      <c r="K13" s="97">
        <v>3.4778752469004842E-5</v>
      </c>
      <c r="L13" s="97">
        <v>1</v>
      </c>
      <c r="M13" s="97">
        <f>J13/'סכום נכסי הקרן'!$C$43</f>
        <v>1.230403909928988E-4</v>
      </c>
    </row>
    <row r="14" spans="2:92">
      <c r="B14" s="102"/>
      <c r="C14" s="86"/>
      <c r="D14" s="86"/>
      <c r="E14" s="86"/>
      <c r="F14" s="86"/>
      <c r="G14" s="86"/>
      <c r="H14" s="96"/>
      <c r="I14" s="98"/>
      <c r="J14" s="86"/>
      <c r="K14" s="86"/>
      <c r="L14" s="97"/>
      <c r="M14" s="86"/>
    </row>
    <row r="15" spans="2:9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50" t="s">
        <v>1841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50" t="s">
        <v>125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</row>
    <row r="112" spans="2:13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</row>
    <row r="113" spans="2:13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password="CC3D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B1:XFD2 A1:A1048576 B1:B17 B20:B1048576 D1:Z2 D3:XFD1048576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>
      <selection activeCell="I26" sqref="I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193</v>
      </c>
      <c r="C1" s="80" t="s" vm="1">
        <v>256</v>
      </c>
    </row>
    <row r="2" spans="2:55">
      <c r="B2" s="56" t="s">
        <v>192</v>
      </c>
      <c r="C2" s="80" t="s">
        <v>257</v>
      </c>
    </row>
    <row r="3" spans="2:55">
      <c r="B3" s="56" t="s">
        <v>194</v>
      </c>
      <c r="C3" s="80" t="s">
        <v>258</v>
      </c>
    </row>
    <row r="4" spans="2:55">
      <c r="B4" s="56" t="s">
        <v>195</v>
      </c>
      <c r="C4" s="80">
        <v>659</v>
      </c>
    </row>
    <row r="6" spans="2:55" ht="26.25" customHeight="1">
      <c r="B6" s="229" t="s">
        <v>225</v>
      </c>
      <c r="C6" s="230"/>
      <c r="D6" s="230"/>
      <c r="E6" s="230"/>
      <c r="F6" s="230"/>
      <c r="G6" s="230"/>
      <c r="H6" s="230"/>
      <c r="I6" s="230"/>
      <c r="J6" s="230"/>
      <c r="K6" s="231"/>
    </row>
    <row r="7" spans="2:55" ht="26.25" customHeight="1">
      <c r="B7" s="229" t="s">
        <v>109</v>
      </c>
      <c r="C7" s="230"/>
      <c r="D7" s="230"/>
      <c r="E7" s="230"/>
      <c r="F7" s="230"/>
      <c r="G7" s="230"/>
      <c r="H7" s="230"/>
      <c r="I7" s="230"/>
      <c r="J7" s="230"/>
      <c r="K7" s="231"/>
    </row>
    <row r="8" spans="2:55" s="3" customFormat="1" ht="78.75">
      <c r="B8" s="21" t="s">
        <v>129</v>
      </c>
      <c r="C8" s="29" t="s">
        <v>52</v>
      </c>
      <c r="D8" s="29" t="s">
        <v>114</v>
      </c>
      <c r="E8" s="29" t="s">
        <v>115</v>
      </c>
      <c r="F8" s="29" t="s">
        <v>0</v>
      </c>
      <c r="G8" s="29" t="s">
        <v>118</v>
      </c>
      <c r="H8" s="29" t="s">
        <v>122</v>
      </c>
      <c r="I8" s="29" t="s">
        <v>66</v>
      </c>
      <c r="J8" s="72" t="s">
        <v>196</v>
      </c>
      <c r="K8" s="30" t="s">
        <v>198</v>
      </c>
      <c r="BC8" s="1"/>
    </row>
    <row r="9" spans="2:55" s="3" customFormat="1" ht="21" customHeight="1">
      <c r="B9" s="14"/>
      <c r="C9" s="15"/>
      <c r="D9" s="15"/>
      <c r="E9" s="31" t="s">
        <v>24</v>
      </c>
      <c r="F9" s="31" t="s">
        <v>22</v>
      </c>
      <c r="G9" s="31" t="s">
        <v>70</v>
      </c>
      <c r="H9" s="31" t="s">
        <v>23</v>
      </c>
      <c r="I9" s="31" t="s">
        <v>20</v>
      </c>
      <c r="J9" s="31" t="s">
        <v>20</v>
      </c>
      <c r="K9" s="32" t="s">
        <v>20</v>
      </c>
      <c r="BC9" s="1"/>
    </row>
    <row r="10" spans="2:5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50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50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sheetProtection password="CC3D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A1048576 B1:B14 B17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A574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8.140625" style="2" customWidth="1"/>
    <col min="4" max="4" width="15.7109375" style="2" bestFit="1" customWidth="1"/>
    <col min="5" max="5" width="5.28515625" style="1" bestFit="1" customWidth="1"/>
    <col min="6" max="6" width="11.28515625" style="1" bestFit="1" customWidth="1"/>
    <col min="7" max="7" width="10.140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3">
      <c r="B1" s="56" t="s">
        <v>193</v>
      </c>
      <c r="C1" s="80" t="s" vm="1">
        <v>256</v>
      </c>
    </row>
    <row r="2" spans="2:53">
      <c r="B2" s="56" t="s">
        <v>192</v>
      </c>
      <c r="C2" s="80" t="s">
        <v>257</v>
      </c>
    </row>
    <row r="3" spans="2:53">
      <c r="B3" s="56" t="s">
        <v>194</v>
      </c>
      <c r="C3" s="80" t="s">
        <v>258</v>
      </c>
    </row>
    <row r="4" spans="2:53">
      <c r="B4" s="56" t="s">
        <v>195</v>
      </c>
      <c r="C4" s="80">
        <v>659</v>
      </c>
    </row>
    <row r="6" spans="2:53" ht="26.25" customHeight="1">
      <c r="B6" s="229" t="s">
        <v>225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</row>
    <row r="7" spans="2:53" ht="26.25" customHeight="1">
      <c r="B7" s="229" t="s">
        <v>110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2:53" s="3" customFormat="1" ht="78.75">
      <c r="B8" s="21" t="s">
        <v>129</v>
      </c>
      <c r="C8" s="29" t="s">
        <v>52</v>
      </c>
      <c r="D8" s="72" t="s">
        <v>73</v>
      </c>
      <c r="E8" s="29" t="s">
        <v>114</v>
      </c>
      <c r="F8" s="29" t="s">
        <v>115</v>
      </c>
      <c r="G8" s="29" t="s">
        <v>0</v>
      </c>
      <c r="H8" s="29" t="s">
        <v>118</v>
      </c>
      <c r="I8" s="29" t="s">
        <v>122</v>
      </c>
      <c r="J8" s="29" t="s">
        <v>66</v>
      </c>
      <c r="K8" s="72" t="s">
        <v>196</v>
      </c>
      <c r="L8" s="30" t="s">
        <v>198</v>
      </c>
      <c r="M8" s="1"/>
      <c r="N8" s="1"/>
      <c r="BA8" s="1"/>
    </row>
    <row r="9" spans="2:53" s="3" customFormat="1" ht="24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70</v>
      </c>
      <c r="I9" s="15" t="s">
        <v>23</v>
      </c>
      <c r="J9" s="31" t="s">
        <v>20</v>
      </c>
      <c r="K9" s="31" t="s">
        <v>20</v>
      </c>
      <c r="L9" s="32" t="s">
        <v>20</v>
      </c>
      <c r="M9" s="1"/>
      <c r="N9" s="1"/>
      <c r="BA9" s="1"/>
    </row>
    <row r="10" spans="2:53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BA10" s="1"/>
    </row>
    <row r="11" spans="2:53" s="4" customFormat="1" ht="18" customHeight="1">
      <c r="B11" s="131" t="s">
        <v>55</v>
      </c>
      <c r="C11" s="125"/>
      <c r="D11" s="125"/>
      <c r="E11" s="125"/>
      <c r="F11" s="125"/>
      <c r="G11" s="126"/>
      <c r="H11" s="128"/>
      <c r="I11" s="126">
        <v>4.8350399999999993</v>
      </c>
      <c r="J11" s="125"/>
      <c r="K11" s="127">
        <v>1</v>
      </c>
      <c r="L11" s="127">
        <f>I11/'סכום נכסי הקרן'!$C$43</f>
        <v>7.919753749153887E-6</v>
      </c>
      <c r="M11" s="129"/>
      <c r="N11" s="129"/>
      <c r="BA11" s="129"/>
    </row>
    <row r="12" spans="2:53" s="129" customFormat="1" ht="21" customHeight="1">
      <c r="B12" s="132" t="s">
        <v>254</v>
      </c>
      <c r="C12" s="125"/>
      <c r="D12" s="125"/>
      <c r="E12" s="125"/>
      <c r="F12" s="125"/>
      <c r="G12" s="126"/>
      <c r="H12" s="128"/>
      <c r="I12" s="126">
        <v>4.8350400000000002</v>
      </c>
      <c r="J12" s="125"/>
      <c r="K12" s="127">
        <v>1.0000000000000002</v>
      </c>
      <c r="L12" s="127">
        <f>I12/'סכום נכסי הקרן'!$C$43</f>
        <v>7.9197537491538887E-6</v>
      </c>
    </row>
    <row r="13" spans="2:53">
      <c r="B13" s="85" t="s">
        <v>1625</v>
      </c>
      <c r="C13" s="86">
        <v>3153001</v>
      </c>
      <c r="D13" s="99" t="s">
        <v>963</v>
      </c>
      <c r="E13" s="99" t="s">
        <v>262</v>
      </c>
      <c r="F13" s="119">
        <v>41546</v>
      </c>
      <c r="G13" s="96">
        <v>428</v>
      </c>
      <c r="H13" s="166">
        <v>0</v>
      </c>
      <c r="I13" s="166">
        <v>0</v>
      </c>
      <c r="J13" s="86"/>
      <c r="K13" s="97">
        <v>0</v>
      </c>
      <c r="L13" s="167">
        <f>I13/'סכום נכסי הקרן'!$C$43</f>
        <v>0</v>
      </c>
    </row>
    <row r="14" spans="2:53">
      <c r="B14" s="85" t="s">
        <v>1626</v>
      </c>
      <c r="C14" s="86">
        <v>1133354</v>
      </c>
      <c r="D14" s="99" t="s">
        <v>952</v>
      </c>
      <c r="E14" s="99" t="s">
        <v>262</v>
      </c>
      <c r="F14" s="119">
        <v>41879</v>
      </c>
      <c r="G14" s="96">
        <v>48000</v>
      </c>
      <c r="H14" s="98">
        <v>0</v>
      </c>
      <c r="I14" s="96">
        <v>1.34E-3</v>
      </c>
      <c r="J14" s="160">
        <v>1.4072691432140865E-3</v>
      </c>
      <c r="K14" s="97">
        <v>2.7714351897812641E-4</v>
      </c>
      <c r="L14" s="97">
        <f>I14/'סכום נכסי הקרן'!$C$43</f>
        <v>2.1949084234807179E-9</v>
      </c>
    </row>
    <row r="15" spans="2:53">
      <c r="B15" s="85" t="s">
        <v>1627</v>
      </c>
      <c r="C15" s="86">
        <v>112238111</v>
      </c>
      <c r="D15" s="99" t="s">
        <v>952</v>
      </c>
      <c r="E15" s="99" t="s">
        <v>262</v>
      </c>
      <c r="F15" s="119">
        <v>41660</v>
      </c>
      <c r="G15" s="96">
        <v>5490</v>
      </c>
      <c r="H15" s="98">
        <v>0.88049999999999995</v>
      </c>
      <c r="I15" s="96">
        <v>4.8336999999999994</v>
      </c>
      <c r="J15" s="160">
        <v>1.3122995695466183E-3</v>
      </c>
      <c r="K15" s="97">
        <v>0.99972285648102188</v>
      </c>
      <c r="L15" s="97">
        <f>I15/'סכום נכסי הקרן'!$C$43</f>
        <v>7.9175588407304058E-6</v>
      </c>
    </row>
    <row r="16" spans="2:53">
      <c r="B16" s="132" t="s">
        <v>250</v>
      </c>
      <c r="C16" s="86"/>
      <c r="D16" s="86"/>
      <c r="E16" s="86"/>
      <c r="F16" s="86"/>
      <c r="G16" s="96"/>
      <c r="H16" s="98"/>
      <c r="I16" s="128">
        <v>0</v>
      </c>
      <c r="J16" s="86"/>
      <c r="K16" s="97"/>
      <c r="L16" s="139">
        <f>I16/'סכום נכסי הקרן'!$C$43</f>
        <v>0</v>
      </c>
    </row>
    <row r="17" spans="2:12">
      <c r="B17" s="85" t="s">
        <v>1628</v>
      </c>
      <c r="C17" s="86">
        <v>71151526</v>
      </c>
      <c r="D17" s="99" t="s">
        <v>952</v>
      </c>
      <c r="E17" s="99" t="s">
        <v>1266</v>
      </c>
      <c r="F17" s="168">
        <v>40570</v>
      </c>
      <c r="G17" s="96">
        <v>1093</v>
      </c>
      <c r="H17" s="166">
        <v>0</v>
      </c>
      <c r="I17" s="166">
        <v>0</v>
      </c>
      <c r="J17" s="160">
        <v>1.3200508600016614E-4</v>
      </c>
      <c r="K17" s="97">
        <v>0</v>
      </c>
      <c r="L17" s="167">
        <f>I17/'סכום נכסי הקרן'!$C$43</f>
        <v>0</v>
      </c>
    </row>
    <row r="18" spans="2:12">
      <c r="B18" s="102"/>
      <c r="C18" s="86"/>
      <c r="D18" s="86"/>
      <c r="E18" s="86"/>
      <c r="F18" s="86"/>
      <c r="G18" s="96"/>
      <c r="H18" s="98"/>
      <c r="I18" s="86"/>
      <c r="J18" s="86"/>
      <c r="K18" s="97"/>
      <c r="L18" s="86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12" t="s">
        <v>1841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12" t="s">
        <v>125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3D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L18:L1048576 AB1:XFD2 D3:G1048576 H18:I1048576 H3:I12 J3:K1048576 L3:L12 H14:I16 L14:L16 A1:A1048576 B1:B20 B23:B1048576 M3:XFD1048576 D1:Z2"/>
  </dataValidations>
  <pageMargins left="0" right="0" top="0.5" bottom="0.5" header="0" footer="0.25"/>
  <pageSetup paperSize="9" scale="92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97</v>
      </c>
      <c r="C6" s="12" t="s">
        <v>52</v>
      </c>
      <c r="E6" s="12" t="s">
        <v>130</v>
      </c>
      <c r="I6" s="12" t="s">
        <v>15</v>
      </c>
      <c r="J6" s="12" t="s">
        <v>74</v>
      </c>
      <c r="M6" s="12" t="s">
        <v>114</v>
      </c>
      <c r="Q6" s="12" t="s">
        <v>17</v>
      </c>
      <c r="R6" s="12" t="s">
        <v>19</v>
      </c>
      <c r="U6" s="12" t="s">
        <v>69</v>
      </c>
      <c r="W6" s="13" t="s">
        <v>65</v>
      </c>
    </row>
    <row r="7" spans="2:25" ht="18">
      <c r="B7" s="52" t="str">
        <f>'תעודות התחייבות ממשלתיות'!B6:Q6</f>
        <v>1.ב. ניירות ערך סחירים</v>
      </c>
      <c r="C7" s="12"/>
      <c r="E7" s="46"/>
      <c r="I7" s="12"/>
      <c r="J7" s="12"/>
      <c r="K7" s="12"/>
      <c r="L7" s="12"/>
      <c r="M7" s="12"/>
      <c r="Q7" s="12"/>
      <c r="R7" s="51"/>
    </row>
    <row r="8" spans="2:25" ht="37.5">
      <c r="B8" s="47" t="s">
        <v>99</v>
      </c>
      <c r="C8" s="29" t="s">
        <v>52</v>
      </c>
      <c r="D8" s="29" t="s">
        <v>133</v>
      </c>
      <c r="I8" s="29" t="s">
        <v>15</v>
      </c>
      <c r="J8" s="29" t="s">
        <v>74</v>
      </c>
      <c r="K8" s="29" t="s">
        <v>115</v>
      </c>
      <c r="L8" s="29" t="s">
        <v>18</v>
      </c>
      <c r="M8" s="29" t="s">
        <v>114</v>
      </c>
      <c r="Q8" s="29" t="s">
        <v>17</v>
      </c>
      <c r="R8" s="29" t="s">
        <v>19</v>
      </c>
      <c r="S8" s="29" t="s">
        <v>0</v>
      </c>
      <c r="T8" s="29" t="s">
        <v>118</v>
      </c>
      <c r="U8" s="29" t="s">
        <v>69</v>
      </c>
      <c r="V8" s="29" t="s">
        <v>66</v>
      </c>
      <c r="W8" s="30" t="s">
        <v>124</v>
      </c>
    </row>
    <row r="9" spans="2:25" ht="31.5">
      <c r="B9" s="48" t="str">
        <f>'תעודות חוב מסחריות '!B7:T7</f>
        <v>2. תעודות חוב מסחריות</v>
      </c>
      <c r="C9" s="12" t="s">
        <v>52</v>
      </c>
      <c r="D9" s="12" t="s">
        <v>133</v>
      </c>
      <c r="E9" s="41" t="s">
        <v>130</v>
      </c>
      <c r="G9" s="12" t="s">
        <v>73</v>
      </c>
      <c r="I9" s="12" t="s">
        <v>15</v>
      </c>
      <c r="J9" s="12" t="s">
        <v>74</v>
      </c>
      <c r="K9" s="12" t="s">
        <v>115</v>
      </c>
      <c r="L9" s="12" t="s">
        <v>18</v>
      </c>
      <c r="M9" s="12" t="s">
        <v>114</v>
      </c>
      <c r="Q9" s="12" t="s">
        <v>17</v>
      </c>
      <c r="R9" s="12" t="s">
        <v>19</v>
      </c>
      <c r="S9" s="12" t="s">
        <v>0</v>
      </c>
      <c r="T9" s="12" t="s">
        <v>118</v>
      </c>
      <c r="U9" s="12" t="s">
        <v>69</v>
      </c>
      <c r="V9" s="12" t="s">
        <v>66</v>
      </c>
      <c r="W9" s="38" t="s">
        <v>124</v>
      </c>
    </row>
    <row r="10" spans="2:25" ht="31.5">
      <c r="B10" s="48" t="str">
        <f>'אג"ח קונצרני'!B7:T7</f>
        <v>3. אג"ח קונצרני</v>
      </c>
      <c r="C10" s="29" t="s">
        <v>52</v>
      </c>
      <c r="D10" s="12" t="s">
        <v>133</v>
      </c>
      <c r="E10" s="41" t="s">
        <v>130</v>
      </c>
      <c r="G10" s="29" t="s">
        <v>73</v>
      </c>
      <c r="I10" s="29" t="s">
        <v>15</v>
      </c>
      <c r="J10" s="29" t="s">
        <v>74</v>
      </c>
      <c r="K10" s="29" t="s">
        <v>115</v>
      </c>
      <c r="L10" s="29" t="s">
        <v>18</v>
      </c>
      <c r="M10" s="29" t="s">
        <v>114</v>
      </c>
      <c r="Q10" s="29" t="s">
        <v>17</v>
      </c>
      <c r="R10" s="29" t="s">
        <v>19</v>
      </c>
      <c r="S10" s="29" t="s">
        <v>0</v>
      </c>
      <c r="T10" s="29" t="s">
        <v>118</v>
      </c>
      <c r="U10" s="29" t="s">
        <v>69</v>
      </c>
      <c r="V10" s="12" t="s">
        <v>66</v>
      </c>
      <c r="W10" s="30" t="s">
        <v>124</v>
      </c>
    </row>
    <row r="11" spans="2:25" ht="31.5">
      <c r="B11" s="48" t="str">
        <f>מניות!B7</f>
        <v>4. מניות</v>
      </c>
      <c r="C11" s="29" t="s">
        <v>52</v>
      </c>
      <c r="D11" s="12" t="s">
        <v>133</v>
      </c>
      <c r="E11" s="41" t="s">
        <v>130</v>
      </c>
      <c r="H11" s="29" t="s">
        <v>114</v>
      </c>
      <c r="S11" s="29" t="s">
        <v>0</v>
      </c>
      <c r="T11" s="12" t="s">
        <v>118</v>
      </c>
      <c r="U11" s="12" t="s">
        <v>69</v>
      </c>
      <c r="V11" s="12" t="s">
        <v>66</v>
      </c>
      <c r="W11" s="13" t="s">
        <v>124</v>
      </c>
    </row>
    <row r="12" spans="2:25" ht="31.5">
      <c r="B12" s="48" t="str">
        <f>'תעודות סל'!B7:M7</f>
        <v>5. תעודות סל</v>
      </c>
      <c r="C12" s="29" t="s">
        <v>52</v>
      </c>
      <c r="D12" s="12" t="s">
        <v>133</v>
      </c>
      <c r="E12" s="41" t="s">
        <v>130</v>
      </c>
      <c r="H12" s="29" t="s">
        <v>114</v>
      </c>
      <c r="S12" s="29" t="s">
        <v>0</v>
      </c>
      <c r="T12" s="29" t="s">
        <v>118</v>
      </c>
      <c r="U12" s="29" t="s">
        <v>69</v>
      </c>
      <c r="V12" s="29" t="s">
        <v>66</v>
      </c>
      <c r="W12" s="30" t="s">
        <v>124</v>
      </c>
    </row>
    <row r="13" spans="2:25" ht="31.5">
      <c r="B13" s="48" t="str">
        <f>'קרנות נאמנות'!B7:O7</f>
        <v>6. קרנות נאמנות</v>
      </c>
      <c r="C13" s="29" t="s">
        <v>52</v>
      </c>
      <c r="D13" s="29" t="s">
        <v>133</v>
      </c>
      <c r="G13" s="29" t="s">
        <v>73</v>
      </c>
      <c r="H13" s="29" t="s">
        <v>114</v>
      </c>
      <c r="S13" s="29" t="s">
        <v>0</v>
      </c>
      <c r="T13" s="29" t="s">
        <v>118</v>
      </c>
      <c r="U13" s="29" t="s">
        <v>69</v>
      </c>
      <c r="V13" s="29" t="s">
        <v>66</v>
      </c>
      <c r="W13" s="30" t="s">
        <v>124</v>
      </c>
    </row>
    <row r="14" spans="2:25" ht="31.5">
      <c r="B14" s="48" t="str">
        <f>'כתבי אופציה'!B7:L7</f>
        <v>7. כתבי אופציה</v>
      </c>
      <c r="C14" s="29" t="s">
        <v>52</v>
      </c>
      <c r="D14" s="29" t="s">
        <v>133</v>
      </c>
      <c r="G14" s="29" t="s">
        <v>73</v>
      </c>
      <c r="H14" s="29" t="s">
        <v>114</v>
      </c>
      <c r="S14" s="29" t="s">
        <v>0</v>
      </c>
      <c r="T14" s="29" t="s">
        <v>118</v>
      </c>
      <c r="U14" s="29" t="s">
        <v>69</v>
      </c>
      <c r="V14" s="29" t="s">
        <v>66</v>
      </c>
      <c r="W14" s="30" t="s">
        <v>124</v>
      </c>
    </row>
    <row r="15" spans="2:25" ht="31.5">
      <c r="B15" s="48" t="str">
        <f>אופציות!B7</f>
        <v>8. אופציות</v>
      </c>
      <c r="C15" s="29" t="s">
        <v>52</v>
      </c>
      <c r="D15" s="29" t="s">
        <v>133</v>
      </c>
      <c r="G15" s="29" t="s">
        <v>73</v>
      </c>
      <c r="H15" s="29" t="s">
        <v>114</v>
      </c>
      <c r="S15" s="29" t="s">
        <v>0</v>
      </c>
      <c r="T15" s="29" t="s">
        <v>118</v>
      </c>
      <c r="U15" s="29" t="s">
        <v>69</v>
      </c>
      <c r="V15" s="29" t="s">
        <v>66</v>
      </c>
      <c r="W15" s="30" t="s">
        <v>124</v>
      </c>
    </row>
    <row r="16" spans="2:25" ht="31.5">
      <c r="B16" s="48" t="str">
        <f>'חוזים עתידיים'!B7:I7</f>
        <v>9. חוזים עתידיים</v>
      </c>
      <c r="C16" s="29" t="s">
        <v>52</v>
      </c>
      <c r="D16" s="29" t="s">
        <v>133</v>
      </c>
      <c r="G16" s="29" t="s">
        <v>73</v>
      </c>
      <c r="H16" s="29" t="s">
        <v>114</v>
      </c>
      <c r="S16" s="29" t="s">
        <v>0</v>
      </c>
      <c r="T16" s="30" t="s">
        <v>118</v>
      </c>
    </row>
    <row r="17" spans="2:25" ht="31.5">
      <c r="B17" s="48" t="str">
        <f>'מוצרים מובנים'!B7:Q7</f>
        <v>10. מוצרים מובנים</v>
      </c>
      <c r="C17" s="29" t="s">
        <v>52</v>
      </c>
      <c r="F17" s="12" t="s">
        <v>58</v>
      </c>
      <c r="I17" s="29" t="s">
        <v>15</v>
      </c>
      <c r="J17" s="29" t="s">
        <v>74</v>
      </c>
      <c r="K17" s="29" t="s">
        <v>115</v>
      </c>
      <c r="L17" s="29" t="s">
        <v>18</v>
      </c>
      <c r="M17" s="29" t="s">
        <v>114</v>
      </c>
      <c r="Q17" s="29" t="s">
        <v>17</v>
      </c>
      <c r="R17" s="29" t="s">
        <v>19</v>
      </c>
      <c r="S17" s="29" t="s">
        <v>0</v>
      </c>
      <c r="T17" s="29" t="s">
        <v>118</v>
      </c>
      <c r="U17" s="29" t="s">
        <v>69</v>
      </c>
      <c r="V17" s="29" t="s">
        <v>66</v>
      </c>
      <c r="W17" s="30" t="s">
        <v>124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29" t="s">
        <v>52</v>
      </c>
      <c r="I19" s="29" t="s">
        <v>15</v>
      </c>
      <c r="J19" s="29" t="s">
        <v>74</v>
      </c>
      <c r="K19" s="29" t="s">
        <v>115</v>
      </c>
      <c r="L19" s="29" t="s">
        <v>18</v>
      </c>
      <c r="M19" s="29" t="s">
        <v>114</v>
      </c>
      <c r="Q19" s="29" t="s">
        <v>17</v>
      </c>
      <c r="R19" s="29" t="s">
        <v>19</v>
      </c>
      <c r="S19" s="29" t="s">
        <v>0</v>
      </c>
      <c r="T19" s="29" t="s">
        <v>118</v>
      </c>
      <c r="U19" s="29" t="s">
        <v>122</v>
      </c>
      <c r="V19" s="29" t="s">
        <v>66</v>
      </c>
      <c r="W19" s="30" t="s">
        <v>124</v>
      </c>
    </row>
    <row r="20" spans="2:25" ht="31.5">
      <c r="B20" s="48" t="str">
        <f>'לא סחיר - תעודות חוב מסחריות'!B7:S7</f>
        <v>2. תעודות חוב מסחריות</v>
      </c>
      <c r="C20" s="29" t="s">
        <v>52</v>
      </c>
      <c r="D20" s="41" t="s">
        <v>131</v>
      </c>
      <c r="E20" s="41" t="s">
        <v>130</v>
      </c>
      <c r="G20" s="29" t="s">
        <v>73</v>
      </c>
      <c r="I20" s="29" t="s">
        <v>15</v>
      </c>
      <c r="J20" s="29" t="s">
        <v>74</v>
      </c>
      <c r="K20" s="29" t="s">
        <v>115</v>
      </c>
      <c r="L20" s="29" t="s">
        <v>18</v>
      </c>
      <c r="M20" s="29" t="s">
        <v>114</v>
      </c>
      <c r="Q20" s="29" t="s">
        <v>17</v>
      </c>
      <c r="R20" s="29" t="s">
        <v>19</v>
      </c>
      <c r="S20" s="29" t="s">
        <v>0</v>
      </c>
      <c r="T20" s="29" t="s">
        <v>118</v>
      </c>
      <c r="U20" s="29" t="s">
        <v>122</v>
      </c>
      <c r="V20" s="29" t="s">
        <v>66</v>
      </c>
      <c r="W20" s="30" t="s">
        <v>124</v>
      </c>
    </row>
    <row r="21" spans="2:25" ht="31.5">
      <c r="B21" s="48" t="str">
        <f>'לא סחיר - אג"ח קונצרני'!B7:S7</f>
        <v>3. אג"ח קונצרני</v>
      </c>
      <c r="C21" s="29" t="s">
        <v>52</v>
      </c>
      <c r="D21" s="41" t="s">
        <v>131</v>
      </c>
      <c r="E21" s="41" t="s">
        <v>130</v>
      </c>
      <c r="G21" s="29" t="s">
        <v>73</v>
      </c>
      <c r="I21" s="29" t="s">
        <v>15</v>
      </c>
      <c r="J21" s="29" t="s">
        <v>74</v>
      </c>
      <c r="K21" s="29" t="s">
        <v>115</v>
      </c>
      <c r="L21" s="29" t="s">
        <v>18</v>
      </c>
      <c r="M21" s="29" t="s">
        <v>114</v>
      </c>
      <c r="Q21" s="29" t="s">
        <v>17</v>
      </c>
      <c r="R21" s="29" t="s">
        <v>19</v>
      </c>
      <c r="S21" s="29" t="s">
        <v>0</v>
      </c>
      <c r="T21" s="29" t="s">
        <v>118</v>
      </c>
      <c r="U21" s="29" t="s">
        <v>122</v>
      </c>
      <c r="V21" s="29" t="s">
        <v>66</v>
      </c>
      <c r="W21" s="30" t="s">
        <v>124</v>
      </c>
    </row>
    <row r="22" spans="2:25" ht="31.5">
      <c r="B22" s="48" t="str">
        <f>'לא סחיר - מניות'!B7:M7</f>
        <v>4. מניות</v>
      </c>
      <c r="C22" s="29" t="s">
        <v>52</v>
      </c>
      <c r="D22" s="41" t="s">
        <v>131</v>
      </c>
      <c r="E22" s="41" t="s">
        <v>130</v>
      </c>
      <c r="G22" s="29" t="s">
        <v>73</v>
      </c>
      <c r="H22" s="29" t="s">
        <v>114</v>
      </c>
      <c r="S22" s="29" t="s">
        <v>0</v>
      </c>
      <c r="T22" s="29" t="s">
        <v>118</v>
      </c>
      <c r="U22" s="29" t="s">
        <v>122</v>
      </c>
      <c r="V22" s="29" t="s">
        <v>66</v>
      </c>
      <c r="W22" s="30" t="s">
        <v>124</v>
      </c>
    </row>
    <row r="23" spans="2:25" ht="31.5">
      <c r="B23" s="48" t="str">
        <f>'לא סחיר - קרנות השקעה'!B7:K7</f>
        <v>5. קרנות השקעה</v>
      </c>
      <c r="C23" s="29" t="s">
        <v>52</v>
      </c>
      <c r="G23" s="29" t="s">
        <v>73</v>
      </c>
      <c r="H23" s="29" t="s">
        <v>114</v>
      </c>
      <c r="K23" s="29" t="s">
        <v>115</v>
      </c>
      <c r="S23" s="29" t="s">
        <v>0</v>
      </c>
      <c r="T23" s="29" t="s">
        <v>118</v>
      </c>
      <c r="U23" s="29" t="s">
        <v>122</v>
      </c>
      <c r="V23" s="29" t="s">
        <v>66</v>
      </c>
      <c r="W23" s="30" t="s">
        <v>124</v>
      </c>
    </row>
    <row r="24" spans="2:25" ht="31.5">
      <c r="B24" s="48" t="str">
        <f>'לא סחיר - כתבי אופציה'!B7:L7</f>
        <v>6. כתבי אופציה</v>
      </c>
      <c r="C24" s="29" t="s">
        <v>52</v>
      </c>
      <c r="G24" s="29" t="s">
        <v>73</v>
      </c>
      <c r="H24" s="29" t="s">
        <v>114</v>
      </c>
      <c r="K24" s="29" t="s">
        <v>115</v>
      </c>
      <c r="S24" s="29" t="s">
        <v>0</v>
      </c>
      <c r="T24" s="29" t="s">
        <v>118</v>
      </c>
      <c r="U24" s="29" t="s">
        <v>122</v>
      </c>
      <c r="V24" s="29" t="s">
        <v>66</v>
      </c>
      <c r="W24" s="30" t="s">
        <v>124</v>
      </c>
    </row>
    <row r="25" spans="2:25" ht="31.5">
      <c r="B25" s="48" t="str">
        <f>'לא סחיר - אופציות'!B7:L7</f>
        <v>7. אופציות</v>
      </c>
      <c r="C25" s="29" t="s">
        <v>52</v>
      </c>
      <c r="G25" s="29" t="s">
        <v>73</v>
      </c>
      <c r="H25" s="29" t="s">
        <v>114</v>
      </c>
      <c r="K25" s="29" t="s">
        <v>115</v>
      </c>
      <c r="S25" s="29" t="s">
        <v>0</v>
      </c>
      <c r="T25" s="29" t="s">
        <v>118</v>
      </c>
      <c r="U25" s="29" t="s">
        <v>122</v>
      </c>
      <c r="V25" s="29" t="s">
        <v>66</v>
      </c>
      <c r="W25" s="30" t="s">
        <v>124</v>
      </c>
    </row>
    <row r="26" spans="2:25" ht="31.5">
      <c r="B26" s="48" t="str">
        <f>'לא סחיר - חוזים עתידיים'!B7:K7</f>
        <v>8. חוזים עתידיים</v>
      </c>
      <c r="C26" s="29" t="s">
        <v>52</v>
      </c>
      <c r="G26" s="29" t="s">
        <v>73</v>
      </c>
      <c r="H26" s="29" t="s">
        <v>114</v>
      </c>
      <c r="K26" s="29" t="s">
        <v>115</v>
      </c>
      <c r="S26" s="29" t="s">
        <v>0</v>
      </c>
      <c r="T26" s="29" t="s">
        <v>118</v>
      </c>
      <c r="U26" s="29" t="s">
        <v>122</v>
      </c>
      <c r="V26" s="30" t="s">
        <v>124</v>
      </c>
    </row>
    <row r="27" spans="2:25" ht="31.5">
      <c r="B27" s="48" t="str">
        <f>'לא סחיר - מוצרים מובנים'!B7:Q7</f>
        <v>9. מוצרים מובנים</v>
      </c>
      <c r="C27" s="29" t="s">
        <v>52</v>
      </c>
      <c r="F27" s="29" t="s">
        <v>58</v>
      </c>
      <c r="I27" s="29" t="s">
        <v>15</v>
      </c>
      <c r="J27" s="29" t="s">
        <v>74</v>
      </c>
      <c r="K27" s="29" t="s">
        <v>115</v>
      </c>
      <c r="L27" s="29" t="s">
        <v>18</v>
      </c>
      <c r="M27" s="29" t="s">
        <v>114</v>
      </c>
      <c r="Q27" s="29" t="s">
        <v>17</v>
      </c>
      <c r="R27" s="29" t="s">
        <v>19</v>
      </c>
      <c r="S27" s="29" t="s">
        <v>0</v>
      </c>
      <c r="T27" s="29" t="s">
        <v>118</v>
      </c>
      <c r="U27" s="29" t="s">
        <v>122</v>
      </c>
      <c r="V27" s="29" t="s">
        <v>66</v>
      </c>
      <c r="W27" s="30" t="s">
        <v>124</v>
      </c>
    </row>
    <row r="28" spans="2:25" ht="31.5">
      <c r="B28" s="52" t="str">
        <f>הלוואות!B6</f>
        <v>1.ד. הלוואות:</v>
      </c>
      <c r="C28" s="29" t="s">
        <v>52</v>
      </c>
      <c r="I28" s="29" t="s">
        <v>15</v>
      </c>
      <c r="J28" s="29" t="s">
        <v>74</v>
      </c>
      <c r="L28" s="29" t="s">
        <v>18</v>
      </c>
      <c r="M28" s="29" t="s">
        <v>114</v>
      </c>
      <c r="Q28" s="12" t="s">
        <v>43</v>
      </c>
      <c r="R28" s="29" t="s">
        <v>19</v>
      </c>
      <c r="S28" s="29" t="s">
        <v>0</v>
      </c>
      <c r="T28" s="29" t="s">
        <v>118</v>
      </c>
      <c r="U28" s="29" t="s">
        <v>122</v>
      </c>
      <c r="V28" s="30" t="s">
        <v>124</v>
      </c>
    </row>
    <row r="29" spans="2:25" ht="47.25">
      <c r="B29" s="52" t="str">
        <f>'פקדונות מעל 3 חודשים'!B6:O6</f>
        <v>1.ה. פקדונות מעל 3 חודשים:</v>
      </c>
      <c r="C29" s="29" t="s">
        <v>52</v>
      </c>
      <c r="E29" s="29" t="s">
        <v>130</v>
      </c>
      <c r="I29" s="29" t="s">
        <v>15</v>
      </c>
      <c r="J29" s="29" t="s">
        <v>74</v>
      </c>
      <c r="L29" s="29" t="s">
        <v>18</v>
      </c>
      <c r="M29" s="29" t="s">
        <v>114</v>
      </c>
      <c r="O29" s="49" t="s">
        <v>60</v>
      </c>
      <c r="P29" s="50"/>
      <c r="R29" s="29" t="s">
        <v>19</v>
      </c>
      <c r="S29" s="29" t="s">
        <v>0</v>
      </c>
      <c r="T29" s="29" t="s">
        <v>118</v>
      </c>
      <c r="U29" s="29" t="s">
        <v>122</v>
      </c>
      <c r="V29" s="30" t="s">
        <v>124</v>
      </c>
    </row>
    <row r="30" spans="2:25" ht="63">
      <c r="B30" s="52" t="str">
        <f>'זכויות מקרקעין'!B6</f>
        <v>1. ו. זכויות במקרקעין:</v>
      </c>
      <c r="C30" s="12" t="s">
        <v>62</v>
      </c>
      <c r="N30" s="49" t="s">
        <v>98</v>
      </c>
      <c r="P30" s="50" t="s">
        <v>63</v>
      </c>
      <c r="U30" s="29" t="s">
        <v>122</v>
      </c>
      <c r="V30" s="13" t="s">
        <v>65</v>
      </c>
    </row>
    <row r="31" spans="2:25" ht="31.5">
      <c r="B31" s="52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64</v>
      </c>
      <c r="R31" s="12" t="s">
        <v>61</v>
      </c>
      <c r="U31" s="29" t="s">
        <v>122</v>
      </c>
      <c r="V31" s="13" t="s">
        <v>65</v>
      </c>
    </row>
    <row r="32" spans="2:25" ht="47.25">
      <c r="B32" s="52" t="str">
        <f>'יתרת התחייבות להשקעה'!B6:D6</f>
        <v>1. ט. יתרות התחייבות להשקעה:</v>
      </c>
      <c r="X32" s="12" t="s">
        <v>120</v>
      </c>
      <c r="Y32" s="13" t="s">
        <v>119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>
      <selection activeCell="B14" sqref="B14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193</v>
      </c>
      <c r="C1" s="80" t="s" vm="1">
        <v>256</v>
      </c>
    </row>
    <row r="2" spans="2:54">
      <c r="B2" s="56" t="s">
        <v>192</v>
      </c>
      <c r="C2" s="80" t="s">
        <v>257</v>
      </c>
    </row>
    <row r="3" spans="2:54">
      <c r="B3" s="56" t="s">
        <v>194</v>
      </c>
      <c r="C3" s="80" t="s">
        <v>258</v>
      </c>
    </row>
    <row r="4" spans="2:54">
      <c r="B4" s="56" t="s">
        <v>195</v>
      </c>
      <c r="C4" s="80">
        <v>659</v>
      </c>
    </row>
    <row r="6" spans="2:54" ht="26.25" customHeight="1">
      <c r="B6" s="229" t="s">
        <v>225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</row>
    <row r="7" spans="2:54" ht="26.25" customHeight="1">
      <c r="B7" s="229" t="s">
        <v>111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2:54" s="3" customFormat="1" ht="78.75">
      <c r="B8" s="21" t="s">
        <v>129</v>
      </c>
      <c r="C8" s="29" t="s">
        <v>52</v>
      </c>
      <c r="D8" s="72" t="s">
        <v>73</v>
      </c>
      <c r="E8" s="29" t="s">
        <v>114</v>
      </c>
      <c r="F8" s="29" t="s">
        <v>115</v>
      </c>
      <c r="G8" s="29" t="s">
        <v>0</v>
      </c>
      <c r="H8" s="29" t="s">
        <v>118</v>
      </c>
      <c r="I8" s="29" t="s">
        <v>122</v>
      </c>
      <c r="J8" s="29" t="s">
        <v>66</v>
      </c>
      <c r="K8" s="72" t="s">
        <v>196</v>
      </c>
      <c r="L8" s="30" t="s">
        <v>198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70</v>
      </c>
      <c r="I9" s="15" t="s">
        <v>23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12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1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1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3D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13 B16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</sheetPr>
  <dimension ref="B1:AY564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46.42578125" style="2" bestFit="1" customWidth="1"/>
    <col min="3" max="3" width="19" style="2" customWidth="1"/>
    <col min="4" max="4" width="12.7109375" style="2" bestFit="1" customWidth="1"/>
    <col min="5" max="5" width="8" style="1" bestFit="1" customWidth="1"/>
    <col min="6" max="6" width="12.5703125" style="1" bestFit="1" customWidth="1"/>
    <col min="7" max="7" width="15.85546875" style="1" bestFit="1" customWidth="1"/>
    <col min="8" max="8" width="8.42578125" style="1" bestFit="1" customWidth="1"/>
    <col min="9" max="9" width="9" style="1" bestFit="1" customWidth="1"/>
    <col min="10" max="10" width="18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193</v>
      </c>
      <c r="C1" s="80" t="s" vm="1">
        <v>256</v>
      </c>
    </row>
    <row r="2" spans="2:51">
      <c r="B2" s="56" t="s">
        <v>192</v>
      </c>
      <c r="C2" s="80" t="s">
        <v>257</v>
      </c>
    </row>
    <row r="3" spans="2:51">
      <c r="B3" s="56" t="s">
        <v>194</v>
      </c>
      <c r="C3" s="80" t="s">
        <v>258</v>
      </c>
    </row>
    <row r="4" spans="2:51">
      <c r="B4" s="56" t="s">
        <v>195</v>
      </c>
      <c r="C4" s="80">
        <v>659</v>
      </c>
    </row>
    <row r="6" spans="2:51" ht="26.25" customHeight="1">
      <c r="B6" s="229" t="s">
        <v>225</v>
      </c>
      <c r="C6" s="230"/>
      <c r="D6" s="230"/>
      <c r="E6" s="230"/>
      <c r="F6" s="230"/>
      <c r="G6" s="230"/>
      <c r="H6" s="230"/>
      <c r="I6" s="230"/>
      <c r="J6" s="230"/>
      <c r="K6" s="231"/>
    </row>
    <row r="7" spans="2:51" ht="26.25" customHeight="1">
      <c r="B7" s="229" t="s">
        <v>112</v>
      </c>
      <c r="C7" s="230"/>
      <c r="D7" s="230"/>
      <c r="E7" s="230"/>
      <c r="F7" s="230"/>
      <c r="G7" s="230"/>
      <c r="H7" s="230"/>
      <c r="I7" s="230"/>
      <c r="J7" s="230"/>
      <c r="K7" s="231"/>
    </row>
    <row r="8" spans="2:51" s="3" customFormat="1" ht="47.25">
      <c r="B8" s="21" t="s">
        <v>129</v>
      </c>
      <c r="C8" s="29" t="s">
        <v>52</v>
      </c>
      <c r="D8" s="72" t="s">
        <v>73</v>
      </c>
      <c r="E8" s="29" t="s">
        <v>114</v>
      </c>
      <c r="F8" s="29" t="s">
        <v>115</v>
      </c>
      <c r="G8" s="29" t="s">
        <v>0</v>
      </c>
      <c r="H8" s="29" t="s">
        <v>118</v>
      </c>
      <c r="I8" s="29" t="s">
        <v>122</v>
      </c>
      <c r="J8" s="72" t="s">
        <v>196</v>
      </c>
      <c r="K8" s="30" t="s">
        <v>198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70</v>
      </c>
      <c r="I9" s="15" t="s">
        <v>23</v>
      </c>
      <c r="J9" s="31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146" customFormat="1" ht="18" customHeight="1">
      <c r="B11" s="81" t="s">
        <v>56</v>
      </c>
      <c r="C11" s="82"/>
      <c r="D11" s="82"/>
      <c r="E11" s="82"/>
      <c r="F11" s="82"/>
      <c r="G11" s="90"/>
      <c r="H11" s="92"/>
      <c r="I11" s="90">
        <f>I12</f>
        <v>-867.35831000000007</v>
      </c>
      <c r="J11" s="91">
        <v>1</v>
      </c>
      <c r="K11" s="91">
        <f>I11/'סכום נכסי הקרן'!$C$43</f>
        <v>-1.4207254185037313E-3</v>
      </c>
      <c r="AW11" s="144"/>
    </row>
    <row r="12" spans="2:51" s="144" customFormat="1" ht="19.5" customHeight="1">
      <c r="B12" s="83" t="s">
        <v>42</v>
      </c>
      <c r="C12" s="84"/>
      <c r="D12" s="84"/>
      <c r="E12" s="84"/>
      <c r="F12" s="84"/>
      <c r="G12" s="93"/>
      <c r="H12" s="95"/>
      <c r="I12" s="93">
        <f>I13+I47+I76</f>
        <v>-867.35831000000007</v>
      </c>
      <c r="J12" s="94">
        <v>1</v>
      </c>
      <c r="K12" s="94">
        <f>I12/'סכום נכסי הקרן'!$C$43</f>
        <v>-1.4207254185037313E-3</v>
      </c>
    </row>
    <row r="13" spans="2:51" s="144" customFormat="1">
      <c r="B13" s="103" t="s">
        <v>41</v>
      </c>
      <c r="C13" s="84"/>
      <c r="D13" s="84"/>
      <c r="E13" s="84"/>
      <c r="F13" s="84"/>
      <c r="G13" s="93"/>
      <c r="H13" s="95"/>
      <c r="I13" s="93">
        <f>SUM(I14:I45)</f>
        <v>-748.64067</v>
      </c>
      <c r="J13" s="94"/>
      <c r="K13" s="140">
        <f>I13/'סכום נכסי הקרן'!$C$43</f>
        <v>-1.2262669498083942E-3</v>
      </c>
    </row>
    <row r="14" spans="2:51" s="144" customFormat="1">
      <c r="B14" s="89" t="s">
        <v>1629</v>
      </c>
      <c r="C14" s="86" t="s">
        <v>1630</v>
      </c>
      <c r="D14" s="99"/>
      <c r="E14" s="99" t="s">
        <v>1315</v>
      </c>
      <c r="F14" s="119">
        <v>42310</v>
      </c>
      <c r="G14" s="96">
        <v>90159.56</v>
      </c>
      <c r="H14" s="98">
        <v>-0.74539999999999995</v>
      </c>
      <c r="I14" s="96">
        <v>-0.67204999999999993</v>
      </c>
      <c r="J14" s="97">
        <v>-3.8389080946951593E-2</v>
      </c>
      <c r="K14" s="97">
        <f>I14/'סכום נכסי הקרן'!$C$43</f>
        <v>-1.1008120940300122E-6</v>
      </c>
    </row>
    <row r="15" spans="2:51" s="144" customFormat="1">
      <c r="B15" s="89" t="s">
        <v>1631</v>
      </c>
      <c r="C15" s="86" t="s">
        <v>1632</v>
      </c>
      <c r="D15" s="99"/>
      <c r="E15" s="99" t="s">
        <v>1315</v>
      </c>
      <c r="F15" s="119">
        <v>42341</v>
      </c>
      <c r="G15" s="96">
        <v>1026300</v>
      </c>
      <c r="H15" s="98">
        <v>-3.5129999999999999</v>
      </c>
      <c r="I15" s="96">
        <v>-36.053419999999996</v>
      </c>
      <c r="J15" s="97">
        <v>-2.0594563779398016</v>
      </c>
      <c r="K15" s="97">
        <f>I15/'סכום נכסי הקרן'!$C$43</f>
        <v>-5.9055190487528491E-5</v>
      </c>
    </row>
    <row r="16" spans="2:51" s="169" customFormat="1">
      <c r="B16" s="89" t="s">
        <v>1633</v>
      </c>
      <c r="C16" s="86" t="s">
        <v>1634</v>
      </c>
      <c r="D16" s="99"/>
      <c r="E16" s="99" t="s">
        <v>1315</v>
      </c>
      <c r="F16" s="119">
        <v>42340</v>
      </c>
      <c r="G16" s="96">
        <v>719285</v>
      </c>
      <c r="H16" s="98">
        <v>-3.3454000000000002</v>
      </c>
      <c r="I16" s="96">
        <v>-24.062669999999997</v>
      </c>
      <c r="J16" s="97">
        <v>-1.3745164592363421</v>
      </c>
      <c r="K16" s="97">
        <f>I16/'סכום נכסי הקרן'!$C$43</f>
        <v>-3.9414445577937881E-5</v>
      </c>
      <c r="AW16" s="144"/>
      <c r="AY16" s="144"/>
    </row>
    <row r="17" spans="2:51" s="169" customFormat="1">
      <c r="B17" s="89" t="s">
        <v>1635</v>
      </c>
      <c r="C17" s="86" t="s">
        <v>1636</v>
      </c>
      <c r="D17" s="99"/>
      <c r="E17" s="99" t="s">
        <v>1315</v>
      </c>
      <c r="F17" s="119">
        <v>42361</v>
      </c>
      <c r="G17" s="96">
        <v>1703760</v>
      </c>
      <c r="H17" s="98">
        <v>0.22570000000000001</v>
      </c>
      <c r="I17" s="96">
        <v>3.8457699999999999</v>
      </c>
      <c r="J17" s="97">
        <v>0.21967945217373416</v>
      </c>
      <c r="K17" s="97">
        <f>I17/'סכום נכסי הקרן'!$C$43</f>
        <v>6.2993380356488357E-6</v>
      </c>
      <c r="AW17" s="144"/>
      <c r="AY17" s="144"/>
    </row>
    <row r="18" spans="2:51" s="169" customFormat="1">
      <c r="B18" s="89" t="s">
        <v>1637</v>
      </c>
      <c r="C18" s="86" t="s">
        <v>1638</v>
      </c>
      <c r="D18" s="99"/>
      <c r="E18" s="99" t="s">
        <v>1315</v>
      </c>
      <c r="F18" s="119">
        <v>42367</v>
      </c>
      <c r="G18" s="96">
        <v>6193095</v>
      </c>
      <c r="H18" s="98">
        <v>0.51</v>
      </c>
      <c r="I18" s="96">
        <v>31.583369999999999</v>
      </c>
      <c r="J18" s="97">
        <v>1.8041165798787631</v>
      </c>
      <c r="K18" s="97">
        <f>I18/'סכום נכסי הקרן'!$C$43</f>
        <v>5.173328720515537E-5</v>
      </c>
      <c r="AW18" s="144"/>
      <c r="AY18" s="144"/>
    </row>
    <row r="19" spans="2:51" s="144" customFormat="1">
      <c r="B19" s="89" t="s">
        <v>1639</v>
      </c>
      <c r="C19" s="86" t="s">
        <v>1640</v>
      </c>
      <c r="D19" s="99"/>
      <c r="E19" s="99" t="s">
        <v>1315</v>
      </c>
      <c r="F19" s="119">
        <v>42289</v>
      </c>
      <c r="G19" s="96">
        <v>92668.95</v>
      </c>
      <c r="H19" s="98">
        <v>2.6953</v>
      </c>
      <c r="I19" s="96">
        <v>2.4977399999999998</v>
      </c>
      <c r="J19" s="97">
        <v>0.14267679941141118</v>
      </c>
      <c r="K19" s="97">
        <f>I19/'סכום נכסי הקרן'!$C$43</f>
        <v>4.091276541540842E-6</v>
      </c>
    </row>
    <row r="20" spans="2:51" s="144" customFormat="1">
      <c r="B20" s="89" t="s">
        <v>1641</v>
      </c>
      <c r="C20" s="86" t="s">
        <v>1642</v>
      </c>
      <c r="D20" s="99"/>
      <c r="E20" s="99" t="s">
        <v>1266</v>
      </c>
      <c r="F20" s="119">
        <v>42292</v>
      </c>
      <c r="G20" s="96">
        <v>4471038</v>
      </c>
      <c r="H20" s="98">
        <v>-2.0878000000000001</v>
      </c>
      <c r="I20" s="96">
        <v>-93.347449999999995</v>
      </c>
      <c r="J20" s="97">
        <v>-5.332226492435856</v>
      </c>
      <c r="K20" s="97">
        <f>I20/'סכום נכסי הקרן'!$C$43</f>
        <v>-1.5290231665331726E-4</v>
      </c>
    </row>
    <row r="21" spans="2:51" s="144" customFormat="1">
      <c r="B21" s="89" t="s">
        <v>1643</v>
      </c>
      <c r="C21" s="86" t="s">
        <v>1644</v>
      </c>
      <c r="D21" s="99"/>
      <c r="E21" s="99" t="s">
        <v>1266</v>
      </c>
      <c r="F21" s="119">
        <v>42289</v>
      </c>
      <c r="G21" s="96">
        <v>1915350</v>
      </c>
      <c r="H21" s="98">
        <v>-1.8563000000000001</v>
      </c>
      <c r="I21" s="96">
        <v>-35.55556</v>
      </c>
      <c r="J21" s="97">
        <v>-2.0310174405984589</v>
      </c>
      <c r="K21" s="97">
        <f>I21/'סכום נכסי הקרן'!$C$43</f>
        <v>-5.8239700108637367E-5</v>
      </c>
    </row>
    <row r="22" spans="2:51" s="144" customFormat="1">
      <c r="B22" s="89" t="s">
        <v>1645</v>
      </c>
      <c r="C22" s="86" t="s">
        <v>1646</v>
      </c>
      <c r="D22" s="99"/>
      <c r="E22" s="99" t="s">
        <v>1266</v>
      </c>
      <c r="F22" s="119">
        <v>42296</v>
      </c>
      <c r="G22" s="96">
        <v>768000</v>
      </c>
      <c r="H22" s="98">
        <v>-1.6096999999999999</v>
      </c>
      <c r="I22" s="96">
        <v>-12.36228</v>
      </c>
      <c r="J22" s="97">
        <v>-0.70616258851109415</v>
      </c>
      <c r="K22" s="97">
        <f>I22/'סכום נכסי הקרן'!$C$43</f>
        <v>-2.0249307839871052E-5</v>
      </c>
    </row>
    <row r="23" spans="2:51" s="144" customFormat="1">
      <c r="B23" s="89" t="s">
        <v>1647</v>
      </c>
      <c r="C23" s="86" t="s">
        <v>1648</v>
      </c>
      <c r="D23" s="99"/>
      <c r="E23" s="99" t="s">
        <v>1266</v>
      </c>
      <c r="F23" s="119">
        <v>42284</v>
      </c>
      <c r="G23" s="96">
        <v>1921000</v>
      </c>
      <c r="H23" s="98">
        <v>-1.5583</v>
      </c>
      <c r="I23" s="96">
        <v>-29.934999999999999</v>
      </c>
      <c r="J23" s="97">
        <v>-1.7099577980016309</v>
      </c>
      <c r="K23" s="97">
        <f>I23/'סכום נכסי הקרן'!$C$43</f>
        <v>-4.9033271385742752E-5</v>
      </c>
    </row>
    <row r="24" spans="2:51" s="144" customFormat="1">
      <c r="B24" s="89" t="s">
        <v>1649</v>
      </c>
      <c r="C24" s="86" t="s">
        <v>1650</v>
      </c>
      <c r="D24" s="99"/>
      <c r="E24" s="99" t="s">
        <v>1266</v>
      </c>
      <c r="F24" s="119">
        <v>42345</v>
      </c>
      <c r="G24" s="96">
        <v>35850017</v>
      </c>
      <c r="H24" s="98">
        <v>-1.2326999999999999</v>
      </c>
      <c r="I24" s="96">
        <v>-441.93921</v>
      </c>
      <c r="J24" s="97">
        <v>-25.244609934263586</v>
      </c>
      <c r="K24" s="97">
        <f>I24/'סכום נכסי הקרן'!$C$43</f>
        <v>-7.2389260798165218E-4</v>
      </c>
    </row>
    <row r="25" spans="2:51" s="144" customFormat="1">
      <c r="B25" s="89" t="s">
        <v>1651</v>
      </c>
      <c r="C25" s="86" t="s">
        <v>1652</v>
      </c>
      <c r="D25" s="99"/>
      <c r="E25" s="99" t="s">
        <v>1266</v>
      </c>
      <c r="F25" s="119">
        <v>42348</v>
      </c>
      <c r="G25" s="96">
        <v>11583</v>
      </c>
      <c r="H25" s="98">
        <v>-1.0328999999999999</v>
      </c>
      <c r="I25" s="96">
        <v>-0.11964</v>
      </c>
      <c r="J25" s="97">
        <v>-6.8341189561688699E-3</v>
      </c>
      <c r="K25" s="97">
        <f>I25/'סכום נכסי הקרן'!$C$43</f>
        <v>-1.9596928640689036E-7</v>
      </c>
    </row>
    <row r="26" spans="2:51" s="144" customFormat="1">
      <c r="B26" s="89" t="s">
        <v>1653</v>
      </c>
      <c r="C26" s="86" t="s">
        <v>1654</v>
      </c>
      <c r="D26" s="99"/>
      <c r="E26" s="99" t="s">
        <v>1266</v>
      </c>
      <c r="F26" s="119">
        <v>42347</v>
      </c>
      <c r="G26" s="96">
        <v>1158930</v>
      </c>
      <c r="H26" s="98">
        <v>-0.9446</v>
      </c>
      <c r="I26" s="96">
        <v>-10.94764</v>
      </c>
      <c r="J26" s="97">
        <v>-0.62535501545730998</v>
      </c>
      <c r="K26" s="97">
        <f>I26/'סכום נכסי הקרן'!$C$43</f>
        <v>-1.7932139741219735E-5</v>
      </c>
    </row>
    <row r="27" spans="2:51" s="144" customFormat="1">
      <c r="B27" s="89" t="s">
        <v>1655</v>
      </c>
      <c r="C27" s="86" t="s">
        <v>1656</v>
      </c>
      <c r="D27" s="99"/>
      <c r="E27" s="99" t="s">
        <v>1266</v>
      </c>
      <c r="F27" s="119">
        <v>42299</v>
      </c>
      <c r="G27" s="96">
        <v>6257748</v>
      </c>
      <c r="H27" s="98">
        <v>-0.95450000000000002</v>
      </c>
      <c r="I27" s="96">
        <v>-59.727899999999998</v>
      </c>
      <c r="J27" s="97">
        <v>-3.4117985088779559</v>
      </c>
      <c r="K27" s="97">
        <f>I27/'סכום נכסי הקרן'!$C$43</f>
        <v>-9.7833784199114903E-5</v>
      </c>
    </row>
    <row r="28" spans="2:51" s="144" customFormat="1">
      <c r="B28" s="89" t="s">
        <v>1655</v>
      </c>
      <c r="C28" s="86" t="s">
        <v>1657</v>
      </c>
      <c r="D28" s="99"/>
      <c r="E28" s="99" t="s">
        <v>1266</v>
      </c>
      <c r="F28" s="119">
        <v>42299</v>
      </c>
      <c r="G28" s="96">
        <v>22063.439999999999</v>
      </c>
      <c r="H28" s="98">
        <v>-0.95450000000000002</v>
      </c>
      <c r="I28" s="96">
        <v>-0.21059</v>
      </c>
      <c r="J28" s="97">
        <v>-1.2029397450514899E-2</v>
      </c>
      <c r="K28" s="97">
        <f>I28/'סכום נכסי הקרן'!$C$43</f>
        <v>-3.4494460067224206E-7</v>
      </c>
    </row>
    <row r="29" spans="2:51" s="144" customFormat="1">
      <c r="B29" s="89" t="s">
        <v>1655</v>
      </c>
      <c r="C29" s="86" t="s">
        <v>1658</v>
      </c>
      <c r="D29" s="99"/>
      <c r="E29" s="99" t="s">
        <v>1266</v>
      </c>
      <c r="F29" s="119">
        <v>42299</v>
      </c>
      <c r="G29" s="96">
        <v>309892.8</v>
      </c>
      <c r="H29" s="98">
        <v>-0.95450000000000002</v>
      </c>
      <c r="I29" s="96">
        <v>-2.9578099999999998</v>
      </c>
      <c r="J29" s="97">
        <v>-0.16895708282970448</v>
      </c>
      <c r="K29" s="97">
        <f>I29/'סכום נכסי הקרן'!$C$43</f>
        <v>-4.8448672269070904E-6</v>
      </c>
    </row>
    <row r="30" spans="2:51" s="144" customFormat="1">
      <c r="B30" s="89" t="s">
        <v>1659</v>
      </c>
      <c r="C30" s="86" t="s">
        <v>1660</v>
      </c>
      <c r="D30" s="99"/>
      <c r="E30" s="99" t="s">
        <v>1266</v>
      </c>
      <c r="F30" s="119">
        <v>42341</v>
      </c>
      <c r="G30" s="96">
        <v>2828458</v>
      </c>
      <c r="H30" s="98">
        <v>-0.61609999999999998</v>
      </c>
      <c r="I30" s="96">
        <v>-17.42521</v>
      </c>
      <c r="J30" s="97">
        <v>-0.99536909040641397</v>
      </c>
      <c r="K30" s="97">
        <f>I30/'סכום נכסי הקרן'!$C$43</f>
        <v>-2.8542343440239134E-5</v>
      </c>
    </row>
    <row r="31" spans="2:51" s="144" customFormat="1">
      <c r="B31" s="89" t="s">
        <v>1661</v>
      </c>
      <c r="C31" s="86" t="s">
        <v>1662</v>
      </c>
      <c r="D31" s="99"/>
      <c r="E31" s="99" t="s">
        <v>1266</v>
      </c>
      <c r="F31" s="119">
        <v>42304</v>
      </c>
      <c r="G31" s="96">
        <v>248381.09</v>
      </c>
      <c r="H31" s="98">
        <v>-0.66349999999999998</v>
      </c>
      <c r="I31" s="96">
        <v>-1.64802</v>
      </c>
      <c r="J31" s="97">
        <v>-9.4138789051700283E-2</v>
      </c>
      <c r="K31" s="97">
        <f>I31/'סכום נכסי הקרן'!$C$43</f>
        <v>-2.6994425224363378E-6</v>
      </c>
    </row>
    <row r="32" spans="2:51" s="144" customFormat="1">
      <c r="B32" s="89" t="s">
        <v>1663</v>
      </c>
      <c r="C32" s="86" t="s">
        <v>1664</v>
      </c>
      <c r="D32" s="99"/>
      <c r="E32" s="99" t="s">
        <v>1266</v>
      </c>
      <c r="F32" s="119">
        <v>42313</v>
      </c>
      <c r="G32" s="96">
        <v>3491.46</v>
      </c>
      <c r="H32" s="98">
        <v>-0.55359999999999998</v>
      </c>
      <c r="I32" s="96">
        <v>-1.933E-2</v>
      </c>
      <c r="J32" s="97">
        <v>-1.1041751874184575E-3</v>
      </c>
      <c r="K32" s="97">
        <f>I32/'סכום נכסי הקרן'!$C$43</f>
        <v>-3.1662373004389761E-8</v>
      </c>
    </row>
    <row r="33" spans="2:11" s="144" customFormat="1">
      <c r="B33" s="89" t="s">
        <v>1663</v>
      </c>
      <c r="C33" s="86" t="s">
        <v>1665</v>
      </c>
      <c r="D33" s="99"/>
      <c r="E33" s="99" t="s">
        <v>1266</v>
      </c>
      <c r="F33" s="119">
        <v>42313</v>
      </c>
      <c r="G33" s="96">
        <v>19397</v>
      </c>
      <c r="H33" s="98">
        <v>-0.55369999999999997</v>
      </c>
      <c r="I33" s="96">
        <v>-0.10740999999999999</v>
      </c>
      <c r="J33" s="97">
        <v>-6.1355125132238238E-3</v>
      </c>
      <c r="K33" s="97">
        <f>I33/'סכום נכסי הקרן'!$C$43</f>
        <v>-1.7593665206422678E-7</v>
      </c>
    </row>
    <row r="34" spans="2:11" s="144" customFormat="1">
      <c r="B34" s="89" t="s">
        <v>1666</v>
      </c>
      <c r="C34" s="86" t="s">
        <v>1667</v>
      </c>
      <c r="D34" s="99"/>
      <c r="E34" s="99" t="s">
        <v>1266</v>
      </c>
      <c r="F34" s="119">
        <v>42362</v>
      </c>
      <c r="G34" s="96">
        <v>979020</v>
      </c>
      <c r="H34" s="98">
        <v>-0.3468</v>
      </c>
      <c r="I34" s="96">
        <v>-3.3952900000000001</v>
      </c>
      <c r="J34" s="97">
        <v>-0.19394697217227186</v>
      </c>
      <c r="K34" s="97">
        <f>I34/'סכום נכסי הקרן'!$C$43</f>
        <v>-5.5614556874327219E-6</v>
      </c>
    </row>
    <row r="35" spans="2:11" s="144" customFormat="1">
      <c r="B35" s="89" t="s">
        <v>1668</v>
      </c>
      <c r="C35" s="86" t="s">
        <v>1669</v>
      </c>
      <c r="D35" s="99"/>
      <c r="E35" s="99" t="s">
        <v>1266</v>
      </c>
      <c r="F35" s="119">
        <v>42320</v>
      </c>
      <c r="G35" s="96">
        <v>7667437</v>
      </c>
      <c r="H35" s="98">
        <v>-0.19270000000000001</v>
      </c>
      <c r="I35" s="96">
        <v>-14.773370000000002</v>
      </c>
      <c r="J35" s="97">
        <v>-0.84388973556917857</v>
      </c>
      <c r="K35" s="97">
        <f>I35/'סכום נכסי הקרן'!$C$43</f>
        <v>-2.4198652429998012E-5</v>
      </c>
    </row>
    <row r="36" spans="2:11" s="144" customFormat="1">
      <c r="B36" s="89" t="s">
        <v>1670</v>
      </c>
      <c r="C36" s="86" t="s">
        <v>1671</v>
      </c>
      <c r="D36" s="99"/>
      <c r="E36" s="99" t="s">
        <v>1266</v>
      </c>
      <c r="F36" s="119">
        <v>42326</v>
      </c>
      <c r="G36" s="96">
        <v>1951000</v>
      </c>
      <c r="H36" s="98">
        <v>-5.8999999999999999E-3</v>
      </c>
      <c r="I36" s="96">
        <v>-0.1144</v>
      </c>
      <c r="J36" s="97">
        <v>-6.5347977982758172E-3</v>
      </c>
      <c r="K36" s="97">
        <f>I36/'סכום נכסי הקרן'!$C$43</f>
        <v>-1.8738621167626428E-7</v>
      </c>
    </row>
    <row r="37" spans="2:11" s="144" customFormat="1">
      <c r="B37" s="89" t="s">
        <v>1672</v>
      </c>
      <c r="C37" s="86" t="s">
        <v>1673</v>
      </c>
      <c r="D37" s="99"/>
      <c r="E37" s="99" t="s">
        <v>1266</v>
      </c>
      <c r="F37" s="119">
        <v>42352</v>
      </c>
      <c r="G37" s="96">
        <v>19510</v>
      </c>
      <c r="H37" s="98">
        <v>1.3167</v>
      </c>
      <c r="I37" s="96">
        <v>0.25689000000000001</v>
      </c>
      <c r="J37" s="97">
        <v>1.4674162643348556E-2</v>
      </c>
      <c r="K37" s="97">
        <f>I37/'סכום נכסי הקרן'!$C$43</f>
        <v>4.2078360067758329E-7</v>
      </c>
    </row>
    <row r="38" spans="2:11" s="144" customFormat="1">
      <c r="B38" s="89" t="s">
        <v>1674</v>
      </c>
      <c r="C38" s="86" t="s">
        <v>1675</v>
      </c>
      <c r="D38" s="99"/>
      <c r="E38" s="99" t="s">
        <v>1266</v>
      </c>
      <c r="F38" s="119">
        <v>42353</v>
      </c>
      <c r="G38" s="96">
        <v>1951</v>
      </c>
      <c r="H38" s="98">
        <v>1.0605</v>
      </c>
      <c r="I38" s="96">
        <v>2.069E-2</v>
      </c>
      <c r="J38" s="97">
        <v>1.1818615948105478E-3</v>
      </c>
      <c r="K38" s="97">
        <f>I38/'סכום נכסי הקרן'!$C$43</f>
        <v>3.3890041255086603E-8</v>
      </c>
    </row>
    <row r="39" spans="2:11" s="144" customFormat="1">
      <c r="B39" s="89" t="s">
        <v>1674</v>
      </c>
      <c r="C39" s="86" t="s">
        <v>1676</v>
      </c>
      <c r="D39" s="99"/>
      <c r="E39" s="99" t="s">
        <v>1266</v>
      </c>
      <c r="F39" s="119">
        <v>42353</v>
      </c>
      <c r="G39" s="96">
        <v>7804</v>
      </c>
      <c r="H39" s="98">
        <v>1.0605</v>
      </c>
      <c r="I39" s="96">
        <v>8.276E-2</v>
      </c>
      <c r="J39" s="97">
        <v>4.7274463792421912E-3</v>
      </c>
      <c r="K39" s="97">
        <f>I39/'סכום נכסי הקרן'!$C$43</f>
        <v>1.3556016502034641E-7</v>
      </c>
    </row>
    <row r="40" spans="2:11" s="144" customFormat="1">
      <c r="B40" s="89" t="s">
        <v>1677</v>
      </c>
      <c r="C40" s="86" t="s">
        <v>1678</v>
      </c>
      <c r="D40" s="99"/>
      <c r="E40" s="99" t="s">
        <v>1266</v>
      </c>
      <c r="F40" s="119">
        <v>42310</v>
      </c>
      <c r="G40" s="96">
        <v>193200</v>
      </c>
      <c r="H40" s="98">
        <v>-0.94740000000000002</v>
      </c>
      <c r="I40" s="96">
        <v>-1.8304200000000002</v>
      </c>
      <c r="J40" s="97">
        <v>-0.10455790721958062</v>
      </c>
      <c r="K40" s="97">
        <f>I40/'סכום נכסי הקרן'!$C$43</f>
        <v>-2.9982121466474446E-6</v>
      </c>
    </row>
    <row r="41" spans="2:11" s="144" customFormat="1">
      <c r="B41" s="89" t="s">
        <v>1679</v>
      </c>
      <c r="C41" s="86" t="s">
        <v>1680</v>
      </c>
      <c r="D41" s="99"/>
      <c r="E41" s="99" t="s">
        <v>1266</v>
      </c>
      <c r="F41" s="119">
        <v>42310</v>
      </c>
      <c r="G41" s="96">
        <v>7804</v>
      </c>
      <c r="H41" s="98">
        <v>0.7863</v>
      </c>
      <c r="I41" s="96">
        <v>6.1359999999999998E-2</v>
      </c>
      <c r="J41" s="97">
        <v>3.5050279099843019E-3</v>
      </c>
      <c r="K41" s="97">
        <f>I41/'סכום נכסי הקרן'!$C$43</f>
        <v>1.005071498990872E-7</v>
      </c>
    </row>
    <row r="42" spans="2:11" s="144" customFormat="1">
      <c r="B42" s="89" t="s">
        <v>1681</v>
      </c>
      <c r="C42" s="86" t="s">
        <v>1682</v>
      </c>
      <c r="D42" s="99"/>
      <c r="E42" s="99" t="s">
        <v>1266</v>
      </c>
      <c r="F42" s="119">
        <v>42346</v>
      </c>
      <c r="G42" s="96">
        <v>3902</v>
      </c>
      <c r="H42" s="98">
        <v>0.76580000000000004</v>
      </c>
      <c r="I42" s="96">
        <v>2.988E-2</v>
      </c>
      <c r="J42" s="97">
        <v>1.7068160682909216E-3</v>
      </c>
      <c r="K42" s="97">
        <f>I42/'סכום נכסי הקרן'!$C$43</f>
        <v>4.8943181860898399E-8</v>
      </c>
    </row>
    <row r="43" spans="2:11" s="144" customFormat="1">
      <c r="B43" s="89" t="s">
        <v>1683</v>
      </c>
      <c r="C43" s="86" t="s">
        <v>1684</v>
      </c>
      <c r="D43" s="99"/>
      <c r="E43" s="99" t="s">
        <v>1266</v>
      </c>
      <c r="F43" s="119">
        <v>42347</v>
      </c>
      <c r="G43" s="96">
        <v>3902</v>
      </c>
      <c r="H43" s="98">
        <v>0.61199999999999999</v>
      </c>
      <c r="I43" s="96">
        <v>2.3879999999999998E-2</v>
      </c>
      <c r="J43" s="97">
        <v>1.3640819180317002E-3</v>
      </c>
      <c r="K43" s="97">
        <f>I43/'סכום נכסי הקרן'!$C$43</f>
        <v>3.9115233696059358E-8</v>
      </c>
    </row>
    <row r="44" spans="2:11" s="144" customFormat="1">
      <c r="B44" s="89" t="s">
        <v>1683</v>
      </c>
      <c r="C44" s="86" t="s">
        <v>1685</v>
      </c>
      <c r="D44" s="99"/>
      <c r="E44" s="99" t="s">
        <v>1266</v>
      </c>
      <c r="F44" s="119">
        <v>42347</v>
      </c>
      <c r="G44" s="96">
        <v>17559</v>
      </c>
      <c r="H44" s="98">
        <v>0.61209999999999998</v>
      </c>
      <c r="I44" s="96">
        <v>0.10747</v>
      </c>
      <c r="J44" s="97">
        <v>6.1389398547264168E-3</v>
      </c>
      <c r="K44" s="97">
        <f>I44/'סכום נכסי הקרן'!$C$43</f>
        <v>1.7603493154587519E-7</v>
      </c>
    </row>
    <row r="45" spans="2:11" s="144" customFormat="1">
      <c r="B45" s="89" t="s">
        <v>1686</v>
      </c>
      <c r="C45" s="86" t="s">
        <v>1687</v>
      </c>
      <c r="D45" s="99"/>
      <c r="E45" s="99" t="s">
        <v>1266</v>
      </c>
      <c r="F45" s="119">
        <v>42367</v>
      </c>
      <c r="G45" s="96">
        <v>13657</v>
      </c>
      <c r="H45" s="98">
        <v>0.39679999999999999</v>
      </c>
      <c r="I45" s="96">
        <v>5.4189999999999995E-2</v>
      </c>
      <c r="J45" s="97">
        <v>3.0954606004245325E-3</v>
      </c>
      <c r="K45" s="97">
        <f>I45/'סכום נכסי הקרן'!$C$43</f>
        <v>8.8762751842104548E-8</v>
      </c>
    </row>
    <row r="46" spans="2:11" s="144" customFormat="1">
      <c r="B46" s="85"/>
      <c r="C46" s="86"/>
      <c r="D46" s="86"/>
      <c r="E46" s="86"/>
      <c r="F46" s="86"/>
      <c r="G46" s="96"/>
      <c r="H46" s="98"/>
      <c r="I46" s="86"/>
      <c r="J46" s="97"/>
      <c r="K46" s="86"/>
    </row>
    <row r="47" spans="2:11" s="144" customFormat="1">
      <c r="B47" s="103" t="s">
        <v>245</v>
      </c>
      <c r="C47" s="84"/>
      <c r="D47" s="84"/>
      <c r="E47" s="84"/>
      <c r="F47" s="84"/>
      <c r="G47" s="93"/>
      <c r="H47" s="95"/>
      <c r="I47" s="93">
        <f>SUM(I48:I74)</f>
        <v>-136.22392000000002</v>
      </c>
      <c r="J47" s="94"/>
      <c r="K47" s="140">
        <f>I47/'סכום נכסי הקרן'!$C$43</f>
        <v>-2.2313360409519662E-4</v>
      </c>
    </row>
    <row r="48" spans="2:11" s="144" customFormat="1">
      <c r="B48" s="89" t="s">
        <v>1688</v>
      </c>
      <c r="C48" s="86" t="s">
        <v>1689</v>
      </c>
      <c r="D48" s="99"/>
      <c r="E48" s="99" t="s">
        <v>1315</v>
      </c>
      <c r="F48" s="119">
        <v>42276</v>
      </c>
      <c r="G48" s="96">
        <v>72969.210000000006</v>
      </c>
      <c r="H48" s="98">
        <v>1.0321</v>
      </c>
      <c r="I48" s="96">
        <v>0.75314000000000003</v>
      </c>
      <c r="J48" s="97">
        <v>4.3021132987704977E-2</v>
      </c>
      <c r="K48" s="97">
        <f>I48/'סכום נכסי הקרן'!$C$43</f>
        <v>1.2336368134778119E-6</v>
      </c>
    </row>
    <row r="49" spans="2:11" s="144" customFormat="1">
      <c r="B49" s="89" t="s">
        <v>1690</v>
      </c>
      <c r="C49" s="86" t="s">
        <v>1678</v>
      </c>
      <c r="D49" s="99"/>
      <c r="E49" s="99" t="s">
        <v>1315</v>
      </c>
      <c r="F49" s="119">
        <v>42199</v>
      </c>
      <c r="G49" s="96">
        <v>1092244.78</v>
      </c>
      <c r="H49" s="98">
        <v>-3.0640999999999998</v>
      </c>
      <c r="I49" s="96">
        <v>-33.467730000000003</v>
      </c>
      <c r="J49" s="97">
        <v>-1.9117556671091742</v>
      </c>
      <c r="K49" s="97">
        <f>I49/'סכום נכסי הקרן'!$C$43</f>
        <v>-5.4819852605804729E-5</v>
      </c>
    </row>
    <row r="50" spans="2:11" s="144" customFormat="1">
      <c r="B50" s="89" t="s">
        <v>1691</v>
      </c>
      <c r="C50" s="86" t="s">
        <v>1692</v>
      </c>
      <c r="D50" s="99"/>
      <c r="E50" s="99" t="s">
        <v>1315</v>
      </c>
      <c r="F50" s="119">
        <v>42268</v>
      </c>
      <c r="G50" s="96">
        <v>83911.96</v>
      </c>
      <c r="H50" s="98">
        <v>-1.2485999999999999</v>
      </c>
      <c r="I50" s="96">
        <v>-1.04776</v>
      </c>
      <c r="J50" s="97">
        <v>-5.9850522212600267E-2</v>
      </c>
      <c r="K50" s="97">
        <f>I50/'סכום נכסי הקרן'!$C$43</f>
        <v>-1.7162218281986245E-6</v>
      </c>
    </row>
    <row r="51" spans="2:11" s="144" customFormat="1">
      <c r="B51" s="89" t="s">
        <v>1693</v>
      </c>
      <c r="C51" s="86" t="s">
        <v>1694</v>
      </c>
      <c r="D51" s="99"/>
      <c r="E51" s="99" t="s">
        <v>1491</v>
      </c>
      <c r="F51" s="119">
        <v>42199</v>
      </c>
      <c r="G51" s="96">
        <v>2082240</v>
      </c>
      <c r="H51" s="98">
        <v>-4.2342000000000004</v>
      </c>
      <c r="I51" s="96">
        <v>-88.16546000000001</v>
      </c>
      <c r="J51" s="97">
        <v>-5.0362190025522269</v>
      </c>
      <c r="K51" s="97">
        <f>I51/'סכום נכסי הקרן'!$C$43</f>
        <v>-1.4441426180153159E-4</v>
      </c>
    </row>
    <row r="52" spans="2:11" s="144" customFormat="1">
      <c r="B52" s="89" t="s">
        <v>1695</v>
      </c>
      <c r="C52" s="86" t="s">
        <v>1696</v>
      </c>
      <c r="D52" s="99"/>
      <c r="E52" s="99" t="s">
        <v>1491</v>
      </c>
      <c r="F52" s="119">
        <v>42268</v>
      </c>
      <c r="G52" s="96">
        <v>231360</v>
      </c>
      <c r="H52" s="98">
        <v>-4.6938000000000004</v>
      </c>
      <c r="I52" s="96">
        <v>-10.859680000000001</v>
      </c>
      <c r="J52" s="97">
        <v>-0.62033053281450989</v>
      </c>
      <c r="K52" s="97">
        <f>I52/'סכום נכסי הקרן'!$C$43</f>
        <v>-1.7788062021123199E-5</v>
      </c>
    </row>
    <row r="53" spans="2:11" s="144" customFormat="1">
      <c r="B53" s="89" t="s">
        <v>1697</v>
      </c>
      <c r="C53" s="86" t="s">
        <v>1698</v>
      </c>
      <c r="D53" s="99"/>
      <c r="E53" s="99" t="s">
        <v>1491</v>
      </c>
      <c r="F53" s="119">
        <v>42250</v>
      </c>
      <c r="G53" s="96">
        <v>2381039.42</v>
      </c>
      <c r="H53" s="98">
        <v>2.8351999999999999</v>
      </c>
      <c r="I53" s="96">
        <v>67.507379999999998</v>
      </c>
      <c r="J53" s="97">
        <v>3.8561807534210573</v>
      </c>
      <c r="K53" s="97">
        <f>I53/'סכום נכסי הקרן'!$C$43</f>
        <v>1.105765052306819E-4</v>
      </c>
    </row>
    <row r="54" spans="2:11" s="144" customFormat="1">
      <c r="B54" s="89" t="s">
        <v>1699</v>
      </c>
      <c r="C54" s="86" t="s">
        <v>1700</v>
      </c>
      <c r="D54" s="99"/>
      <c r="E54" s="99" t="s">
        <v>1491</v>
      </c>
      <c r="F54" s="119">
        <v>42242</v>
      </c>
      <c r="G54" s="96">
        <v>49214.01</v>
      </c>
      <c r="H54" s="98">
        <v>4.8052000000000001</v>
      </c>
      <c r="I54" s="96">
        <v>2.36483</v>
      </c>
      <c r="J54" s="97">
        <v>0.13508466675958566</v>
      </c>
      <c r="K54" s="97">
        <f>I54/'סכום נכסי הקרן'!$C$43</f>
        <v>3.8735711097760497E-6</v>
      </c>
    </row>
    <row r="55" spans="2:11" s="144" customFormat="1">
      <c r="B55" s="89" t="s">
        <v>1701</v>
      </c>
      <c r="C55" s="86" t="s">
        <v>1702</v>
      </c>
      <c r="D55" s="99"/>
      <c r="E55" s="99" t="s">
        <v>1315</v>
      </c>
      <c r="F55" s="119">
        <v>42318</v>
      </c>
      <c r="G55" s="96">
        <v>1282533.6000000001</v>
      </c>
      <c r="H55" s="98">
        <v>3.5661999999999998</v>
      </c>
      <c r="I55" s="96">
        <v>45.737580000000001</v>
      </c>
      <c r="J55" s="97">
        <v>2.612638436035525</v>
      </c>
      <c r="K55" s="97">
        <f>I55/'סכום נכסי הקרן'!$C$43</f>
        <v>7.4917760904196423E-5</v>
      </c>
    </row>
    <row r="56" spans="2:11" s="144" customFormat="1">
      <c r="B56" s="89" t="s">
        <v>1703</v>
      </c>
      <c r="C56" s="86" t="s">
        <v>1704</v>
      </c>
      <c r="D56" s="99"/>
      <c r="E56" s="99" t="s">
        <v>1315</v>
      </c>
      <c r="F56" s="119">
        <v>42354</v>
      </c>
      <c r="G56" s="96">
        <v>2548.08</v>
      </c>
      <c r="H56" s="98">
        <v>-0.54200000000000004</v>
      </c>
      <c r="I56" s="96">
        <v>-1.3810000000000001E-2</v>
      </c>
      <c r="J56" s="97">
        <v>-7.8885976917997421E-4</v>
      </c>
      <c r="K56" s="97">
        <f>I56/'סכום נכסי הקרן'!$C$43</f>
        <v>-2.2620660692737848E-8</v>
      </c>
    </row>
    <row r="57" spans="2:11" s="144" customFormat="1">
      <c r="B57" s="89" t="s">
        <v>1705</v>
      </c>
      <c r="C57" s="86" t="s">
        <v>1706</v>
      </c>
      <c r="D57" s="99"/>
      <c r="E57" s="99" t="s">
        <v>1315</v>
      </c>
      <c r="F57" s="119">
        <v>42360</v>
      </c>
      <c r="G57" s="96">
        <v>4246.8</v>
      </c>
      <c r="H57" s="98">
        <v>-0.79920000000000002</v>
      </c>
      <c r="I57" s="96">
        <v>-3.3939999999999998E-2</v>
      </c>
      <c r="J57" s="97">
        <v>-1.9387328432996611E-3</v>
      </c>
      <c r="K57" s="97">
        <f>I57/'סכום נכסי הקרן'!$C$43</f>
        <v>-5.5593426785772808E-8</v>
      </c>
    </row>
    <row r="58" spans="2:11" s="144" customFormat="1">
      <c r="B58" s="89" t="s">
        <v>1707</v>
      </c>
      <c r="C58" s="86" t="s">
        <v>1708</v>
      </c>
      <c r="D58" s="99"/>
      <c r="E58" s="99" t="s">
        <v>1491</v>
      </c>
      <c r="F58" s="119">
        <v>42367</v>
      </c>
      <c r="G58" s="96">
        <v>809760</v>
      </c>
      <c r="H58" s="98">
        <v>0.1414</v>
      </c>
      <c r="I58" s="96">
        <v>1.14507</v>
      </c>
      <c r="J58" s="97">
        <v>6.5409098906221069E-2</v>
      </c>
      <c r="K58" s="97">
        <f>I58/'סכום נכסי הקרן'!$C$43</f>
        <v>1.8756147675187058E-6</v>
      </c>
    </row>
    <row r="59" spans="2:11" s="144" customFormat="1">
      <c r="B59" s="89" t="s">
        <v>1709</v>
      </c>
      <c r="C59" s="86" t="s">
        <v>1710</v>
      </c>
      <c r="D59" s="99"/>
      <c r="E59" s="99" t="s">
        <v>1491</v>
      </c>
      <c r="F59" s="119">
        <v>42347</v>
      </c>
      <c r="G59" s="96">
        <v>5061000</v>
      </c>
      <c r="H59" s="98">
        <v>-1.5061</v>
      </c>
      <c r="I59" s="96">
        <v>-76.223339999999993</v>
      </c>
      <c r="J59" s="97">
        <v>-4.3540569441366168</v>
      </c>
      <c r="K59" s="97">
        <f>I59/'סכום נכסי הקרן'!$C$43</f>
        <v>-1.2485317241181697E-4</v>
      </c>
    </row>
    <row r="60" spans="2:11" s="144" customFormat="1">
      <c r="B60" s="89" t="s">
        <v>1711</v>
      </c>
      <c r="C60" s="86" t="s">
        <v>1712</v>
      </c>
      <c r="D60" s="99"/>
      <c r="E60" s="99" t="s">
        <v>1491</v>
      </c>
      <c r="F60" s="119">
        <v>42310</v>
      </c>
      <c r="G60" s="96">
        <v>46850.400000000001</v>
      </c>
      <c r="H60" s="98">
        <v>-4.2335000000000003</v>
      </c>
      <c r="I60" s="96">
        <v>-1.9834000000000001</v>
      </c>
      <c r="J60" s="97">
        <v>-0.11329648560402322</v>
      </c>
      <c r="K60" s="97">
        <f>I60/'סכום נכסי הקרן'!$C$43</f>
        <v>-3.2487920650236238E-6</v>
      </c>
    </row>
    <row r="61" spans="2:11" s="144" customFormat="1">
      <c r="B61" s="89" t="s">
        <v>1713</v>
      </c>
      <c r="C61" s="86" t="s">
        <v>1714</v>
      </c>
      <c r="D61" s="99"/>
      <c r="E61" s="99" t="s">
        <v>1315</v>
      </c>
      <c r="F61" s="119">
        <v>42333</v>
      </c>
      <c r="G61" s="96">
        <v>416042.95</v>
      </c>
      <c r="H61" s="98">
        <v>-2.2103999999999999</v>
      </c>
      <c r="I61" s="96">
        <v>-9.1962600000000005</v>
      </c>
      <c r="J61" s="97">
        <v>-0.52531205944381099</v>
      </c>
      <c r="K61" s="97">
        <f>I61/'סכום נכסי הקרן'!$C$43</f>
        <v>-1.5063394431730439E-5</v>
      </c>
    </row>
    <row r="62" spans="2:11" s="144" customFormat="1">
      <c r="B62" s="89" t="s">
        <v>1715</v>
      </c>
      <c r="C62" s="86" t="s">
        <v>1716</v>
      </c>
      <c r="D62" s="99"/>
      <c r="E62" s="99" t="s">
        <v>1315</v>
      </c>
      <c r="F62" s="119">
        <v>42331</v>
      </c>
      <c r="G62" s="96">
        <v>166421.85999999999</v>
      </c>
      <c r="H62" s="98">
        <v>-2.1617000000000002</v>
      </c>
      <c r="I62" s="96">
        <v>-3.5975300000000003</v>
      </c>
      <c r="J62" s="97">
        <v>-0.20549939793034269</v>
      </c>
      <c r="K62" s="97">
        <f>I62/'סכום נכסי הקרן'!$C$43</f>
        <v>-5.89272306024223E-6</v>
      </c>
    </row>
    <row r="63" spans="2:11" s="144" customFormat="1">
      <c r="B63" s="89" t="s">
        <v>1717</v>
      </c>
      <c r="C63" s="86" t="s">
        <v>1718</v>
      </c>
      <c r="D63" s="99"/>
      <c r="E63" s="99" t="s">
        <v>1315</v>
      </c>
      <c r="F63" s="119">
        <v>42317</v>
      </c>
      <c r="G63" s="96">
        <v>631983.53</v>
      </c>
      <c r="H63" s="98">
        <v>-0.89970000000000006</v>
      </c>
      <c r="I63" s="96">
        <v>-5.68621</v>
      </c>
      <c r="J63" s="97">
        <v>-0.32480972542424769</v>
      </c>
      <c r="K63" s="97">
        <f>I63/'סכום נכסי הקרן'!$C$43</f>
        <v>-9.3139628557315609E-6</v>
      </c>
    </row>
    <row r="64" spans="2:11" s="144" customFormat="1">
      <c r="B64" s="89" t="s">
        <v>1719</v>
      </c>
      <c r="C64" s="86" t="s">
        <v>1720</v>
      </c>
      <c r="D64" s="99"/>
      <c r="E64" s="99" t="s">
        <v>1315</v>
      </c>
      <c r="F64" s="119">
        <v>42313</v>
      </c>
      <c r="G64" s="96">
        <v>1445961.8</v>
      </c>
      <c r="H64" s="98">
        <v>4.1300000000000003E-2</v>
      </c>
      <c r="I64" s="96">
        <v>0.59719000000000011</v>
      </c>
      <c r="J64" s="97">
        <v>3.4112901198884056E-2</v>
      </c>
      <c r="K64" s="97">
        <f>I64/'סכום נכסי הקרן'!$C$43</f>
        <v>9.7819206076003738E-7</v>
      </c>
    </row>
    <row r="65" spans="2:11" s="144" customFormat="1">
      <c r="B65" s="89" t="s">
        <v>1721</v>
      </c>
      <c r="C65" s="86" t="s">
        <v>1722</v>
      </c>
      <c r="D65" s="99"/>
      <c r="E65" s="99" t="s">
        <v>1315</v>
      </c>
      <c r="F65" s="119">
        <v>42347</v>
      </c>
      <c r="G65" s="96">
        <v>3285855.08</v>
      </c>
      <c r="H65" s="98">
        <v>0.39350000000000002</v>
      </c>
      <c r="I65" s="96">
        <v>12.929440000000001</v>
      </c>
      <c r="J65" s="97">
        <v>0.73856010528793092</v>
      </c>
      <c r="K65" s="97">
        <f>I65/'סכום נכסי הקרן'!$C$43</f>
        <v>2.1178311020066072E-5</v>
      </c>
    </row>
    <row r="66" spans="2:11" s="144" customFormat="1">
      <c r="B66" s="89" t="s">
        <v>1723</v>
      </c>
      <c r="C66" s="86" t="s">
        <v>1724</v>
      </c>
      <c r="D66" s="99"/>
      <c r="E66" s="99" t="s">
        <v>1315</v>
      </c>
      <c r="F66" s="119">
        <v>42360</v>
      </c>
      <c r="G66" s="96">
        <v>4654637.66</v>
      </c>
      <c r="H66" s="98">
        <v>0.3654</v>
      </c>
      <c r="I66" s="96">
        <v>17.00863</v>
      </c>
      <c r="J66" s="97">
        <v>0.97157305835391616</v>
      </c>
      <c r="K66" s="97">
        <f>I66/'סכום נכסי הקרן'!$C$43</f>
        <v>2.785998899915436E-5</v>
      </c>
    </row>
    <row r="67" spans="2:11" s="144" customFormat="1">
      <c r="B67" s="89" t="s">
        <v>1725</v>
      </c>
      <c r="C67" s="86" t="s">
        <v>1726</v>
      </c>
      <c r="D67" s="99"/>
      <c r="E67" s="99" t="s">
        <v>1315</v>
      </c>
      <c r="F67" s="119">
        <v>42348</v>
      </c>
      <c r="G67" s="96">
        <v>1928575.21</v>
      </c>
      <c r="H67" s="98">
        <v>0.80579999999999996</v>
      </c>
      <c r="I67" s="96">
        <v>15.541090000000001</v>
      </c>
      <c r="J67" s="97">
        <v>0.88774371254201334</v>
      </c>
      <c r="K67" s="97">
        <f>I67/'סכום נכסי הקרן'!$C$43</f>
        <v>2.5456171157516381E-5</v>
      </c>
    </row>
    <row r="68" spans="2:11" s="144" customFormat="1">
      <c r="B68" s="89" t="s">
        <v>1727</v>
      </c>
      <c r="C68" s="86" t="s">
        <v>1728</v>
      </c>
      <c r="D68" s="99"/>
      <c r="E68" s="99" t="s">
        <v>1315</v>
      </c>
      <c r="F68" s="119">
        <v>42353</v>
      </c>
      <c r="G68" s="96">
        <v>431.01</v>
      </c>
      <c r="H68" s="98">
        <v>1.3016000000000001</v>
      </c>
      <c r="I68" s="96">
        <v>5.6100000000000004E-3</v>
      </c>
      <c r="J68" s="97">
        <v>3.2045643049237184E-4</v>
      </c>
      <c r="K68" s="97">
        <f>I68/'סכום נכסי הקרן'!$C$43</f>
        <v>9.1891315341244984E-9</v>
      </c>
    </row>
    <row r="69" spans="2:11" s="144" customFormat="1">
      <c r="B69" s="89" t="s">
        <v>1727</v>
      </c>
      <c r="C69" s="86" t="s">
        <v>1729</v>
      </c>
      <c r="D69" s="99"/>
      <c r="E69" s="99" t="s">
        <v>1315</v>
      </c>
      <c r="F69" s="119">
        <v>42353</v>
      </c>
      <c r="G69" s="96">
        <v>4310.1499999999996</v>
      </c>
      <c r="H69" s="98">
        <v>1.3027</v>
      </c>
      <c r="I69" s="96">
        <v>5.6149999999999999E-2</v>
      </c>
      <c r="J69" s="97">
        <v>3.2074204228425447E-3</v>
      </c>
      <c r="K69" s="97">
        <f>I69/'סכום נכסי הקרן'!$C$43</f>
        <v>9.1973214909285297E-8</v>
      </c>
    </row>
    <row r="70" spans="2:11" s="144" customFormat="1">
      <c r="B70" s="89" t="s">
        <v>1730</v>
      </c>
      <c r="C70" s="86" t="s">
        <v>1731</v>
      </c>
      <c r="D70" s="99"/>
      <c r="E70" s="99" t="s">
        <v>1315</v>
      </c>
      <c r="F70" s="119">
        <v>42310</v>
      </c>
      <c r="G70" s="96">
        <v>1640.52</v>
      </c>
      <c r="H70" s="98">
        <v>1.5250999999999999</v>
      </c>
      <c r="I70" s="96">
        <v>2.5020000000000001E-2</v>
      </c>
      <c r="J70" s="97">
        <v>1.4292014065809525E-3</v>
      </c>
      <c r="K70" s="97">
        <f>I70/'סכום נכסי הקרן'!$C$43</f>
        <v>4.0982543847378775E-8</v>
      </c>
    </row>
    <row r="71" spans="2:11" s="144" customFormat="1">
      <c r="B71" s="89" t="s">
        <v>1732</v>
      </c>
      <c r="C71" s="86" t="s">
        <v>1733</v>
      </c>
      <c r="D71" s="99"/>
      <c r="E71" s="99" t="s">
        <v>1315</v>
      </c>
      <c r="F71" s="119">
        <v>42304</v>
      </c>
      <c r="G71" s="96">
        <v>121027.24</v>
      </c>
      <c r="H71" s="98">
        <v>1.6775</v>
      </c>
      <c r="I71" s="96">
        <v>2.0302000000000002</v>
      </c>
      <c r="J71" s="97">
        <v>0.11596981197604515</v>
      </c>
      <c r="K71" s="97">
        <f>I71/'סכום נכסי הקרן'!$C$43</f>
        <v>3.3254500607093688E-6</v>
      </c>
    </row>
    <row r="72" spans="2:11" s="144" customFormat="1">
      <c r="B72" s="89" t="s">
        <v>1734</v>
      </c>
      <c r="C72" s="86" t="s">
        <v>1735</v>
      </c>
      <c r="D72" s="99"/>
      <c r="E72" s="99" t="s">
        <v>1315</v>
      </c>
      <c r="F72" s="119">
        <v>42299</v>
      </c>
      <c r="G72" s="96">
        <v>1613.78</v>
      </c>
      <c r="H72" s="98">
        <v>-4.0514000000000001</v>
      </c>
      <c r="I72" s="96">
        <v>-6.5379999999999994E-2</v>
      </c>
      <c r="J72" s="97">
        <v>-3.73465979065798E-3</v>
      </c>
      <c r="K72" s="97">
        <f>I72/'סכום נכסי הקרן'!$C$43</f>
        <v>-1.0709187516952934E-7</v>
      </c>
    </row>
    <row r="73" spans="2:11" s="144" customFormat="1">
      <c r="B73" s="89" t="s">
        <v>1736</v>
      </c>
      <c r="C73" s="86" t="s">
        <v>1737</v>
      </c>
      <c r="D73" s="99"/>
      <c r="E73" s="99" t="s">
        <v>1266</v>
      </c>
      <c r="F73" s="119">
        <v>42359</v>
      </c>
      <c r="G73" s="96">
        <v>342157.8</v>
      </c>
      <c r="H73" s="98">
        <v>-0.72119999999999995</v>
      </c>
      <c r="I73" s="96">
        <v>-2.4677199999999999</v>
      </c>
      <c r="J73" s="97">
        <v>-0.14096198621294756</v>
      </c>
      <c r="K73" s="97">
        <f>I73/'סכום נכסי הקרן'!$C$43</f>
        <v>-4.0421040408894304E-6</v>
      </c>
    </row>
    <row r="74" spans="2:11" s="144" customFormat="1">
      <c r="B74" s="89" t="s">
        <v>1738</v>
      </c>
      <c r="C74" s="86" t="s">
        <v>1739</v>
      </c>
      <c r="D74" s="99"/>
      <c r="E74" s="99" t="s">
        <v>1266</v>
      </c>
      <c r="F74" s="119">
        <v>42347</v>
      </c>
      <c r="G74" s="96">
        <v>3838392.02</v>
      </c>
      <c r="H74" s="98">
        <v>-1.8007</v>
      </c>
      <c r="I74" s="96">
        <v>-69.11703</v>
      </c>
      <c r="J74" s="97">
        <v>-3.9481277575818496</v>
      </c>
      <c r="K74" s="97">
        <f>I74/'סכום נכסי הקרן'!$C$43</f>
        <v>-1.1321309802460409E-4</v>
      </c>
    </row>
    <row r="75" spans="2:11" s="144" customFormat="1">
      <c r="B75" s="85"/>
      <c r="C75" s="86"/>
      <c r="D75" s="86"/>
      <c r="E75" s="86"/>
      <c r="F75" s="86"/>
      <c r="G75" s="96"/>
      <c r="H75" s="98"/>
      <c r="I75" s="86"/>
      <c r="J75" s="97"/>
      <c r="K75" s="86"/>
    </row>
    <row r="76" spans="2:11" s="144" customFormat="1">
      <c r="B76" s="103" t="s">
        <v>244</v>
      </c>
      <c r="C76" s="84"/>
      <c r="D76" s="84"/>
      <c r="E76" s="84"/>
      <c r="F76" s="84"/>
      <c r="G76" s="93"/>
      <c r="H76" s="95"/>
      <c r="I76" s="93">
        <v>17.506280000000004</v>
      </c>
      <c r="J76" s="94">
        <v>1</v>
      </c>
      <c r="K76" s="94">
        <f>I76/'סכום נכסי הקרן'!$C$43</f>
        <v>2.8675135399859723E-5</v>
      </c>
    </row>
    <row r="77" spans="2:11" s="144" customFormat="1">
      <c r="B77" s="170" t="s">
        <v>1806</v>
      </c>
      <c r="C77" s="86" t="s">
        <v>1740</v>
      </c>
      <c r="D77" s="99" t="s">
        <v>404</v>
      </c>
      <c r="E77" s="99" t="s">
        <v>262</v>
      </c>
      <c r="F77" s="119">
        <v>42185</v>
      </c>
      <c r="G77" s="96">
        <v>403.76</v>
      </c>
      <c r="H77" s="98">
        <v>5058.4291000000003</v>
      </c>
      <c r="I77" s="96">
        <v>23.591349999999998</v>
      </c>
      <c r="J77" s="97">
        <v>1.3475935492863129</v>
      </c>
      <c r="K77" s="97">
        <f>I77/'סכום נכסי הקרן'!$C$43</f>
        <v>3.8642427489762563E-5</v>
      </c>
    </row>
    <row r="78" spans="2:11" s="144" customFormat="1">
      <c r="B78" s="170" t="s">
        <v>1806</v>
      </c>
      <c r="C78" s="86" t="s">
        <v>1741</v>
      </c>
      <c r="D78" s="99" t="s">
        <v>404</v>
      </c>
      <c r="E78" s="99" t="s">
        <v>262</v>
      </c>
      <c r="F78" s="119">
        <v>42369</v>
      </c>
      <c r="G78" s="96">
        <v>426.3</v>
      </c>
      <c r="H78" s="98">
        <v>1985.7260000000001</v>
      </c>
      <c r="I78" s="96">
        <v>-6.08507</v>
      </c>
      <c r="J78" s="97">
        <v>-0.3475935492863132</v>
      </c>
      <c r="K78" s="97">
        <f>I78/'סכום נכסי הקרן'!$C$43</f>
        <v>-9.9672920899028438E-6</v>
      </c>
    </row>
    <row r="79" spans="2:11" s="144" customFormat="1">
      <c r="B79" s="156"/>
    </row>
    <row r="80" spans="2:11" s="144" customFormat="1">
      <c r="B80" s="156"/>
    </row>
    <row r="81" spans="2:2" s="144" customFormat="1">
      <c r="B81" s="156"/>
    </row>
    <row r="82" spans="2:2" s="144" customFormat="1">
      <c r="B82" s="150"/>
    </row>
    <row r="83" spans="2:2" s="144" customFormat="1">
      <c r="B83" s="150" t="s">
        <v>1841</v>
      </c>
    </row>
    <row r="84" spans="2:2" s="144" customFormat="1">
      <c r="B84" s="150" t="s">
        <v>125</v>
      </c>
    </row>
    <row r="85" spans="2:2" s="144" customFormat="1">
      <c r="B85" s="156"/>
    </row>
    <row r="86" spans="2:2" s="144" customFormat="1">
      <c r="B86" s="156"/>
    </row>
    <row r="87" spans="2:2" s="144" customFormat="1">
      <c r="B87" s="156"/>
    </row>
    <row r="88" spans="2:2" s="144" customFormat="1">
      <c r="B88" s="156"/>
    </row>
    <row r="89" spans="2:2" s="144" customFormat="1">
      <c r="B89" s="156"/>
    </row>
    <row r="90" spans="2:2" s="144" customFormat="1">
      <c r="B90" s="156"/>
    </row>
    <row r="91" spans="2:2" s="144" customFormat="1">
      <c r="B91" s="156"/>
    </row>
    <row r="92" spans="2:2" s="144" customFormat="1">
      <c r="B92" s="156"/>
    </row>
    <row r="93" spans="2:2" s="144" customFormat="1">
      <c r="B93" s="156"/>
    </row>
    <row r="94" spans="2:2" s="144" customFormat="1">
      <c r="B94" s="156"/>
    </row>
    <row r="95" spans="2:2" s="144" customFormat="1">
      <c r="B95" s="156"/>
    </row>
    <row r="96" spans="2:2" s="144" customFormat="1">
      <c r="B96" s="156"/>
    </row>
    <row r="97" spans="2:2" s="144" customFormat="1">
      <c r="B97" s="156"/>
    </row>
    <row r="98" spans="2:2" s="144" customFormat="1">
      <c r="B98" s="156"/>
    </row>
    <row r="99" spans="2:2" s="144" customFormat="1">
      <c r="B99" s="156"/>
    </row>
    <row r="100" spans="2:2" s="144" customFormat="1">
      <c r="B100" s="156"/>
    </row>
    <row r="101" spans="2:2" s="144" customFormat="1">
      <c r="B101" s="156"/>
    </row>
    <row r="102" spans="2:2" s="144" customFormat="1">
      <c r="B102" s="156"/>
    </row>
    <row r="103" spans="2:2" s="144" customFormat="1">
      <c r="B103" s="156"/>
    </row>
    <row r="104" spans="2:2" s="144" customFormat="1">
      <c r="B104" s="156"/>
    </row>
    <row r="105" spans="2:2" s="144" customFormat="1">
      <c r="B105" s="156"/>
    </row>
    <row r="106" spans="2:2" s="144" customFormat="1">
      <c r="B106" s="156"/>
    </row>
    <row r="107" spans="2:2" s="144" customFormat="1">
      <c r="B107" s="156"/>
    </row>
    <row r="108" spans="2:2" s="144" customFormat="1">
      <c r="B108" s="156"/>
    </row>
    <row r="109" spans="2:2" s="144" customFormat="1">
      <c r="B109" s="156"/>
    </row>
    <row r="110" spans="2:2" s="144" customFormat="1">
      <c r="B110" s="156"/>
    </row>
    <row r="111" spans="2:2" s="144" customFormat="1">
      <c r="B111" s="156"/>
    </row>
    <row r="112" spans="2:2" s="144" customFormat="1">
      <c r="B112" s="156"/>
    </row>
    <row r="113" spans="2:4" s="144" customFormat="1">
      <c r="B113" s="156"/>
    </row>
    <row r="114" spans="2:4" s="144" customFormat="1">
      <c r="B114" s="156"/>
    </row>
    <row r="115" spans="2:4" s="144" customFormat="1">
      <c r="B115" s="156"/>
    </row>
    <row r="116" spans="2:4" s="144" customFormat="1">
      <c r="B116" s="156"/>
    </row>
    <row r="117" spans="2:4" s="144" customFormat="1">
      <c r="B117" s="156"/>
    </row>
    <row r="118" spans="2:4" s="144" customFormat="1">
      <c r="B118" s="156"/>
    </row>
    <row r="119" spans="2:4">
      <c r="C119" s="1"/>
      <c r="D119" s="1"/>
    </row>
    <row r="120" spans="2:4">
      <c r="C120" s="1"/>
      <c r="D120" s="1"/>
    </row>
    <row r="121" spans="2:4">
      <c r="C121" s="1"/>
      <c r="D121" s="1"/>
    </row>
    <row r="122" spans="2:4">
      <c r="C122" s="1"/>
      <c r="D122" s="1"/>
    </row>
    <row r="123" spans="2:4">
      <c r="C123" s="1"/>
      <c r="D123" s="1"/>
    </row>
    <row r="124" spans="2:4">
      <c r="C124" s="1"/>
      <c r="D124" s="1"/>
    </row>
    <row r="125" spans="2:4">
      <c r="C125" s="1"/>
      <c r="D125" s="1"/>
    </row>
    <row r="126" spans="2:4">
      <c r="C126" s="1"/>
      <c r="D126" s="1"/>
    </row>
    <row r="127" spans="2:4">
      <c r="C127" s="1"/>
      <c r="D127" s="1"/>
    </row>
    <row r="128" spans="2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password="CC3D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A1048576 B1:B76 B79:B82 B85:B1048576"/>
  </dataValidations>
  <pageMargins left="0" right="0" top="0.51181102362204722" bottom="0.51181102362204722" header="0" footer="0.23622047244094491"/>
  <pageSetup paperSize="9" scale="68" fitToHeight="25" pageOrder="overThenDown" orientation="landscape" r:id="rId1"/>
  <headerFooter alignWithMargins="0">
    <oddFooter>&amp;L&amp;Z&amp;F&amp;C&amp;A&amp;R&amp;D</oddFooter>
  </headerFooter>
  <rowBreaks count="1" manualBreakCount="1">
    <brk id="3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>
      <selection activeCell="B14" sqref="B14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193</v>
      </c>
      <c r="C1" s="80" t="s" vm="1">
        <v>256</v>
      </c>
    </row>
    <row r="2" spans="2:78">
      <c r="B2" s="56" t="s">
        <v>192</v>
      </c>
      <c r="C2" s="80" t="s">
        <v>257</v>
      </c>
    </row>
    <row r="3" spans="2:78">
      <c r="B3" s="56" t="s">
        <v>194</v>
      </c>
      <c r="C3" s="80" t="s">
        <v>258</v>
      </c>
    </row>
    <row r="4" spans="2:78">
      <c r="B4" s="56" t="s">
        <v>195</v>
      </c>
      <c r="C4" s="80">
        <v>659</v>
      </c>
    </row>
    <row r="6" spans="2:78" ht="26.25" customHeight="1">
      <c r="B6" s="229" t="s">
        <v>225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2:78" ht="26.25" customHeight="1">
      <c r="B7" s="229" t="s">
        <v>113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2:78" s="3" customFormat="1" ht="47.25">
      <c r="B8" s="21" t="s">
        <v>129</v>
      </c>
      <c r="C8" s="29" t="s">
        <v>52</v>
      </c>
      <c r="D8" s="29" t="s">
        <v>58</v>
      </c>
      <c r="E8" s="29" t="s">
        <v>15</v>
      </c>
      <c r="F8" s="29" t="s">
        <v>74</v>
      </c>
      <c r="G8" s="29" t="s">
        <v>115</v>
      </c>
      <c r="H8" s="29" t="s">
        <v>18</v>
      </c>
      <c r="I8" s="29" t="s">
        <v>114</v>
      </c>
      <c r="J8" s="29" t="s">
        <v>17</v>
      </c>
      <c r="K8" s="29" t="s">
        <v>19</v>
      </c>
      <c r="L8" s="29" t="s">
        <v>0</v>
      </c>
      <c r="M8" s="29" t="s">
        <v>118</v>
      </c>
      <c r="N8" s="29" t="s">
        <v>122</v>
      </c>
      <c r="O8" s="29" t="s">
        <v>66</v>
      </c>
      <c r="P8" s="72" t="s">
        <v>196</v>
      </c>
      <c r="Q8" s="30" t="s">
        <v>198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24</v>
      </c>
      <c r="H9" s="15" t="s">
        <v>21</v>
      </c>
      <c r="I9" s="15"/>
      <c r="J9" s="15" t="s">
        <v>20</v>
      </c>
      <c r="K9" s="15" t="s">
        <v>20</v>
      </c>
      <c r="L9" s="15" t="s">
        <v>22</v>
      </c>
      <c r="M9" s="15" t="s">
        <v>70</v>
      </c>
      <c r="N9" s="15" t="s">
        <v>23</v>
      </c>
      <c r="O9" s="15" t="s">
        <v>20</v>
      </c>
      <c r="P9" s="31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126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1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1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3D" sheet="1" objects="1" scenarios="1"/>
  <mergeCells count="2">
    <mergeCell ref="B6:Q6"/>
    <mergeCell ref="B7:Q7"/>
  </mergeCells>
  <phoneticPr fontId="4" type="noConversion"/>
  <conditionalFormatting sqref="B16:B110">
    <cfRule type="cellIs" dxfId="12" priority="1" operator="equal">
      <formula>"NR3"</formula>
    </cfRule>
  </conditionalFormatting>
  <dataValidations count="1">
    <dataValidation allowBlank="1" showInputMessage="1" showErrorMessage="1" sqref="C5:C1048576 AH1:XFD2 D3:XFD1048576 D1:AF2 A1:A1048576 B1:B13 B16:B1048576"/>
  </dataValidations>
  <pageMargins left="0" right="0" top="0.5" bottom="0.5" header="0" footer="0.25"/>
  <pageSetup paperSize="9" scale="84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</sheetPr>
  <dimension ref="A1:P96"/>
  <sheetViews>
    <sheetView rightToLeft="1" zoomScale="90" zoomScaleNormal="90" workbookViewId="0"/>
  </sheetViews>
  <sheetFormatPr defaultColWidth="9.140625" defaultRowHeight="18"/>
  <cols>
    <col min="1" max="1" width="1.42578125" style="147" customWidth="1"/>
    <col min="2" max="2" width="39.7109375" style="2" customWidth="1"/>
    <col min="3" max="3" width="19.5703125" style="2" customWidth="1"/>
    <col min="4" max="4" width="10.140625" style="2" bestFit="1" customWidth="1"/>
    <col min="5" max="5" width="6" style="1" bestFit="1" customWidth="1"/>
    <col min="6" max="6" width="8.140625" style="1" bestFit="1" customWidth="1"/>
    <col min="7" max="7" width="7" style="1" customWidth="1"/>
    <col min="8" max="8" width="5.28515625" style="1" bestFit="1" customWidth="1"/>
    <col min="9" max="9" width="11.28515625" style="1" bestFit="1" customWidth="1"/>
    <col min="10" max="10" width="8" style="1" bestFit="1" customWidth="1"/>
    <col min="11" max="11" width="13.140625" style="1" bestFit="1" customWidth="1"/>
    <col min="12" max="12" width="8.28515625" style="1" bestFit="1" customWidth="1"/>
    <col min="13" max="13" width="12.140625" style="1" bestFit="1" customWidth="1"/>
    <col min="14" max="14" width="10.7109375" style="1" bestFit="1" customWidth="1"/>
    <col min="15" max="15" width="10.42578125" style="1" bestFit="1" customWidth="1"/>
    <col min="16" max="16" width="7.5703125" style="1" customWidth="1"/>
    <col min="17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1:16">
      <c r="B1" s="56" t="s">
        <v>193</v>
      </c>
      <c r="C1" s="80" t="s" vm="1">
        <v>256</v>
      </c>
    </row>
    <row r="2" spans="1:16">
      <c r="B2" s="56" t="s">
        <v>192</v>
      </c>
      <c r="C2" s="80" t="s">
        <v>257</v>
      </c>
    </row>
    <row r="3" spans="1:16">
      <c r="B3" s="56" t="s">
        <v>194</v>
      </c>
      <c r="C3" s="80" t="s">
        <v>258</v>
      </c>
    </row>
    <row r="4" spans="1:16">
      <c r="B4" s="56" t="s">
        <v>195</v>
      </c>
      <c r="C4" s="80">
        <v>659</v>
      </c>
    </row>
    <row r="6" spans="1:16" ht="26.25" customHeight="1">
      <c r="B6" s="229" t="s">
        <v>226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</row>
    <row r="7" spans="1:16" s="3" customFormat="1" ht="63">
      <c r="A7" s="148"/>
      <c r="B7" s="21" t="s">
        <v>129</v>
      </c>
      <c r="C7" s="29" t="s">
        <v>239</v>
      </c>
      <c r="D7" s="29" t="s">
        <v>52</v>
      </c>
      <c r="E7" s="29" t="s">
        <v>15</v>
      </c>
      <c r="F7" s="29" t="s">
        <v>74</v>
      </c>
      <c r="G7" s="29" t="s">
        <v>18</v>
      </c>
      <c r="H7" s="29" t="s">
        <v>114</v>
      </c>
      <c r="I7" s="12" t="s">
        <v>43</v>
      </c>
      <c r="J7" s="72" t="s">
        <v>19</v>
      </c>
      <c r="K7" s="29" t="s">
        <v>0</v>
      </c>
      <c r="L7" s="29" t="s">
        <v>118</v>
      </c>
      <c r="M7" s="29" t="s">
        <v>122</v>
      </c>
      <c r="N7" s="72" t="s">
        <v>196</v>
      </c>
      <c r="O7" s="30" t="s">
        <v>198</v>
      </c>
      <c r="P7" s="1"/>
    </row>
    <row r="8" spans="1:16" s="3" customFormat="1" ht="24" customHeight="1">
      <c r="A8" s="148"/>
      <c r="B8" s="14"/>
      <c r="C8" s="71"/>
      <c r="D8" s="15"/>
      <c r="E8" s="15"/>
      <c r="F8" s="15"/>
      <c r="G8" s="15" t="s">
        <v>21</v>
      </c>
      <c r="H8" s="15"/>
      <c r="I8" s="15" t="s">
        <v>20</v>
      </c>
      <c r="J8" s="15" t="s">
        <v>20</v>
      </c>
      <c r="K8" s="15" t="s">
        <v>22</v>
      </c>
      <c r="L8" s="15" t="s">
        <v>70</v>
      </c>
      <c r="M8" s="15" t="s">
        <v>23</v>
      </c>
      <c r="N8" s="31" t="s">
        <v>20</v>
      </c>
      <c r="O8" s="16" t="s">
        <v>20</v>
      </c>
      <c r="P8" s="1"/>
    </row>
    <row r="9" spans="1:16" s="4" customFormat="1" ht="18" customHeight="1">
      <c r="A9" s="149"/>
      <c r="B9" s="17"/>
      <c r="C9" s="12" t="s">
        <v>1</v>
      </c>
      <c r="D9" s="12" t="s">
        <v>2</v>
      </c>
      <c r="E9" s="12" t="s">
        <v>3</v>
      </c>
      <c r="F9" s="12" t="s">
        <v>4</v>
      </c>
      <c r="G9" s="12" t="s">
        <v>5</v>
      </c>
      <c r="H9" s="12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"/>
    </row>
    <row r="10" spans="1:16" s="146" customFormat="1" ht="18" customHeight="1">
      <c r="A10" s="171"/>
      <c r="B10" s="81" t="s">
        <v>47</v>
      </c>
      <c r="C10" s="82"/>
      <c r="D10" s="82"/>
      <c r="E10" s="82"/>
      <c r="F10" s="82"/>
      <c r="G10" s="90">
        <v>5.6039747451624331</v>
      </c>
      <c r="H10" s="82"/>
      <c r="I10" s="82"/>
      <c r="J10" s="104">
        <v>3.0473369596304783E-2</v>
      </c>
      <c r="K10" s="90"/>
      <c r="L10" s="92"/>
      <c r="M10" s="90">
        <f>M11+M83</f>
        <v>15493.990929999998</v>
      </c>
      <c r="N10" s="91">
        <f>+M10/$M$10</f>
        <v>1</v>
      </c>
      <c r="O10" s="91">
        <f>M10/'סכום נכסי הקרן'!$C$43</f>
        <v>2.5379023287754356E-2</v>
      </c>
      <c r="P10" s="144"/>
    </row>
    <row r="11" spans="1:16" s="144" customFormat="1" ht="21.75" customHeight="1">
      <c r="A11" s="172"/>
      <c r="B11" s="83" t="s">
        <v>46</v>
      </c>
      <c r="C11" s="84"/>
      <c r="D11" s="84"/>
      <c r="E11" s="84"/>
      <c r="F11" s="84"/>
      <c r="G11" s="93">
        <v>5.66</v>
      </c>
      <c r="H11" s="84"/>
      <c r="I11" s="84"/>
      <c r="J11" s="105">
        <v>2.9399999999999999E-2</v>
      </c>
      <c r="K11" s="93"/>
      <c r="L11" s="95"/>
      <c r="M11" s="93">
        <f>+M12+M76</f>
        <v>14227.773569999998</v>
      </c>
      <c r="N11" s="94">
        <f t="shared" ref="N11:N73" si="0">+M11/$M$10</f>
        <v>0.91827687484001896</v>
      </c>
      <c r="O11" s="94">
        <f>M11/'סכום נכסי הקרן'!$C$43</f>
        <v>2.3304970191171136E-2</v>
      </c>
    </row>
    <row r="12" spans="1:16" s="144" customFormat="1">
      <c r="A12" s="172"/>
      <c r="B12" s="103" t="s">
        <v>45</v>
      </c>
      <c r="C12" s="84"/>
      <c r="D12" s="84"/>
      <c r="E12" s="84"/>
      <c r="F12" s="84"/>
      <c r="G12" s="93">
        <v>5.9</v>
      </c>
      <c r="H12" s="84"/>
      <c r="I12" s="84"/>
      <c r="J12" s="105">
        <v>2.9000000000000001E-2</v>
      </c>
      <c r="K12" s="93"/>
      <c r="L12" s="95"/>
      <c r="M12" s="93">
        <f>SUM(M13:M73)</f>
        <v>13390.559819999997</v>
      </c>
      <c r="N12" s="94">
        <f t="shared" si="0"/>
        <v>0.86424213622538881</v>
      </c>
      <c r="O12" s="94">
        <f>M12/'סכום נכסי הקרן'!$C$43</f>
        <v>2.1933621301522713E-2</v>
      </c>
    </row>
    <row r="13" spans="1:16" s="144" customFormat="1">
      <c r="A13" s="172"/>
      <c r="B13" s="89" t="s">
        <v>1814</v>
      </c>
      <c r="C13" s="99" t="s">
        <v>1781</v>
      </c>
      <c r="D13" s="86">
        <v>5513</v>
      </c>
      <c r="E13" s="86" t="s">
        <v>364</v>
      </c>
      <c r="F13" s="86" t="s">
        <v>175</v>
      </c>
      <c r="G13" s="96">
        <v>0.49000000000000005</v>
      </c>
      <c r="H13" s="99" t="s">
        <v>262</v>
      </c>
      <c r="I13" s="100">
        <v>6.0599999999999994E-2</v>
      </c>
      <c r="J13" s="100">
        <v>1.52E-2</v>
      </c>
      <c r="K13" s="96">
        <v>68053.649999999994</v>
      </c>
      <c r="L13" s="98">
        <v>122.27</v>
      </c>
      <c r="M13" s="96">
        <v>83.209199999999996</v>
      </c>
      <c r="N13" s="97">
        <f t="shared" si="0"/>
        <v>5.3704174977208408E-3</v>
      </c>
      <c r="O13" s="97">
        <f>M13/'סכום נכסי הקרן'!$C$43</f>
        <v>1.3629595073962069E-4</v>
      </c>
    </row>
    <row r="14" spans="1:16" s="144" customFormat="1">
      <c r="A14" s="172"/>
      <c r="B14" s="89" t="s">
        <v>1831</v>
      </c>
      <c r="C14" s="99" t="s">
        <v>1782</v>
      </c>
      <c r="D14" s="86">
        <v>4653</v>
      </c>
      <c r="E14" s="86" t="s">
        <v>400</v>
      </c>
      <c r="F14" s="173" t="s">
        <v>176</v>
      </c>
      <c r="G14" s="98">
        <v>11.21</v>
      </c>
      <c r="H14" s="99" t="s">
        <v>262</v>
      </c>
      <c r="I14" s="100">
        <v>3.1699999999999999E-2</v>
      </c>
      <c r="J14" s="174">
        <v>3.0599999999999999E-2</v>
      </c>
      <c r="K14" s="96">
        <v>73448.209999999992</v>
      </c>
      <c r="L14" s="98">
        <v>100</v>
      </c>
      <c r="M14" s="96">
        <v>73.454580000000007</v>
      </c>
      <c r="N14" s="97">
        <f t="shared" si="0"/>
        <v>4.7408431005193583E-3</v>
      </c>
      <c r="O14" s="97">
        <f>M14/'סכום נכסי הקרן'!$C$43</f>
        <v>1.2031796745167036E-4</v>
      </c>
    </row>
    <row r="15" spans="1:16" s="144" customFormat="1">
      <c r="A15" s="172"/>
      <c r="B15" s="89" t="s">
        <v>1808</v>
      </c>
      <c r="C15" s="99" t="s">
        <v>1781</v>
      </c>
      <c r="D15" s="86">
        <v>2963</v>
      </c>
      <c r="E15" s="86" t="s">
        <v>400</v>
      </c>
      <c r="F15" s="86" t="s">
        <v>175</v>
      </c>
      <c r="G15" s="96">
        <v>6.17</v>
      </c>
      <c r="H15" s="99" t="s">
        <v>262</v>
      </c>
      <c r="I15" s="100">
        <v>0.05</v>
      </c>
      <c r="J15" s="100">
        <v>1.8600000000000002E-2</v>
      </c>
      <c r="K15" s="96">
        <v>169508.6</v>
      </c>
      <c r="L15" s="98">
        <v>117.87</v>
      </c>
      <c r="M15" s="96">
        <v>199.79979</v>
      </c>
      <c r="N15" s="97">
        <f t="shared" si="0"/>
        <v>1.289530831034248E-2</v>
      </c>
      <c r="O15" s="97">
        <f>M15/'סכום נכסי הקרן'!$C$43</f>
        <v>3.2727032991095408E-4</v>
      </c>
    </row>
    <row r="16" spans="1:16" s="144" customFormat="1">
      <c r="A16" s="172"/>
      <c r="B16" s="89" t="s">
        <v>1808</v>
      </c>
      <c r="C16" s="99" t="s">
        <v>1781</v>
      </c>
      <c r="D16" s="86">
        <v>2968</v>
      </c>
      <c r="E16" s="86" t="s">
        <v>400</v>
      </c>
      <c r="F16" s="86" t="s">
        <v>175</v>
      </c>
      <c r="G16" s="96">
        <v>6.12</v>
      </c>
      <c r="H16" s="99" t="s">
        <v>262</v>
      </c>
      <c r="I16" s="100">
        <v>0.05</v>
      </c>
      <c r="J16" s="100">
        <v>2.2200000000000001E-2</v>
      </c>
      <c r="K16" s="96">
        <v>54517.35</v>
      </c>
      <c r="L16" s="98">
        <v>117.95</v>
      </c>
      <c r="M16" s="96">
        <v>64.303209999999993</v>
      </c>
      <c r="N16" s="97">
        <f t="shared" si="0"/>
        <v>4.1502031523391368E-3</v>
      </c>
      <c r="O16" s="97">
        <f>M16/'סכום נכסי הקרן'!$C$43</f>
        <v>1.053281024521265E-4</v>
      </c>
    </row>
    <row r="17" spans="1:15" s="144" customFormat="1">
      <c r="A17" s="172"/>
      <c r="B17" s="89" t="s">
        <v>1808</v>
      </c>
      <c r="C17" s="99" t="s">
        <v>1781</v>
      </c>
      <c r="D17" s="86">
        <v>4605</v>
      </c>
      <c r="E17" s="86" t="s">
        <v>400</v>
      </c>
      <c r="F17" s="86" t="s">
        <v>175</v>
      </c>
      <c r="G17" s="96">
        <v>7.3899999999999988</v>
      </c>
      <c r="H17" s="99" t="s">
        <v>262</v>
      </c>
      <c r="I17" s="100">
        <v>0.05</v>
      </c>
      <c r="J17" s="100">
        <v>4.9100000000000005E-2</v>
      </c>
      <c r="K17" s="96">
        <v>152987.25</v>
      </c>
      <c r="L17" s="98">
        <v>101.25</v>
      </c>
      <c r="M17" s="96">
        <v>154.89957000000001</v>
      </c>
      <c r="N17" s="97">
        <f t="shared" si="0"/>
        <v>9.9973964551688319E-3</v>
      </c>
      <c r="O17" s="97">
        <f>M17/'סכום נכסי הקרן'!$C$43</f>
        <v>2.5372415745264265E-4</v>
      </c>
    </row>
    <row r="18" spans="1:15" s="144" customFormat="1">
      <c r="A18" s="172"/>
      <c r="B18" s="89" t="s">
        <v>1808</v>
      </c>
      <c r="C18" s="99" t="s">
        <v>1781</v>
      </c>
      <c r="D18" s="86">
        <v>4606</v>
      </c>
      <c r="E18" s="86" t="s">
        <v>400</v>
      </c>
      <c r="F18" s="86" t="s">
        <v>175</v>
      </c>
      <c r="G18" s="96">
        <v>8.68</v>
      </c>
      <c r="H18" s="99" t="s">
        <v>262</v>
      </c>
      <c r="I18" s="100">
        <v>4.0999999999999995E-2</v>
      </c>
      <c r="J18" s="100">
        <v>3.8500000000000006E-2</v>
      </c>
      <c r="K18" s="96">
        <v>382468.12</v>
      </c>
      <c r="L18" s="98">
        <v>102.58</v>
      </c>
      <c r="M18" s="96">
        <v>392.33580999999998</v>
      </c>
      <c r="N18" s="97">
        <f t="shared" si="0"/>
        <v>2.532180454813265E-2</v>
      </c>
      <c r="O18" s="97">
        <f>M18/'סכום נכסי הקרן'!$C$43</f>
        <v>6.426426673150227E-4</v>
      </c>
    </row>
    <row r="19" spans="1:15" s="144" customFormat="1">
      <c r="A19" s="172"/>
      <c r="B19" s="89" t="s">
        <v>1809</v>
      </c>
      <c r="C19" s="99" t="s">
        <v>1782</v>
      </c>
      <c r="D19" s="86">
        <v>90150400</v>
      </c>
      <c r="E19" s="86" t="s">
        <v>400</v>
      </c>
      <c r="F19" s="86" t="s">
        <v>174</v>
      </c>
      <c r="G19" s="96">
        <v>5.63</v>
      </c>
      <c r="H19" s="99" t="s">
        <v>1266</v>
      </c>
      <c r="I19" s="100">
        <v>9.8519999999999996E-2</v>
      </c>
      <c r="J19" s="100">
        <v>3.4200000000000001E-2</v>
      </c>
      <c r="K19" s="96">
        <v>176584.26</v>
      </c>
      <c r="L19" s="98">
        <v>134.22999999999999</v>
      </c>
      <c r="M19" s="96">
        <v>924.88738999999998</v>
      </c>
      <c r="N19" s="97">
        <f t="shared" si="0"/>
        <v>5.9693296206157008E-2</v>
      </c>
      <c r="O19" s="97">
        <f>M19/'סכום נכסי הקרן'!$C$43</f>
        <v>1.5149575545388774E-3</v>
      </c>
    </row>
    <row r="20" spans="1:15" s="144" customFormat="1">
      <c r="A20" s="172"/>
      <c r="B20" s="89" t="s">
        <v>1810</v>
      </c>
      <c r="C20" s="99" t="s">
        <v>1782</v>
      </c>
      <c r="D20" s="86">
        <v>90150520</v>
      </c>
      <c r="E20" s="86" t="s">
        <v>400</v>
      </c>
      <c r="F20" s="86" t="s">
        <v>174</v>
      </c>
      <c r="G20" s="96">
        <v>6.01</v>
      </c>
      <c r="H20" s="99" t="s">
        <v>262</v>
      </c>
      <c r="I20" s="100">
        <v>3.8450999999999999E-2</v>
      </c>
      <c r="J20" s="100">
        <v>1.3999999999999999E-2</v>
      </c>
      <c r="K20" s="96">
        <v>503866.32</v>
      </c>
      <c r="L20" s="98">
        <v>143.87</v>
      </c>
      <c r="M20" s="96">
        <v>724.91277000000002</v>
      </c>
      <c r="N20" s="97">
        <f t="shared" si="0"/>
        <v>4.6786704166477788E-2</v>
      </c>
      <c r="O20" s="97">
        <f>M20/'סכום נכסי הקרן'!$C$43</f>
        <v>1.1874008545983137E-3</v>
      </c>
    </row>
    <row r="21" spans="1:15" s="144" customFormat="1">
      <c r="A21" s="172"/>
      <c r="B21" s="89" t="s">
        <v>1812</v>
      </c>
      <c r="C21" s="99" t="s">
        <v>1781</v>
      </c>
      <c r="D21" s="86">
        <v>14811160</v>
      </c>
      <c r="E21" s="86" t="s">
        <v>400</v>
      </c>
      <c r="F21" s="86" t="s">
        <v>175</v>
      </c>
      <c r="G21" s="96">
        <v>8.3199999999999985</v>
      </c>
      <c r="H21" s="99" t="s">
        <v>262</v>
      </c>
      <c r="I21" s="100">
        <v>4.2030000000000005E-2</v>
      </c>
      <c r="J21" s="100">
        <v>3.6799999999999999E-2</v>
      </c>
      <c r="K21" s="96">
        <v>42127.13</v>
      </c>
      <c r="L21" s="98">
        <v>105.69</v>
      </c>
      <c r="M21" s="96">
        <v>44.524160000000002</v>
      </c>
      <c r="N21" s="97">
        <f t="shared" si="0"/>
        <v>2.8736405101277549E-3</v>
      </c>
      <c r="O21" s="97">
        <f>M21/'סכום נכסי הקרן'!$C$43</f>
        <v>7.2930189427166601E-5</v>
      </c>
    </row>
    <row r="22" spans="1:15" s="144" customFormat="1">
      <c r="A22" s="172"/>
      <c r="B22" s="89" t="s">
        <v>1813</v>
      </c>
      <c r="C22" s="99" t="s">
        <v>1781</v>
      </c>
      <c r="D22" s="86">
        <v>14760843</v>
      </c>
      <c r="E22" s="86" t="s">
        <v>400</v>
      </c>
      <c r="F22" s="86" t="s">
        <v>175</v>
      </c>
      <c r="G22" s="96">
        <v>6.6599999999999993</v>
      </c>
      <c r="H22" s="99" t="s">
        <v>262</v>
      </c>
      <c r="I22" s="100">
        <v>4.4999999999999998E-2</v>
      </c>
      <c r="J22" s="100">
        <v>1.6400000000000001E-2</v>
      </c>
      <c r="K22" s="96">
        <v>575376.04</v>
      </c>
      <c r="L22" s="98">
        <v>124</v>
      </c>
      <c r="M22" s="96">
        <v>713.46627000000001</v>
      </c>
      <c r="N22" s="97">
        <f t="shared" si="0"/>
        <v>4.6047933887618464E-2</v>
      </c>
      <c r="O22" s="97">
        <f>M22/'סכום נכסי הקרן'!$C$43</f>
        <v>1.1686515864868419E-3</v>
      </c>
    </row>
    <row r="23" spans="1:15" s="144" customFormat="1">
      <c r="A23" s="172"/>
      <c r="B23" s="89" t="s">
        <v>1816</v>
      </c>
      <c r="C23" s="99" t="s">
        <v>1782</v>
      </c>
      <c r="D23" s="86">
        <v>92321020</v>
      </c>
      <c r="E23" s="86" t="s">
        <v>444</v>
      </c>
      <c r="F23" s="86" t="s">
        <v>175</v>
      </c>
      <c r="G23" s="96">
        <v>2.0299999999999998</v>
      </c>
      <c r="H23" s="99" t="s">
        <v>1266</v>
      </c>
      <c r="I23" s="100">
        <v>3.5755000000000002E-2</v>
      </c>
      <c r="J23" s="100">
        <v>2.6299999999999994E-2</v>
      </c>
      <c r="K23" s="96">
        <v>83081.22</v>
      </c>
      <c r="L23" s="98">
        <v>103.59</v>
      </c>
      <c r="M23" s="96">
        <v>335.82106000000005</v>
      </c>
      <c r="N23" s="97">
        <f t="shared" si="0"/>
        <v>2.1674277564586137E-2</v>
      </c>
      <c r="O23" s="97">
        <f>M23/'סכום נכסי הקרן'!$C$43</f>
        <v>5.5007199505688331E-4</v>
      </c>
    </row>
    <row r="24" spans="1:15" s="144" customFormat="1">
      <c r="A24" s="172"/>
      <c r="B24" s="89" t="s">
        <v>1817</v>
      </c>
      <c r="C24" s="99" t="s">
        <v>1782</v>
      </c>
      <c r="D24" s="86">
        <v>90145980</v>
      </c>
      <c r="E24" s="86" t="s">
        <v>444</v>
      </c>
      <c r="F24" s="86" t="s">
        <v>175</v>
      </c>
      <c r="G24" s="96">
        <v>6.66</v>
      </c>
      <c r="H24" s="99" t="s">
        <v>262</v>
      </c>
      <c r="I24" s="100">
        <v>2.3599999999999999E-2</v>
      </c>
      <c r="J24" s="100">
        <v>2.23E-2</v>
      </c>
      <c r="K24" s="96">
        <v>887139.42</v>
      </c>
      <c r="L24" s="98">
        <v>100.98</v>
      </c>
      <c r="M24" s="96">
        <v>895.83345999999995</v>
      </c>
      <c r="N24" s="97">
        <f t="shared" si="0"/>
        <v>5.7818122138270804E-2</v>
      </c>
      <c r="O24" s="97">
        <f>M24/'סכום נכסי הקרן'!$C$43</f>
        <v>1.4673674682014004E-3</v>
      </c>
    </row>
    <row r="25" spans="1:15" s="144" customFormat="1">
      <c r="A25" s="172"/>
      <c r="B25" s="89" t="s">
        <v>1818</v>
      </c>
      <c r="C25" s="99" t="s">
        <v>1781</v>
      </c>
      <c r="D25" s="86">
        <v>4176</v>
      </c>
      <c r="E25" s="86" t="s">
        <v>444</v>
      </c>
      <c r="F25" s="86" t="s">
        <v>175</v>
      </c>
      <c r="G25" s="96">
        <v>2.4500000000000002</v>
      </c>
      <c r="H25" s="99" t="s">
        <v>262</v>
      </c>
      <c r="I25" s="100">
        <v>1E-3</v>
      </c>
      <c r="J25" s="100">
        <v>-6.9000000000000008E-3</v>
      </c>
      <c r="K25" s="96">
        <v>37489.21</v>
      </c>
      <c r="L25" s="98">
        <v>102.04</v>
      </c>
      <c r="M25" s="96">
        <v>38.253989999999995</v>
      </c>
      <c r="N25" s="97">
        <f t="shared" si="0"/>
        <v>2.4689565246828241E-3</v>
      </c>
      <c r="O25" s="97">
        <f>M25/'סכום נכסי הקרן'!$C$43</f>
        <v>6.2659705136378457E-5</v>
      </c>
    </row>
    <row r="26" spans="1:15" s="144" customFormat="1">
      <c r="A26" s="172"/>
      <c r="B26" s="89" t="s">
        <v>1819</v>
      </c>
      <c r="C26" s="99" t="s">
        <v>1781</v>
      </c>
      <c r="D26" s="86">
        <v>4260</v>
      </c>
      <c r="E26" s="86" t="s">
        <v>444</v>
      </c>
      <c r="F26" s="86" t="s">
        <v>175</v>
      </c>
      <c r="G26" s="96">
        <v>2.4500000000000002</v>
      </c>
      <c r="H26" s="99" t="s">
        <v>262</v>
      </c>
      <c r="I26" s="100">
        <v>1E-3</v>
      </c>
      <c r="J26" s="100">
        <v>-4.3E-3</v>
      </c>
      <c r="K26" s="96">
        <v>70402.64</v>
      </c>
      <c r="L26" s="98">
        <v>101.37</v>
      </c>
      <c r="M26" s="96">
        <v>71.367159999999998</v>
      </c>
      <c r="N26" s="97">
        <f t="shared" si="0"/>
        <v>4.6061186122044549E-3</v>
      </c>
      <c r="O26" s="97">
        <f>M26/'סכום נכסי הקרן'!$C$43</f>
        <v>1.1689879152529563E-4</v>
      </c>
    </row>
    <row r="27" spans="1:15" s="144" customFormat="1">
      <c r="A27" s="172"/>
      <c r="B27" s="89" t="s">
        <v>1819</v>
      </c>
      <c r="C27" s="99" t="s">
        <v>1781</v>
      </c>
      <c r="D27" s="86">
        <v>4280</v>
      </c>
      <c r="E27" s="86" t="s">
        <v>444</v>
      </c>
      <c r="F27" s="86" t="s">
        <v>175</v>
      </c>
      <c r="G27" s="96">
        <v>2.4499999999999993</v>
      </c>
      <c r="H27" s="99" t="s">
        <v>262</v>
      </c>
      <c r="I27" s="100">
        <v>1E-3</v>
      </c>
      <c r="J27" s="100">
        <v>-5.6999999999999993E-3</v>
      </c>
      <c r="K27" s="96">
        <v>73214.36</v>
      </c>
      <c r="L27" s="98">
        <v>101.73</v>
      </c>
      <c r="M27" s="96">
        <v>74.480980000000017</v>
      </c>
      <c r="N27" s="97">
        <f t="shared" si="0"/>
        <v>4.8070881373621678E-3</v>
      </c>
      <c r="O27" s="97">
        <f>M27/'סכום נכסי הקרן'!$C$43</f>
        <v>1.2199920178440217E-4</v>
      </c>
    </row>
    <row r="28" spans="1:15" s="144" customFormat="1">
      <c r="A28" s="172"/>
      <c r="B28" s="89" t="s">
        <v>1819</v>
      </c>
      <c r="C28" s="99" t="s">
        <v>1781</v>
      </c>
      <c r="D28" s="86">
        <v>4344</v>
      </c>
      <c r="E28" s="86" t="s">
        <v>444</v>
      </c>
      <c r="F28" s="86" t="s">
        <v>175</v>
      </c>
      <c r="G28" s="96">
        <v>2.4500000000000002</v>
      </c>
      <c r="H28" s="99" t="s">
        <v>262</v>
      </c>
      <c r="I28" s="100">
        <v>1E-3</v>
      </c>
      <c r="J28" s="100">
        <v>-6.3000000000000009E-3</v>
      </c>
      <c r="K28" s="96">
        <v>57533.19</v>
      </c>
      <c r="L28" s="98">
        <v>101.87</v>
      </c>
      <c r="M28" s="96">
        <v>58.609059999999999</v>
      </c>
      <c r="N28" s="97">
        <f t="shared" si="0"/>
        <v>3.7826961603881618E-3</v>
      </c>
      <c r="O28" s="97">
        <f>M28/'סכום נכסי הקרן'!$C$43</f>
        <v>9.6001133944990154E-5</v>
      </c>
    </row>
    <row r="29" spans="1:15" s="144" customFormat="1">
      <c r="A29" s="172"/>
      <c r="B29" s="89" t="s">
        <v>1819</v>
      </c>
      <c r="C29" s="99" t="s">
        <v>1781</v>
      </c>
      <c r="D29" s="86">
        <v>4452</v>
      </c>
      <c r="E29" s="86" t="s">
        <v>444</v>
      </c>
      <c r="F29" s="86" t="s">
        <v>175</v>
      </c>
      <c r="G29" s="96">
        <v>2.4499999999999997</v>
      </c>
      <c r="H29" s="99" t="s">
        <v>262</v>
      </c>
      <c r="I29" s="100">
        <v>1E-3</v>
      </c>
      <c r="J29" s="100">
        <v>-2.0000000000000001E-4</v>
      </c>
      <c r="K29" s="96">
        <v>22767.119999999999</v>
      </c>
      <c r="L29" s="98">
        <v>100.32</v>
      </c>
      <c r="M29" s="96">
        <v>22.839980000000001</v>
      </c>
      <c r="N29" s="97">
        <f t="shared" si="0"/>
        <v>1.4741185859207162E-3</v>
      </c>
      <c r="O29" s="97">
        <f>M29/'סכום נכסי הקרן'!$C$43</f>
        <v>3.741168992099338E-5</v>
      </c>
    </row>
    <row r="30" spans="1:15" s="144" customFormat="1">
      <c r="A30" s="172"/>
      <c r="B30" s="89" t="s">
        <v>1819</v>
      </c>
      <c r="C30" s="99" t="s">
        <v>1781</v>
      </c>
      <c r="D30" s="86">
        <v>4464</v>
      </c>
      <c r="E30" s="86" t="s">
        <v>444</v>
      </c>
      <c r="F30" s="86" t="s">
        <v>175</v>
      </c>
      <c r="G30" s="96">
        <v>2.4499999999999997</v>
      </c>
      <c r="H30" s="99" t="s">
        <v>262</v>
      </c>
      <c r="I30" s="100">
        <v>1E-3</v>
      </c>
      <c r="J30" s="100">
        <v>-3.2999999999999991E-3</v>
      </c>
      <c r="K30" s="96">
        <v>35616.120000000003</v>
      </c>
      <c r="L30" s="98">
        <v>101.1</v>
      </c>
      <c r="M30" s="96">
        <v>36.007890000000003</v>
      </c>
      <c r="N30" s="97">
        <f t="shared" si="0"/>
        <v>2.3239906466112799E-3</v>
      </c>
      <c r="O30" s="97">
        <f>M30/'סכום נכסי הקרן'!$C$43</f>
        <v>5.8980612740870983E-5</v>
      </c>
    </row>
    <row r="31" spans="1:15" s="144" customFormat="1">
      <c r="A31" s="172"/>
      <c r="B31" s="89" t="s">
        <v>1819</v>
      </c>
      <c r="C31" s="99" t="s">
        <v>1781</v>
      </c>
      <c r="D31" s="86">
        <v>4495</v>
      </c>
      <c r="E31" s="86" t="s">
        <v>444</v>
      </c>
      <c r="F31" s="86" t="s">
        <v>175</v>
      </c>
      <c r="G31" s="96">
        <v>2.4499999999999997</v>
      </c>
      <c r="H31" s="99" t="s">
        <v>262</v>
      </c>
      <c r="I31" s="100">
        <v>1E-3</v>
      </c>
      <c r="J31" s="100">
        <v>-1.0999999999999998E-3</v>
      </c>
      <c r="K31" s="96">
        <v>16109.65</v>
      </c>
      <c r="L31" s="98">
        <v>100.53</v>
      </c>
      <c r="M31" s="96">
        <v>16.195029999999999</v>
      </c>
      <c r="N31" s="97">
        <f t="shared" si="0"/>
        <v>1.0452458681024929E-3</v>
      </c>
      <c r="O31" s="97">
        <f>M31/'סכום נכסי הקרן'!$C$43</f>
        <v>2.6527319228002185E-5</v>
      </c>
    </row>
    <row r="32" spans="1:15" s="144" customFormat="1">
      <c r="A32" s="172"/>
      <c r="B32" s="89" t="s">
        <v>1820</v>
      </c>
      <c r="C32" s="99" t="s">
        <v>1782</v>
      </c>
      <c r="D32" s="86">
        <v>95350502</v>
      </c>
      <c r="E32" s="86" t="s">
        <v>444</v>
      </c>
      <c r="F32" s="86" t="s">
        <v>175</v>
      </c>
      <c r="G32" s="96">
        <v>7.3100000000000005</v>
      </c>
      <c r="H32" s="99" t="s">
        <v>262</v>
      </c>
      <c r="I32" s="100">
        <v>5.3499999999999999E-2</v>
      </c>
      <c r="J32" s="100">
        <v>4.1000000000000009E-2</v>
      </c>
      <c r="K32" s="96">
        <v>11332.6</v>
      </c>
      <c r="L32" s="98">
        <v>111.05</v>
      </c>
      <c r="M32" s="96">
        <v>12.584839999999998</v>
      </c>
      <c r="N32" s="97">
        <f t="shared" si="0"/>
        <v>8.122400520857927E-4</v>
      </c>
      <c r="O32" s="97">
        <f>M32/'סכום נכסי הקרן'!$C$43</f>
        <v>2.0613859197132143E-5</v>
      </c>
    </row>
    <row r="33" spans="1:15" s="144" customFormat="1">
      <c r="A33" s="172"/>
      <c r="B33" s="89" t="s">
        <v>1820</v>
      </c>
      <c r="C33" s="99" t="s">
        <v>1782</v>
      </c>
      <c r="D33" s="86">
        <v>95350101</v>
      </c>
      <c r="E33" s="86" t="s">
        <v>444</v>
      </c>
      <c r="F33" s="86" t="s">
        <v>175</v>
      </c>
      <c r="G33" s="96">
        <v>7.73</v>
      </c>
      <c r="H33" s="99" t="s">
        <v>262</v>
      </c>
      <c r="I33" s="100">
        <v>5.3499999999999999E-2</v>
      </c>
      <c r="J33" s="100">
        <v>2.2200000000000001E-2</v>
      </c>
      <c r="K33" s="96">
        <v>56284</v>
      </c>
      <c r="L33" s="98">
        <v>128.43</v>
      </c>
      <c r="M33" s="96">
        <v>72.285529999999994</v>
      </c>
      <c r="N33" s="97">
        <f t="shared" si="0"/>
        <v>4.6653912685619475E-3</v>
      </c>
      <c r="O33" s="97">
        <f>M33/'סכום נכסי הקרן'!$C$43</f>
        <v>1.184030736513195E-4</v>
      </c>
    </row>
    <row r="34" spans="1:15" s="144" customFormat="1">
      <c r="A34" s="172"/>
      <c r="B34" s="89" t="s">
        <v>1820</v>
      </c>
      <c r="C34" s="99" t="s">
        <v>1782</v>
      </c>
      <c r="D34" s="86">
        <v>95350102</v>
      </c>
      <c r="E34" s="86" t="s">
        <v>444</v>
      </c>
      <c r="F34" s="86" t="s">
        <v>175</v>
      </c>
      <c r="G34" s="96">
        <v>7.3100000000000005</v>
      </c>
      <c r="H34" s="99" t="s">
        <v>262</v>
      </c>
      <c r="I34" s="100">
        <v>5.3499999999999999E-2</v>
      </c>
      <c r="J34" s="100">
        <v>4.1000000000000009E-2</v>
      </c>
      <c r="K34" s="96">
        <v>8868.99</v>
      </c>
      <c r="L34" s="98">
        <v>111.05</v>
      </c>
      <c r="M34" s="96">
        <v>9.8490199999999994</v>
      </c>
      <c r="N34" s="97">
        <f t="shared" si="0"/>
        <v>6.3566708180588826E-4</v>
      </c>
      <c r="O34" s="97">
        <f>M34/'סכום נכסי הקרן'!$C$43</f>
        <v>1.6132609672410492E-5</v>
      </c>
    </row>
    <row r="35" spans="1:15" s="144" customFormat="1">
      <c r="A35" s="172"/>
      <c r="B35" s="89" t="s">
        <v>1820</v>
      </c>
      <c r="C35" s="99" t="s">
        <v>1782</v>
      </c>
      <c r="D35" s="86">
        <v>95350202</v>
      </c>
      <c r="E35" s="86" t="s">
        <v>444</v>
      </c>
      <c r="F35" s="86" t="s">
        <v>175</v>
      </c>
      <c r="G35" s="96">
        <v>7.3100000000000005</v>
      </c>
      <c r="H35" s="99" t="s">
        <v>262</v>
      </c>
      <c r="I35" s="100">
        <v>5.3499999999999999E-2</v>
      </c>
      <c r="J35" s="100">
        <v>4.1000000000000016E-2</v>
      </c>
      <c r="K35" s="96">
        <v>11332.5</v>
      </c>
      <c r="L35" s="98">
        <v>111.05</v>
      </c>
      <c r="M35" s="96">
        <v>12.58473</v>
      </c>
      <c r="N35" s="97">
        <f t="shared" si="0"/>
        <v>8.1223295255924109E-4</v>
      </c>
      <c r="O35" s="97">
        <f>M35/'סכום נכסי הקרן'!$C$43</f>
        <v>2.0613679018082461E-5</v>
      </c>
    </row>
    <row r="36" spans="1:15" s="144" customFormat="1">
      <c r="A36" s="172"/>
      <c r="B36" s="89" t="s">
        <v>1820</v>
      </c>
      <c r="C36" s="99" t="s">
        <v>1782</v>
      </c>
      <c r="D36" s="86">
        <v>95350201</v>
      </c>
      <c r="E36" s="86" t="s">
        <v>444</v>
      </c>
      <c r="F36" s="86" t="s">
        <v>175</v>
      </c>
      <c r="G36" s="96">
        <v>7.73</v>
      </c>
      <c r="H36" s="99" t="s">
        <v>262</v>
      </c>
      <c r="I36" s="100">
        <v>5.3499999999999999E-2</v>
      </c>
      <c r="J36" s="100">
        <v>2.2200000000000001E-2</v>
      </c>
      <c r="K36" s="96">
        <v>59801.24</v>
      </c>
      <c r="L36" s="98">
        <v>128.43</v>
      </c>
      <c r="M36" s="96">
        <v>76.802750000000003</v>
      </c>
      <c r="N36" s="97">
        <f t="shared" si="0"/>
        <v>4.9569378442898063E-3</v>
      </c>
      <c r="O36" s="97">
        <f>M36/'סכום נכסי הקרן'!$C$43</f>
        <v>1.2580224098618188E-4</v>
      </c>
    </row>
    <row r="37" spans="1:15" s="144" customFormat="1">
      <c r="A37" s="172"/>
      <c r="B37" s="89" t="s">
        <v>1820</v>
      </c>
      <c r="C37" s="99" t="s">
        <v>1782</v>
      </c>
      <c r="D37" s="86">
        <v>95350301</v>
      </c>
      <c r="E37" s="86" t="s">
        <v>444</v>
      </c>
      <c r="F37" s="86" t="s">
        <v>175</v>
      </c>
      <c r="G37" s="96">
        <v>7.72</v>
      </c>
      <c r="H37" s="99" t="s">
        <v>262</v>
      </c>
      <c r="I37" s="100">
        <v>5.3499999999999999E-2</v>
      </c>
      <c r="J37" s="100">
        <v>2.2700000000000001E-2</v>
      </c>
      <c r="K37" s="96">
        <v>75341.56</v>
      </c>
      <c r="L37" s="98">
        <v>127.96</v>
      </c>
      <c r="M37" s="96">
        <v>96.407060000000016</v>
      </c>
      <c r="N37" s="97">
        <f t="shared" si="0"/>
        <v>6.2222225658679943E-3</v>
      </c>
      <c r="O37" s="97">
        <f>M37/'סכום נכסי הקרן'!$C$43</f>
        <v>1.5791393140075449E-4</v>
      </c>
    </row>
    <row r="38" spans="1:15" s="144" customFormat="1">
      <c r="A38" s="172"/>
      <c r="B38" s="89" t="s">
        <v>1820</v>
      </c>
      <c r="C38" s="99" t="s">
        <v>1782</v>
      </c>
      <c r="D38" s="86">
        <v>95350302</v>
      </c>
      <c r="E38" s="86" t="s">
        <v>444</v>
      </c>
      <c r="F38" s="86" t="s">
        <v>175</v>
      </c>
      <c r="G38" s="96">
        <v>7.3100000000000005</v>
      </c>
      <c r="H38" s="99" t="s">
        <v>262</v>
      </c>
      <c r="I38" s="100">
        <v>5.3499999999999999E-2</v>
      </c>
      <c r="J38" s="100">
        <v>4.0999999999999995E-2</v>
      </c>
      <c r="K38" s="96">
        <v>13303.46</v>
      </c>
      <c r="L38" s="98">
        <v>111.05</v>
      </c>
      <c r="M38" s="96">
        <v>14.7735</v>
      </c>
      <c r="N38" s="97">
        <f t="shared" si="0"/>
        <v>9.5349868647431836E-4</v>
      </c>
      <c r="O38" s="97">
        <f>M38/'סכום נכסי הקרן'!$C$43</f>
        <v>2.4198865368874914E-5</v>
      </c>
    </row>
    <row r="39" spans="1:15" s="144" customFormat="1">
      <c r="A39" s="172"/>
      <c r="B39" s="89" t="s">
        <v>1820</v>
      </c>
      <c r="C39" s="99" t="s">
        <v>1782</v>
      </c>
      <c r="D39" s="86">
        <v>95350401</v>
      </c>
      <c r="E39" s="86" t="s">
        <v>444</v>
      </c>
      <c r="F39" s="86" t="s">
        <v>175</v>
      </c>
      <c r="G39" s="96">
        <v>7.72</v>
      </c>
      <c r="H39" s="99" t="s">
        <v>262</v>
      </c>
      <c r="I39" s="100">
        <v>5.3499999999999999E-2</v>
      </c>
      <c r="J39" s="100">
        <v>2.2700000000000001E-2</v>
      </c>
      <c r="K39" s="96">
        <v>54271.48</v>
      </c>
      <c r="L39" s="98">
        <v>127.96</v>
      </c>
      <c r="M39" s="96">
        <v>69.445779999999999</v>
      </c>
      <c r="N39" s="97">
        <f t="shared" si="0"/>
        <v>4.4821105365136556E-3</v>
      </c>
      <c r="O39" s="97">
        <f>M39/'סכום נכסי הקרן'!$C$43</f>
        <v>1.1375158768446923E-4</v>
      </c>
    </row>
    <row r="40" spans="1:15" s="144" customFormat="1">
      <c r="A40" s="172"/>
      <c r="B40" s="89" t="s">
        <v>1820</v>
      </c>
      <c r="C40" s="99" t="s">
        <v>1782</v>
      </c>
      <c r="D40" s="86">
        <v>95350402</v>
      </c>
      <c r="E40" s="86" t="s">
        <v>444</v>
      </c>
      <c r="F40" s="86" t="s">
        <v>175</v>
      </c>
      <c r="G40" s="96">
        <v>7.3100000000000032</v>
      </c>
      <c r="H40" s="99" t="s">
        <v>262</v>
      </c>
      <c r="I40" s="100">
        <v>5.3499999999999999E-2</v>
      </c>
      <c r="J40" s="100">
        <v>4.1000000000000009E-2</v>
      </c>
      <c r="K40" s="96">
        <v>10839.88</v>
      </c>
      <c r="L40" s="98">
        <v>111.05</v>
      </c>
      <c r="M40" s="96">
        <v>12.037679999999998</v>
      </c>
      <c r="N40" s="97">
        <f t="shared" si="0"/>
        <v>7.769257161944137E-4</v>
      </c>
      <c r="O40" s="97">
        <f>M40/'סכום נכסי הקרן'!$C$43</f>
        <v>1.9717615844153256E-5</v>
      </c>
    </row>
    <row r="41" spans="1:15" s="144" customFormat="1">
      <c r="A41" s="172"/>
      <c r="B41" s="89" t="s">
        <v>1820</v>
      </c>
      <c r="C41" s="99" t="s">
        <v>1782</v>
      </c>
      <c r="D41" s="86">
        <v>95350501</v>
      </c>
      <c r="E41" s="86" t="s">
        <v>444</v>
      </c>
      <c r="F41" s="86" t="s">
        <v>175</v>
      </c>
      <c r="G41" s="96">
        <v>7.72</v>
      </c>
      <c r="H41" s="99" t="s">
        <v>262</v>
      </c>
      <c r="I41" s="100">
        <v>5.3499999999999999E-2</v>
      </c>
      <c r="J41" s="100">
        <v>2.2700000000000001E-2</v>
      </c>
      <c r="K41" s="96">
        <v>65178.97</v>
      </c>
      <c r="L41" s="98">
        <v>127.96</v>
      </c>
      <c r="M41" s="96">
        <v>83.403009999999995</v>
      </c>
      <c r="N41" s="97">
        <f t="shared" si="0"/>
        <v>5.3829262180935073E-3</v>
      </c>
      <c r="O41" s="97">
        <f>M41/'סכום נכסי הקרן'!$C$43</f>
        <v>1.3661340984525862E-4</v>
      </c>
    </row>
    <row r="42" spans="1:15" s="144" customFormat="1">
      <c r="A42" s="172"/>
      <c r="B42" s="89" t="s">
        <v>1807</v>
      </c>
      <c r="C42" s="99" t="s">
        <v>1781</v>
      </c>
      <c r="D42" s="86">
        <v>4069</v>
      </c>
      <c r="E42" s="86" t="s">
        <v>538</v>
      </c>
      <c r="F42" s="86" t="s">
        <v>174</v>
      </c>
      <c r="G42" s="96">
        <v>6.8900000000000015</v>
      </c>
      <c r="H42" s="99" t="s">
        <v>262</v>
      </c>
      <c r="I42" s="100">
        <v>2.9779E-2</v>
      </c>
      <c r="J42" s="100">
        <v>2.5500000000000002E-2</v>
      </c>
      <c r="K42" s="96">
        <v>352931.92</v>
      </c>
      <c r="L42" s="98">
        <v>103.82</v>
      </c>
      <c r="M42" s="96">
        <v>366.41391999999996</v>
      </c>
      <c r="N42" s="97">
        <f t="shared" si="0"/>
        <v>2.3648775945165731E-2</v>
      </c>
      <c r="O42" s="97">
        <f>M42/'סכום נכסי הקרן'!$C$43</f>
        <v>6.001828354392461E-4</v>
      </c>
    </row>
    <row r="43" spans="1:15" s="144" customFormat="1">
      <c r="A43" s="172"/>
      <c r="B43" s="89" t="s">
        <v>1821</v>
      </c>
      <c r="C43" s="99" t="s">
        <v>1782</v>
      </c>
      <c r="D43" s="86">
        <v>90145563</v>
      </c>
      <c r="E43" s="86" t="s">
        <v>538</v>
      </c>
      <c r="F43" s="86" t="s">
        <v>174</v>
      </c>
      <c r="G43" s="96">
        <v>7.0999999999999988</v>
      </c>
      <c r="H43" s="99" t="s">
        <v>262</v>
      </c>
      <c r="I43" s="100">
        <v>2.4799999999999999E-2</v>
      </c>
      <c r="J43" s="100">
        <v>2.9899999999999993E-2</v>
      </c>
      <c r="K43" s="96">
        <v>2460825.96</v>
      </c>
      <c r="L43" s="98">
        <v>97.06</v>
      </c>
      <c r="M43" s="96">
        <v>2388.4778000000001</v>
      </c>
      <c r="N43" s="97">
        <f t="shared" si="0"/>
        <v>0.15415510508498798</v>
      </c>
      <c r="O43" s="97">
        <f>M43/'סכום נכסי הקרן'!$C$43</f>
        <v>3.9123060018781295E-3</v>
      </c>
    </row>
    <row r="44" spans="1:15" s="144" customFormat="1">
      <c r="A44" s="172"/>
      <c r="B44" s="89" t="s">
        <v>1811</v>
      </c>
      <c r="C44" s="99" t="s">
        <v>1781</v>
      </c>
      <c r="D44" s="86">
        <v>4099</v>
      </c>
      <c r="E44" s="86" t="s">
        <v>538</v>
      </c>
      <c r="F44" s="86" t="s">
        <v>174</v>
      </c>
      <c r="G44" s="96">
        <v>6.86</v>
      </c>
      <c r="H44" s="99" t="s">
        <v>262</v>
      </c>
      <c r="I44" s="100">
        <v>2.9779E-2</v>
      </c>
      <c r="J44" s="100">
        <v>2.5500000000000009E-2</v>
      </c>
      <c r="K44" s="96">
        <v>258991.09999999998</v>
      </c>
      <c r="L44" s="98">
        <v>103.8</v>
      </c>
      <c r="M44" s="96">
        <v>268.83276000000001</v>
      </c>
      <c r="N44" s="97">
        <f t="shared" si="0"/>
        <v>1.7350775614530453E-2</v>
      </c>
      <c r="O44" s="97">
        <f>M44/'סכום נכסי הקרן'!$C$43</f>
        <v>4.4034573838176879E-4</v>
      </c>
    </row>
    <row r="45" spans="1:15" s="144" customFormat="1">
      <c r="A45" s="172"/>
      <c r="B45" s="89" t="s">
        <v>1811</v>
      </c>
      <c r="C45" s="99" t="s">
        <v>1781</v>
      </c>
      <c r="D45" s="86">
        <v>40999</v>
      </c>
      <c r="E45" s="86" t="s">
        <v>538</v>
      </c>
      <c r="F45" s="86" t="s">
        <v>174</v>
      </c>
      <c r="G45" s="96">
        <v>6.86</v>
      </c>
      <c r="H45" s="99" t="s">
        <v>262</v>
      </c>
      <c r="I45" s="100">
        <v>2.9779E-2</v>
      </c>
      <c r="J45" s="100">
        <v>2.5700000000000004E-2</v>
      </c>
      <c r="K45" s="96">
        <v>7324.41</v>
      </c>
      <c r="L45" s="98">
        <v>103.68</v>
      </c>
      <c r="M45" s="96">
        <v>7.5939399999999999</v>
      </c>
      <c r="N45" s="97">
        <f t="shared" si="0"/>
        <v>4.9012162420311947E-4</v>
      </c>
      <c r="O45" s="97">
        <f>M45/'סכום נכסי הקרן'!$C$43</f>
        <v>1.2438808114482958E-5</v>
      </c>
    </row>
    <row r="46" spans="1:15" s="144" customFormat="1">
      <c r="A46" s="172"/>
      <c r="B46" s="89" t="s">
        <v>1813</v>
      </c>
      <c r="C46" s="99" t="s">
        <v>1781</v>
      </c>
      <c r="D46" s="86">
        <v>14760844</v>
      </c>
      <c r="E46" s="86" t="s">
        <v>538</v>
      </c>
      <c r="F46" s="86" t="s">
        <v>175</v>
      </c>
      <c r="G46" s="96">
        <v>9.67</v>
      </c>
      <c r="H46" s="99" t="s">
        <v>262</v>
      </c>
      <c r="I46" s="100">
        <v>0.06</v>
      </c>
      <c r="J46" s="100">
        <v>2.1499999999999998E-2</v>
      </c>
      <c r="K46" s="96">
        <v>485057.79</v>
      </c>
      <c r="L46" s="98">
        <v>147.26</v>
      </c>
      <c r="M46" s="96">
        <v>714.29608999999994</v>
      </c>
      <c r="N46" s="97">
        <f t="shared" si="0"/>
        <v>4.6101491425101795E-2</v>
      </c>
      <c r="O46" s="97">
        <f>M46/'סכום נכסי הקרן'!$C$43</f>
        <v>1.1700108244778664E-3</v>
      </c>
    </row>
    <row r="47" spans="1:15" s="144" customFormat="1">
      <c r="A47" s="172"/>
      <c r="B47" s="89" t="s">
        <v>1815</v>
      </c>
      <c r="C47" s="99" t="s">
        <v>1781</v>
      </c>
      <c r="D47" s="86">
        <v>4100</v>
      </c>
      <c r="E47" s="86" t="s">
        <v>538</v>
      </c>
      <c r="F47" s="86" t="s">
        <v>174</v>
      </c>
      <c r="G47" s="96">
        <v>6.85</v>
      </c>
      <c r="H47" s="99" t="s">
        <v>262</v>
      </c>
      <c r="I47" s="100">
        <v>2.9779E-2</v>
      </c>
      <c r="J47" s="100">
        <v>2.5499999999999998E-2</v>
      </c>
      <c r="K47" s="96">
        <v>295011.7</v>
      </c>
      <c r="L47" s="98">
        <v>103.8</v>
      </c>
      <c r="M47" s="96">
        <v>306.22214000000002</v>
      </c>
      <c r="N47" s="97">
        <f t="shared" si="0"/>
        <v>1.9763929215105076E-2</v>
      </c>
      <c r="O47" s="97">
        <f>M47/'סכום נכסי הקרן'!$C$43</f>
        <v>5.015892198076804E-4</v>
      </c>
    </row>
    <row r="48" spans="1:15" s="144" customFormat="1">
      <c r="A48" s="172"/>
      <c r="B48" s="89" t="s">
        <v>1822</v>
      </c>
      <c r="C48" s="99" t="s">
        <v>1782</v>
      </c>
      <c r="D48" s="86">
        <v>22333</v>
      </c>
      <c r="E48" s="86" t="s">
        <v>538</v>
      </c>
      <c r="F48" s="86" t="s">
        <v>175</v>
      </c>
      <c r="G48" s="96">
        <v>3.9599999999999991</v>
      </c>
      <c r="H48" s="99" t="s">
        <v>262</v>
      </c>
      <c r="I48" s="100">
        <v>3.7000000000000005E-2</v>
      </c>
      <c r="J48" s="100">
        <v>2.2299999999999997E-2</v>
      </c>
      <c r="K48" s="96">
        <v>999692.1599999998</v>
      </c>
      <c r="L48" s="98">
        <v>107.87</v>
      </c>
      <c r="M48" s="96">
        <v>1078.3679000000002</v>
      </c>
      <c r="N48" s="97">
        <f t="shared" si="0"/>
        <v>6.9599104896339345E-2</v>
      </c>
      <c r="O48" s="97">
        <f>M48/'סכום נכסי הקרן'!$C$43</f>
        <v>1.7663573039710544E-3</v>
      </c>
    </row>
    <row r="49" spans="1:15" s="144" customFormat="1">
      <c r="A49" s="172"/>
      <c r="B49" s="89" t="s">
        <v>1822</v>
      </c>
      <c r="C49" s="99" t="s">
        <v>1782</v>
      </c>
      <c r="D49" s="86">
        <v>22334</v>
      </c>
      <c r="E49" s="86" t="s">
        <v>538</v>
      </c>
      <c r="F49" s="86" t="s">
        <v>175</v>
      </c>
      <c r="G49" s="96">
        <v>4.62</v>
      </c>
      <c r="H49" s="99" t="s">
        <v>262</v>
      </c>
      <c r="I49" s="100">
        <v>3.7000000000000005E-2</v>
      </c>
      <c r="J49" s="100">
        <v>2.4400000000000005E-2</v>
      </c>
      <c r="K49" s="96">
        <v>347115.34</v>
      </c>
      <c r="L49" s="98">
        <v>107.86</v>
      </c>
      <c r="M49" s="96">
        <v>374.39858000000004</v>
      </c>
      <c r="N49" s="97">
        <f t="shared" si="0"/>
        <v>2.4164115087680647E-2</v>
      </c>
      <c r="O49" s="97">
        <f>M49/'סכום נכסי הקרן'!$C$43</f>
        <v>6.1326163953822352E-4</v>
      </c>
    </row>
    <row r="50" spans="1:15" s="144" customFormat="1">
      <c r="A50" s="172"/>
      <c r="B50" s="89" t="s">
        <v>1823</v>
      </c>
      <c r="C50" s="99" t="s">
        <v>1782</v>
      </c>
      <c r="D50" s="86">
        <v>91102799</v>
      </c>
      <c r="E50" s="86" t="s">
        <v>592</v>
      </c>
      <c r="F50" s="86" t="s">
        <v>175</v>
      </c>
      <c r="G50" s="96">
        <v>4.29</v>
      </c>
      <c r="H50" s="99" t="s">
        <v>262</v>
      </c>
      <c r="I50" s="100">
        <v>4.7500000000000001E-2</v>
      </c>
      <c r="J50" s="100">
        <v>1.7699999999999997E-2</v>
      </c>
      <c r="K50" s="96">
        <v>151743.26</v>
      </c>
      <c r="L50" s="98">
        <v>114.02</v>
      </c>
      <c r="M50" s="96">
        <v>173.01766000000001</v>
      </c>
      <c r="N50" s="97">
        <f t="shared" si="0"/>
        <v>1.1166758828094914E-2</v>
      </c>
      <c r="O50" s="97">
        <f>M50/'סכום נכסי הקרן'!$C$43</f>
        <v>2.8340143234695735E-4</v>
      </c>
    </row>
    <row r="51" spans="1:15" s="144" customFormat="1">
      <c r="A51" s="172"/>
      <c r="B51" s="89" t="s">
        <v>1823</v>
      </c>
      <c r="C51" s="99" t="s">
        <v>1782</v>
      </c>
      <c r="D51" s="86">
        <v>91102798</v>
      </c>
      <c r="E51" s="86" t="s">
        <v>592</v>
      </c>
      <c r="F51" s="86" t="s">
        <v>175</v>
      </c>
      <c r="G51" s="96">
        <v>4.2999999999999989</v>
      </c>
      <c r="H51" s="99" t="s">
        <v>262</v>
      </c>
      <c r="I51" s="100">
        <v>4.4999999999999998E-2</v>
      </c>
      <c r="J51" s="100">
        <v>1.77E-2</v>
      </c>
      <c r="K51" s="96">
        <v>258096.74000000005</v>
      </c>
      <c r="L51" s="98">
        <v>112.91</v>
      </c>
      <c r="M51" s="96">
        <v>291.41703000000001</v>
      </c>
      <c r="N51" s="97">
        <f t="shared" si="0"/>
        <v>1.8808390382864387E-2</v>
      </c>
      <c r="O51" s="97">
        <f>M51/'סכום נכסי הקרן'!$C$43</f>
        <v>4.7733857753189037E-4</v>
      </c>
    </row>
    <row r="52" spans="1:15" s="144" customFormat="1">
      <c r="A52" s="172"/>
      <c r="B52" s="89" t="s">
        <v>1824</v>
      </c>
      <c r="C52" s="99" t="s">
        <v>1782</v>
      </c>
      <c r="D52" s="86">
        <v>90135664</v>
      </c>
      <c r="E52" s="86" t="s">
        <v>592</v>
      </c>
      <c r="F52" s="86" t="s">
        <v>175</v>
      </c>
      <c r="G52" s="96">
        <v>2.9899999999999993</v>
      </c>
      <c r="H52" s="99" t="s">
        <v>262</v>
      </c>
      <c r="I52" s="100">
        <v>4.4000000000000004E-2</v>
      </c>
      <c r="J52" s="100">
        <v>3.7099999999999994E-2</v>
      </c>
      <c r="K52" s="96">
        <v>52457.13</v>
      </c>
      <c r="L52" s="98">
        <v>102.27</v>
      </c>
      <c r="M52" s="96">
        <v>53.647910000000003</v>
      </c>
      <c r="N52" s="97">
        <f t="shared" si="0"/>
        <v>3.4624978317319829E-3</v>
      </c>
      <c r="O52" s="97">
        <f>M52/'סכום נכסי הקרן'!$C$43</f>
        <v>8.7874813105324966E-5</v>
      </c>
    </row>
    <row r="53" spans="1:15" s="144" customFormat="1">
      <c r="A53" s="172"/>
      <c r="B53" s="89" t="s">
        <v>1824</v>
      </c>
      <c r="C53" s="99" t="s">
        <v>1782</v>
      </c>
      <c r="D53" s="86">
        <v>90135667</v>
      </c>
      <c r="E53" s="86" t="s">
        <v>592</v>
      </c>
      <c r="F53" s="86" t="s">
        <v>175</v>
      </c>
      <c r="G53" s="96">
        <v>2.97</v>
      </c>
      <c r="H53" s="99" t="s">
        <v>262</v>
      </c>
      <c r="I53" s="100">
        <v>4.4500000000000005E-2</v>
      </c>
      <c r="J53" s="100">
        <v>3.7299999999999993E-2</v>
      </c>
      <c r="K53" s="96">
        <v>30308.57</v>
      </c>
      <c r="L53" s="98">
        <v>103.39</v>
      </c>
      <c r="M53" s="96">
        <v>31.336020000000001</v>
      </c>
      <c r="N53" s="97">
        <f t="shared" si="0"/>
        <v>2.0224627819631752E-3</v>
      </c>
      <c r="O53" s="97">
        <f>M53/'סכום נכסי הקרן'!$C$43</f>
        <v>5.1328130042059885E-5</v>
      </c>
    </row>
    <row r="54" spans="1:15" s="144" customFormat="1">
      <c r="A54" s="172"/>
      <c r="B54" s="89" t="s">
        <v>1824</v>
      </c>
      <c r="C54" s="99" t="s">
        <v>1782</v>
      </c>
      <c r="D54" s="86">
        <v>90135665</v>
      </c>
      <c r="E54" s="86" t="s">
        <v>592</v>
      </c>
      <c r="F54" s="86" t="s">
        <v>175</v>
      </c>
      <c r="G54" s="96">
        <v>0.23</v>
      </c>
      <c r="H54" s="99" t="s">
        <v>262</v>
      </c>
      <c r="I54" s="100">
        <v>2.9500000000000002E-2</v>
      </c>
      <c r="J54" s="100">
        <v>2.2599999999999999E-2</v>
      </c>
      <c r="K54" s="96">
        <v>56140.78</v>
      </c>
      <c r="L54" s="98">
        <v>100.21</v>
      </c>
      <c r="M54" s="96">
        <v>56.258669999999995</v>
      </c>
      <c r="N54" s="97">
        <f t="shared" si="0"/>
        <v>3.6309992857340599E-3</v>
      </c>
      <c r="O54" s="97">
        <f>M54/'סכום נכסי הקרן'!$C$43</f>
        <v>9.2151215430464137E-5</v>
      </c>
    </row>
    <row r="55" spans="1:15" s="144" customFormat="1">
      <c r="A55" s="172"/>
      <c r="B55" s="89" t="s">
        <v>1824</v>
      </c>
      <c r="C55" s="99" t="s">
        <v>1782</v>
      </c>
      <c r="D55" s="86">
        <v>90135668</v>
      </c>
      <c r="E55" s="86" t="s">
        <v>592</v>
      </c>
      <c r="F55" s="86" t="s">
        <v>175</v>
      </c>
      <c r="G55" s="96">
        <v>1.74</v>
      </c>
      <c r="H55" s="99" t="s">
        <v>262</v>
      </c>
      <c r="I55" s="100">
        <v>3.4500000000000003E-2</v>
      </c>
      <c r="J55" s="100">
        <v>2.7499999999999997E-2</v>
      </c>
      <c r="K55" s="96">
        <v>24479.98</v>
      </c>
      <c r="L55" s="98">
        <v>103.59</v>
      </c>
      <c r="M55" s="96">
        <v>25.358810000000002</v>
      </c>
      <c r="N55" s="97">
        <f t="shared" si="0"/>
        <v>1.6366867719600508E-3</v>
      </c>
      <c r="O55" s="97">
        <f>M55/'סכום נכסי הקרן'!$C$43</f>
        <v>4.1537511700333634E-5</v>
      </c>
    </row>
    <row r="56" spans="1:15" s="144" customFormat="1">
      <c r="A56" s="172"/>
      <c r="B56" s="89" t="s">
        <v>1824</v>
      </c>
      <c r="C56" s="99" t="s">
        <v>1782</v>
      </c>
      <c r="D56" s="86">
        <v>90135663</v>
      </c>
      <c r="E56" s="86" t="s">
        <v>592</v>
      </c>
      <c r="F56" s="86" t="s">
        <v>175</v>
      </c>
      <c r="G56" s="96">
        <v>3.7000000000000006</v>
      </c>
      <c r="H56" s="99" t="s">
        <v>262</v>
      </c>
      <c r="I56" s="100">
        <v>3.4000000000000002E-2</v>
      </c>
      <c r="J56" s="100">
        <v>3.1200000000000002E-2</v>
      </c>
      <c r="K56" s="96">
        <v>105000.32000000001</v>
      </c>
      <c r="L56" s="98">
        <v>102.73</v>
      </c>
      <c r="M56" s="96">
        <v>107.86681</v>
      </c>
      <c r="N56" s="97">
        <f t="shared" si="0"/>
        <v>6.9618480149710536E-3</v>
      </c>
      <c r="O56" s="97">
        <f>M56/'סכום נכסי הקרן'!$C$43</f>
        <v>1.7668490289775681E-4</v>
      </c>
    </row>
    <row r="57" spans="1:15" s="144" customFormat="1">
      <c r="A57" s="172"/>
      <c r="B57" s="89" t="s">
        <v>1824</v>
      </c>
      <c r="C57" s="99" t="s">
        <v>1782</v>
      </c>
      <c r="D57" s="86">
        <v>90135666</v>
      </c>
      <c r="E57" s="86" t="s">
        <v>592</v>
      </c>
      <c r="F57" s="86" t="s">
        <v>175</v>
      </c>
      <c r="G57" s="96">
        <v>2.9900000000000007</v>
      </c>
      <c r="H57" s="99" t="s">
        <v>262</v>
      </c>
      <c r="I57" s="100">
        <v>4.4000000000000004E-2</v>
      </c>
      <c r="J57" s="100">
        <v>3.7100000000000001E-2</v>
      </c>
      <c r="K57" s="96">
        <v>23314.28</v>
      </c>
      <c r="L57" s="98">
        <v>102.27</v>
      </c>
      <c r="M57" s="96">
        <v>23.843519999999998</v>
      </c>
      <c r="N57" s="97">
        <f t="shared" si="0"/>
        <v>1.5388882120637721E-3</v>
      </c>
      <c r="O57" s="97">
        <f>M57/'סכום נכסי הקרן'!$C$43</f>
        <v>3.9055479771217137E-5</v>
      </c>
    </row>
    <row r="58" spans="1:15" s="144" customFormat="1">
      <c r="A58" s="172"/>
      <c r="B58" s="89" t="s">
        <v>1824</v>
      </c>
      <c r="C58" s="99" t="s">
        <v>1782</v>
      </c>
      <c r="D58" s="86">
        <v>90135662</v>
      </c>
      <c r="E58" s="86" t="s">
        <v>592</v>
      </c>
      <c r="F58" s="86" t="s">
        <v>175</v>
      </c>
      <c r="G58" s="96">
        <v>1.1399999999999999</v>
      </c>
      <c r="H58" s="99" t="s">
        <v>262</v>
      </c>
      <c r="I58" s="100">
        <v>0.03</v>
      </c>
      <c r="J58" s="100">
        <v>3.39E-2</v>
      </c>
      <c r="K58" s="96">
        <v>32639.99</v>
      </c>
      <c r="L58" s="98">
        <v>102.53</v>
      </c>
      <c r="M58" s="96">
        <v>33.465789999999998</v>
      </c>
      <c r="N58" s="97">
        <f t="shared" si="0"/>
        <v>2.1599205880004991E-3</v>
      </c>
      <c r="O58" s="97">
        <f>M58/'סכום נכסי הקרן'!$C$43</f>
        <v>5.4816674902564755E-5</v>
      </c>
    </row>
    <row r="59" spans="1:15" s="144" customFormat="1">
      <c r="A59" s="172"/>
      <c r="B59" s="89" t="s">
        <v>1824</v>
      </c>
      <c r="C59" s="99" t="s">
        <v>1782</v>
      </c>
      <c r="D59" s="86">
        <v>90135661</v>
      </c>
      <c r="E59" s="86" t="s">
        <v>592</v>
      </c>
      <c r="F59" s="86" t="s">
        <v>175</v>
      </c>
      <c r="G59" s="96">
        <v>4.62</v>
      </c>
      <c r="H59" s="99" t="s">
        <v>262</v>
      </c>
      <c r="I59" s="100">
        <v>3.5000000000000003E-2</v>
      </c>
      <c r="J59" s="100">
        <v>3.1100000000000006E-2</v>
      </c>
      <c r="K59" s="96">
        <v>32639.99</v>
      </c>
      <c r="L59" s="98">
        <v>104.85</v>
      </c>
      <c r="M59" s="96">
        <v>34.223019999999998</v>
      </c>
      <c r="N59" s="97">
        <f t="shared" si="0"/>
        <v>2.2087930833711933E-3</v>
      </c>
      <c r="O59" s="97">
        <f>M59/'סכום נכסי הקרן'!$C$43</f>
        <v>5.6057011100708266E-5</v>
      </c>
    </row>
    <row r="60" spans="1:15" s="144" customFormat="1">
      <c r="A60" s="172"/>
      <c r="B60" s="89" t="s">
        <v>1825</v>
      </c>
      <c r="C60" s="99" t="s">
        <v>1782</v>
      </c>
      <c r="D60" s="86">
        <v>3363</v>
      </c>
      <c r="E60" s="86" t="s">
        <v>592</v>
      </c>
      <c r="F60" s="86" t="s">
        <v>174</v>
      </c>
      <c r="G60" s="96">
        <v>2.5500000000000003</v>
      </c>
      <c r="H60" s="99" t="s">
        <v>262</v>
      </c>
      <c r="I60" s="100">
        <v>3.7000000000000005E-2</v>
      </c>
      <c r="J60" s="100">
        <v>2.3300000000000001E-2</v>
      </c>
      <c r="K60" s="96">
        <v>223986.65</v>
      </c>
      <c r="L60" s="98">
        <v>103.62</v>
      </c>
      <c r="M60" s="96">
        <f>232.09497-3.33</f>
        <v>228.76496999999998</v>
      </c>
      <c r="N60" s="97">
        <f t="shared" si="0"/>
        <v>1.4764754351124433E-2</v>
      </c>
      <c r="O60" s="97">
        <f>M60/'סכום נכסי הקרן'!$C$43</f>
        <v>3.7471504451515943E-4</v>
      </c>
    </row>
    <row r="61" spans="1:15" s="144" customFormat="1">
      <c r="A61" s="172"/>
      <c r="B61" s="89" t="s">
        <v>1833</v>
      </c>
      <c r="C61" s="99" t="s">
        <v>1782</v>
      </c>
      <c r="D61" s="86">
        <v>90240690</v>
      </c>
      <c r="E61" s="86" t="s">
        <v>592</v>
      </c>
      <c r="F61" s="86" t="s">
        <v>174</v>
      </c>
      <c r="G61" s="96">
        <v>2.8700000000000006</v>
      </c>
      <c r="H61" s="99" t="s">
        <v>262</v>
      </c>
      <c r="I61" s="100">
        <v>3.4000000000000002E-2</v>
      </c>
      <c r="J61" s="100">
        <v>2.8700000000000007E-2</v>
      </c>
      <c r="K61" s="96">
        <v>10469.219999999999</v>
      </c>
      <c r="L61" s="98">
        <v>102.01</v>
      </c>
      <c r="M61" s="96">
        <v>10.679649999999999</v>
      </c>
      <c r="N61" s="97">
        <f t="shared" si="0"/>
        <v>6.892768976211089E-4</v>
      </c>
      <c r="O61" s="97">
        <f>M61/'סכום נכסי הקרן'!$C$43</f>
        <v>1.7493174436437198E-5</v>
      </c>
    </row>
    <row r="62" spans="1:15" s="144" customFormat="1">
      <c r="A62" s="172"/>
      <c r="B62" s="89" t="s">
        <v>1834</v>
      </c>
      <c r="C62" s="99" t="s">
        <v>1782</v>
      </c>
      <c r="D62" s="86">
        <v>90240790</v>
      </c>
      <c r="E62" s="86" t="s">
        <v>592</v>
      </c>
      <c r="F62" s="86" t="s">
        <v>174</v>
      </c>
      <c r="G62" s="96">
        <v>11.98</v>
      </c>
      <c r="H62" s="99" t="s">
        <v>262</v>
      </c>
      <c r="I62" s="100">
        <v>3.4000000000000002E-2</v>
      </c>
      <c r="J62" s="100">
        <v>3.2700000000000007E-2</v>
      </c>
      <c r="K62" s="96">
        <v>23302.43</v>
      </c>
      <c r="L62" s="98">
        <v>102.38</v>
      </c>
      <c r="M62" s="96">
        <v>23.857029999999998</v>
      </c>
      <c r="N62" s="97">
        <f t="shared" si="0"/>
        <v>1.5397601630066271E-3</v>
      </c>
      <c r="O62" s="97">
        <f>M62/'סכום נכסי הקרן'!$C$43</f>
        <v>3.9077609034501629E-5</v>
      </c>
    </row>
    <row r="63" spans="1:15" s="144" customFormat="1">
      <c r="A63" s="172"/>
      <c r="B63" s="89" t="s">
        <v>1826</v>
      </c>
      <c r="C63" s="99" t="s">
        <v>1782</v>
      </c>
      <c r="D63" s="86">
        <v>4180</v>
      </c>
      <c r="E63" s="86" t="s">
        <v>592</v>
      </c>
      <c r="F63" s="86" t="s">
        <v>175</v>
      </c>
      <c r="G63" s="96">
        <v>3.25</v>
      </c>
      <c r="H63" s="99" t="s">
        <v>1266</v>
      </c>
      <c r="I63" s="100">
        <v>4.5850000000000002E-2</v>
      </c>
      <c r="J63" s="100">
        <v>3.95E-2</v>
      </c>
      <c r="K63" s="96">
        <v>68533</v>
      </c>
      <c r="L63" s="98">
        <v>102.19</v>
      </c>
      <c r="M63" s="96">
        <v>273.27219000000002</v>
      </c>
      <c r="N63" s="97">
        <f t="shared" si="0"/>
        <v>1.7637301534163222E-2</v>
      </c>
      <c r="O63" s="97">
        <f>M63/'סכום נכסי הקרן'!$C$43</f>
        <v>4.4761748636867405E-4</v>
      </c>
    </row>
    <row r="64" spans="1:15" s="144" customFormat="1">
      <c r="A64" s="172"/>
      <c r="B64" s="89" t="s">
        <v>1826</v>
      </c>
      <c r="C64" s="99" t="s">
        <v>1782</v>
      </c>
      <c r="D64" s="86">
        <v>4179</v>
      </c>
      <c r="E64" s="86" t="s">
        <v>592</v>
      </c>
      <c r="F64" s="86" t="s">
        <v>175</v>
      </c>
      <c r="G64" s="96">
        <v>3.5300000000000002</v>
      </c>
      <c r="H64" s="99" t="s">
        <v>1315</v>
      </c>
      <c r="I64" s="100">
        <v>0</v>
      </c>
      <c r="J64" s="100">
        <v>-5.8000000000000005E-3</v>
      </c>
      <c r="K64" s="96">
        <v>64565.78</v>
      </c>
      <c r="L64" s="98">
        <v>102.08</v>
      </c>
      <c r="M64" s="96">
        <v>279.90123</v>
      </c>
      <c r="N64" s="97">
        <f t="shared" si="0"/>
        <v>1.8065147402277461E-2</v>
      </c>
      <c r="O64" s="97">
        <f>M64/'סכום נכסי הקרן'!$C$43</f>
        <v>4.5847579661911477E-4</v>
      </c>
    </row>
    <row r="65" spans="1:15" s="144" customFormat="1">
      <c r="A65" s="172"/>
      <c r="B65" s="89" t="s">
        <v>1828</v>
      </c>
      <c r="C65" s="99" t="s">
        <v>1782</v>
      </c>
      <c r="D65" s="86">
        <v>90839527</v>
      </c>
      <c r="E65" s="86" t="s">
        <v>592</v>
      </c>
      <c r="F65" s="86" t="s">
        <v>175</v>
      </c>
      <c r="G65" s="96">
        <v>0.19</v>
      </c>
      <c r="H65" s="99" t="s">
        <v>262</v>
      </c>
      <c r="I65" s="100">
        <v>2.6000000000000002E-2</v>
      </c>
      <c r="J65" s="100">
        <v>2.5099999999999997E-2</v>
      </c>
      <c r="K65" s="96">
        <v>53861.9</v>
      </c>
      <c r="L65" s="98">
        <v>100.17</v>
      </c>
      <c r="M65" s="96">
        <v>53.953580000000002</v>
      </c>
      <c r="N65" s="97">
        <f t="shared" si="0"/>
        <v>3.4822261251962671E-3</v>
      </c>
      <c r="O65" s="97">
        <f>M65/'סכום נכסי הקרן'!$C$43</f>
        <v>8.8375497924582689E-5</v>
      </c>
    </row>
    <row r="66" spans="1:15" s="144" customFormat="1">
      <c r="A66" s="172"/>
      <c r="B66" s="89" t="s">
        <v>1829</v>
      </c>
      <c r="C66" s="99" t="s">
        <v>1782</v>
      </c>
      <c r="D66" s="86">
        <v>90839511</v>
      </c>
      <c r="E66" s="86" t="s">
        <v>592</v>
      </c>
      <c r="F66" s="86" t="s">
        <v>175</v>
      </c>
      <c r="G66" s="96">
        <v>10.26</v>
      </c>
      <c r="H66" s="99" t="s">
        <v>262</v>
      </c>
      <c r="I66" s="100">
        <v>4.4999999999999998E-2</v>
      </c>
      <c r="J66" s="100">
        <v>3.7900000000000003E-2</v>
      </c>
      <c r="K66" s="96">
        <v>72694.040000000008</v>
      </c>
      <c r="L66" s="98">
        <v>108.06</v>
      </c>
      <c r="M66" s="96">
        <v>78.553190000000001</v>
      </c>
      <c r="N66" s="97">
        <f t="shared" si="0"/>
        <v>5.0699132557191972E-3</v>
      </c>
      <c r="O66" s="97">
        <f>M66/'סכום נכסי הקרן'!$C$43</f>
        <v>1.2866944658379201E-4</v>
      </c>
    </row>
    <row r="67" spans="1:15" s="144" customFormat="1">
      <c r="A67" s="172"/>
      <c r="B67" s="89" t="s">
        <v>1829</v>
      </c>
      <c r="C67" s="99" t="s">
        <v>1782</v>
      </c>
      <c r="D67" s="86">
        <v>90839512</v>
      </c>
      <c r="E67" s="86" t="s">
        <v>592</v>
      </c>
      <c r="F67" s="86" t="s">
        <v>175</v>
      </c>
      <c r="G67" s="96">
        <v>10.31</v>
      </c>
      <c r="H67" s="99" t="s">
        <v>262</v>
      </c>
      <c r="I67" s="100">
        <v>4.4999999999999998E-2</v>
      </c>
      <c r="J67" s="100">
        <v>3.5599999999999993E-2</v>
      </c>
      <c r="K67" s="96">
        <v>14261.8</v>
      </c>
      <c r="L67" s="98">
        <v>110.53</v>
      </c>
      <c r="M67" s="96">
        <v>15.76357</v>
      </c>
      <c r="N67" s="97">
        <f t="shared" si="0"/>
        <v>1.0173989433205381E-3</v>
      </c>
      <c r="O67" s="97">
        <f>M67/'סכום נכסי הקרן'!$C$43</f>
        <v>2.5820591475468613E-5</v>
      </c>
    </row>
    <row r="68" spans="1:15" s="144" customFormat="1">
      <c r="A68" s="172"/>
      <c r="B68" s="89" t="s">
        <v>1828</v>
      </c>
      <c r="C68" s="99" t="s">
        <v>1782</v>
      </c>
      <c r="D68" s="86">
        <v>90839513</v>
      </c>
      <c r="E68" s="86" t="s">
        <v>592</v>
      </c>
      <c r="F68" s="86" t="s">
        <v>175</v>
      </c>
      <c r="G68" s="96">
        <v>10.190000000000001</v>
      </c>
      <c r="H68" s="99" t="s">
        <v>262</v>
      </c>
      <c r="I68" s="100">
        <v>4.4999999999999998E-2</v>
      </c>
      <c r="J68" s="100">
        <v>4.1200000000000001E-2</v>
      </c>
      <c r="K68" s="96">
        <v>52229.27</v>
      </c>
      <c r="L68" s="98">
        <v>104.94</v>
      </c>
      <c r="M68" s="96">
        <v>54.809399999999997</v>
      </c>
      <c r="N68" s="97">
        <f t="shared" si="0"/>
        <v>3.5374617325918366E-3</v>
      </c>
      <c r="O68" s="97">
        <f>M68/'סכום נכסי הקרן'!$C$43</f>
        <v>8.9777323690988094E-5</v>
      </c>
    </row>
    <row r="69" spans="1:15" s="144" customFormat="1">
      <c r="A69" s="172"/>
      <c r="B69" s="89" t="s">
        <v>1828</v>
      </c>
      <c r="C69" s="99" t="s">
        <v>1782</v>
      </c>
      <c r="D69" s="86">
        <v>90839515</v>
      </c>
      <c r="E69" s="86" t="s">
        <v>592</v>
      </c>
      <c r="F69" s="86" t="s">
        <v>175</v>
      </c>
      <c r="G69" s="96">
        <v>10.229999999999999</v>
      </c>
      <c r="H69" s="99" t="s">
        <v>262</v>
      </c>
      <c r="I69" s="100">
        <v>4.4999999999999998E-2</v>
      </c>
      <c r="J69" s="100">
        <v>3.9E-2</v>
      </c>
      <c r="K69" s="96">
        <v>49142</v>
      </c>
      <c r="L69" s="98">
        <v>107.28</v>
      </c>
      <c r="M69" s="96">
        <v>52.719540000000002</v>
      </c>
      <c r="N69" s="97">
        <f t="shared" si="0"/>
        <v>3.4025797638697862E-3</v>
      </c>
      <c r="O69" s="97">
        <f>M69/'סכום נכסי הקרן'!$C$43</f>
        <v>8.6354151065693016E-5</v>
      </c>
    </row>
    <row r="70" spans="1:15" s="144" customFormat="1">
      <c r="A70" s="172"/>
      <c r="B70" s="89" t="s">
        <v>1828</v>
      </c>
      <c r="C70" s="99" t="s">
        <v>1782</v>
      </c>
      <c r="D70" s="86">
        <v>90839516</v>
      </c>
      <c r="E70" s="86" t="s">
        <v>592</v>
      </c>
      <c r="F70" s="86" t="s">
        <v>175</v>
      </c>
      <c r="G70" s="96">
        <v>10.219999999999999</v>
      </c>
      <c r="H70" s="99" t="s">
        <v>262</v>
      </c>
      <c r="I70" s="100">
        <v>4.4999999999999998E-2</v>
      </c>
      <c r="J70" s="100">
        <v>3.9599999999999996E-2</v>
      </c>
      <c r="K70" s="96">
        <v>26114.29</v>
      </c>
      <c r="L70" s="98">
        <v>106.62</v>
      </c>
      <c r="M70" s="96">
        <v>27.843060000000001</v>
      </c>
      <c r="N70" s="97">
        <f t="shared" si="0"/>
        <v>1.797023125016119E-3</v>
      </c>
      <c r="O70" s="97">
        <f>M70/'סכום נכסי הקרן'!$C$43</f>
        <v>4.5606691738417194E-5</v>
      </c>
    </row>
    <row r="71" spans="1:15" s="144" customFormat="1">
      <c r="A71" s="172"/>
      <c r="B71" s="89" t="s">
        <v>1828</v>
      </c>
      <c r="C71" s="99" t="s">
        <v>1782</v>
      </c>
      <c r="D71" s="86">
        <v>90839517</v>
      </c>
      <c r="E71" s="86" t="s">
        <v>592</v>
      </c>
      <c r="F71" s="86" t="s">
        <v>175</v>
      </c>
      <c r="G71" s="96">
        <v>10.140000000000002</v>
      </c>
      <c r="H71" s="99" t="s">
        <v>262</v>
      </c>
      <c r="I71" s="100">
        <v>4.4999999999999998E-2</v>
      </c>
      <c r="J71" s="100">
        <v>4.3700000000000003E-2</v>
      </c>
      <c r="K71" s="96">
        <v>45221.78</v>
      </c>
      <c r="L71" s="98">
        <v>102.45</v>
      </c>
      <c r="M71" s="96">
        <v>46.329720000000002</v>
      </c>
      <c r="N71" s="97">
        <f t="shared" si="0"/>
        <v>2.9901734297710738E-3</v>
      </c>
      <c r="O71" s="97">
        <f>M71/'סכום נכסי הקרן'!$C$43</f>
        <v>7.5887681108584396E-5</v>
      </c>
    </row>
    <row r="72" spans="1:15" s="144" customFormat="1">
      <c r="A72" s="172"/>
      <c r="B72" s="89" t="s">
        <v>1825</v>
      </c>
      <c r="C72" s="99" t="s">
        <v>1782</v>
      </c>
      <c r="D72" s="86">
        <v>3968</v>
      </c>
      <c r="E72" s="86" t="s">
        <v>631</v>
      </c>
      <c r="F72" s="86" t="s">
        <v>175</v>
      </c>
      <c r="G72" s="96">
        <v>4.2</v>
      </c>
      <c r="H72" s="99" t="s">
        <v>262</v>
      </c>
      <c r="I72" s="100">
        <v>0.08</v>
      </c>
      <c r="J72" s="100">
        <v>4.9000000000000002E-2</v>
      </c>
      <c r="K72" s="96">
        <v>41088</v>
      </c>
      <c r="L72" s="98">
        <v>113.89</v>
      </c>
      <c r="M72" s="96">
        <v>46.79513</v>
      </c>
      <c r="N72" s="97">
        <f t="shared" si="0"/>
        <v>3.020211526611498E-3</v>
      </c>
      <c r="O72" s="97">
        <f>M72/'סכום נכסי הקרן'!$C$43</f>
        <v>7.6650018667817353E-5</v>
      </c>
    </row>
    <row r="73" spans="1:15" s="144" customFormat="1">
      <c r="A73" s="172"/>
      <c r="B73" s="89" t="s">
        <v>1830</v>
      </c>
      <c r="C73" s="99" t="s">
        <v>1781</v>
      </c>
      <c r="D73" s="86">
        <v>90800100</v>
      </c>
      <c r="E73" s="86" t="s">
        <v>1546</v>
      </c>
      <c r="F73" s="86" t="s">
        <v>175</v>
      </c>
      <c r="G73" s="96">
        <v>2.4700000000000002</v>
      </c>
      <c r="H73" s="99" t="s">
        <v>262</v>
      </c>
      <c r="I73" s="100">
        <v>6.2E-2</v>
      </c>
      <c r="J73" s="100">
        <v>0.1399</v>
      </c>
      <c r="K73" s="96">
        <v>586971.43999999994</v>
      </c>
      <c r="L73" s="98">
        <v>84.86</v>
      </c>
      <c r="M73" s="96">
        <v>476.90393</v>
      </c>
      <c r="N73" s="97">
        <f t="shared" si="0"/>
        <v>3.0779928306050718E-2</v>
      </c>
      <c r="O73" s="97">
        <f>M73/'סכום נכסי הקרן'!$C$43</f>
        <v>7.8116451727467057E-4</v>
      </c>
    </row>
    <row r="74" spans="1:15" s="144" customFormat="1">
      <c r="A74" s="172"/>
      <c r="B74" s="156"/>
      <c r="C74" s="156"/>
      <c r="D74" s="156"/>
    </row>
    <row r="75" spans="1:15" s="144" customFormat="1">
      <c r="A75" s="172"/>
      <c r="B75" s="85"/>
      <c r="C75" s="86"/>
      <c r="D75" s="86"/>
      <c r="E75" s="86"/>
      <c r="F75" s="86"/>
      <c r="G75" s="86"/>
      <c r="H75" s="86"/>
      <c r="I75" s="86"/>
      <c r="J75" s="86"/>
      <c r="K75" s="96"/>
      <c r="L75" s="98"/>
      <c r="M75" s="86"/>
      <c r="N75" s="97"/>
      <c r="O75" s="86"/>
    </row>
    <row r="76" spans="1:15" s="144" customFormat="1">
      <c r="A76" s="172"/>
      <c r="B76" s="103" t="s">
        <v>44</v>
      </c>
      <c r="C76" s="84"/>
      <c r="D76" s="84"/>
      <c r="E76" s="84"/>
      <c r="F76" s="84"/>
      <c r="G76" s="93">
        <v>1.8753765484620868</v>
      </c>
      <c r="H76" s="84"/>
      <c r="I76" s="84"/>
      <c r="J76" s="105">
        <v>3.5493415986060907E-2</v>
      </c>
      <c r="K76" s="93"/>
      <c r="L76" s="95"/>
      <c r="M76" s="93">
        <v>837.21375</v>
      </c>
      <c r="N76" s="94">
        <f t="shared" ref="N76:N79" si="1">+M76/$M$10</f>
        <v>5.4034738614630137E-2</v>
      </c>
      <c r="O76" s="94">
        <f>M76/'סכום נכסי הקרן'!$C$43</f>
        <v>1.3713488896484177E-3</v>
      </c>
    </row>
    <row r="77" spans="1:15" s="144" customFormat="1">
      <c r="A77" s="172"/>
      <c r="B77" s="175" t="s">
        <v>1835</v>
      </c>
      <c r="C77" s="99" t="s">
        <v>1781</v>
      </c>
      <c r="D77" s="86">
        <v>4351</v>
      </c>
      <c r="E77" s="86" t="s">
        <v>538</v>
      </c>
      <c r="F77" s="86" t="s">
        <v>175</v>
      </c>
      <c r="G77" s="96">
        <v>2.34</v>
      </c>
      <c r="H77" s="99" t="s">
        <v>262</v>
      </c>
      <c r="I77" s="100">
        <v>3.61E-2</v>
      </c>
      <c r="J77" s="100">
        <v>2.9700000000000001E-2</v>
      </c>
      <c r="K77" s="96">
        <v>372987.17</v>
      </c>
      <c r="L77" s="98">
        <v>101.63</v>
      </c>
      <c r="M77" s="96">
        <v>379.06688000000003</v>
      </c>
      <c r="N77" s="97">
        <f t="shared" si="1"/>
        <v>2.4465412540421571E-2</v>
      </c>
      <c r="O77" s="97">
        <f>M77/'סכום נכסי הקרן'!$C$43</f>
        <v>6.2090827460787646E-4</v>
      </c>
    </row>
    <row r="78" spans="1:15" s="144" customFormat="1">
      <c r="A78" s="172"/>
      <c r="B78" s="175" t="s">
        <v>1836</v>
      </c>
      <c r="C78" s="99" t="s">
        <v>1781</v>
      </c>
      <c r="D78" s="86">
        <v>10510</v>
      </c>
      <c r="E78" s="86" t="s">
        <v>592</v>
      </c>
      <c r="F78" s="86" t="s">
        <v>175</v>
      </c>
      <c r="G78" s="96">
        <v>1.2</v>
      </c>
      <c r="H78" s="99" t="s">
        <v>262</v>
      </c>
      <c r="I78" s="100">
        <v>4.2500000000000003E-2</v>
      </c>
      <c r="J78" s="100">
        <v>4.7500000000000001E-2</v>
      </c>
      <c r="K78" s="96">
        <v>181130.40000000002</v>
      </c>
      <c r="L78" s="98">
        <v>99.62</v>
      </c>
      <c r="M78" s="96">
        <v>180.44210000000001</v>
      </c>
      <c r="N78" s="97">
        <f t="shared" si="1"/>
        <v>1.1645940727293302E-2</v>
      </c>
      <c r="O78" s="97">
        <f>M78/'סכום נכסי הקרן'!$C$43</f>
        <v>2.9556260092578361E-4</v>
      </c>
    </row>
    <row r="79" spans="1:15" s="144" customFormat="1">
      <c r="A79" s="172"/>
      <c r="B79" s="175" t="s">
        <v>1836</v>
      </c>
      <c r="C79" s="99" t="s">
        <v>1781</v>
      </c>
      <c r="D79" s="86">
        <v>3880</v>
      </c>
      <c r="E79" s="86" t="s">
        <v>631</v>
      </c>
      <c r="F79" s="86" t="s">
        <v>175</v>
      </c>
      <c r="G79" s="96">
        <v>1.68</v>
      </c>
      <c r="H79" s="99" t="s">
        <v>262</v>
      </c>
      <c r="I79" s="100">
        <v>4.4999999999999998E-2</v>
      </c>
      <c r="J79" s="100">
        <v>3.56E-2</v>
      </c>
      <c r="K79" s="96">
        <v>272660.54000000004</v>
      </c>
      <c r="L79" s="98">
        <v>101.85</v>
      </c>
      <c r="M79" s="96">
        <v>277.70477</v>
      </c>
      <c r="N79" s="97">
        <f t="shared" si="1"/>
        <v>1.7923385346915267E-2</v>
      </c>
      <c r="O79" s="97">
        <f>M79/'סכום נכסי הקרן'!$C$43</f>
        <v>4.5487801411475773E-4</v>
      </c>
    </row>
    <row r="80" spans="1:15" s="144" customFormat="1">
      <c r="A80" s="172"/>
      <c r="B80" s="156"/>
      <c r="C80" s="156"/>
      <c r="D80" s="156"/>
    </row>
    <row r="81" spans="1:15" s="144" customFormat="1">
      <c r="A81" s="172"/>
      <c r="B81" s="156"/>
      <c r="C81" s="156"/>
      <c r="D81" s="156"/>
    </row>
    <row r="82" spans="1:15" s="144" customFormat="1">
      <c r="A82" s="172"/>
      <c r="B82" s="83" t="s">
        <v>1843</v>
      </c>
      <c r="C82" s="156"/>
      <c r="D82" s="156"/>
    </row>
    <row r="83" spans="1:15" s="144" customFormat="1">
      <c r="A83" s="172"/>
      <c r="B83" s="103" t="s">
        <v>45</v>
      </c>
      <c r="C83" s="84"/>
      <c r="D83" s="84"/>
      <c r="E83" s="84"/>
      <c r="F83" s="84"/>
      <c r="G83" s="93">
        <v>5.31</v>
      </c>
      <c r="H83" s="84"/>
      <c r="I83" s="84"/>
      <c r="J83" s="105">
        <v>4.2599999999999999E-2</v>
      </c>
      <c r="K83" s="93"/>
      <c r="L83" s="95"/>
      <c r="M83" s="93">
        <f>SUM(M84:M89)</f>
        <v>1266.2173600000001</v>
      </c>
      <c r="N83" s="94">
        <f t="shared" ref="N83:N89" si="2">+M83/$M$10</f>
        <v>8.1723125159980994E-2</v>
      </c>
      <c r="O83" s="94">
        <f>M83/'סכום נכסי הקרן'!$C$43</f>
        <v>2.0740530965832216E-3</v>
      </c>
    </row>
    <row r="84" spans="1:15" s="144" customFormat="1">
      <c r="A84" s="172"/>
      <c r="B84" s="89" t="s">
        <v>1832</v>
      </c>
      <c r="C84" s="99" t="s">
        <v>1782</v>
      </c>
      <c r="D84" s="86">
        <v>4517</v>
      </c>
      <c r="E84" s="86" t="s">
        <v>538</v>
      </c>
      <c r="F84" s="86" t="s">
        <v>175</v>
      </c>
      <c r="G84" s="96">
        <v>5.24</v>
      </c>
      <c r="H84" s="99" t="s">
        <v>1266</v>
      </c>
      <c r="I84" s="100">
        <v>3.6719000000000002E-2</v>
      </c>
      <c r="J84" s="100">
        <v>3.7499999999999999E-2</v>
      </c>
      <c r="K84" s="96">
        <v>28567.41</v>
      </c>
      <c r="L84" s="98">
        <v>99.89</v>
      </c>
      <c r="M84" s="96">
        <v>111.34744000000001</v>
      </c>
      <c r="N84" s="97">
        <f t="shared" si="2"/>
        <v>7.1864918795328109E-3</v>
      </c>
      <c r="O84" s="97">
        <f>M84/'סכום נכסי הקרן'!$C$43</f>
        <v>1.8238614476792078E-4</v>
      </c>
    </row>
    <row r="85" spans="1:15" s="144" customFormat="1">
      <c r="A85" s="172"/>
      <c r="B85" s="89" t="s">
        <v>1832</v>
      </c>
      <c r="C85" s="99" t="s">
        <v>1782</v>
      </c>
      <c r="D85" s="86">
        <v>4534</v>
      </c>
      <c r="E85" s="86" t="s">
        <v>538</v>
      </c>
      <c r="F85" s="86" t="s">
        <v>175</v>
      </c>
      <c r="G85" s="96">
        <v>5.24</v>
      </c>
      <c r="H85" s="99" t="s">
        <v>1266</v>
      </c>
      <c r="I85" s="100">
        <v>3.6719000000000002E-2</v>
      </c>
      <c r="J85" s="100">
        <v>3.7499999999999999E-2</v>
      </c>
      <c r="K85" s="96">
        <v>680.09</v>
      </c>
      <c r="L85" s="98">
        <v>99.89</v>
      </c>
      <c r="M85" s="96">
        <v>2.6507899999999998</v>
      </c>
      <c r="N85" s="97">
        <f t="shared" si="2"/>
        <v>1.710850362554072E-4</v>
      </c>
      <c r="O85" s="97">
        <f>M85/'סכום נכסי הקרן'!$C$43</f>
        <v>4.3419711193122774E-6</v>
      </c>
    </row>
    <row r="86" spans="1:15" s="144" customFormat="1">
      <c r="A86" s="172"/>
      <c r="B86" s="89" t="s">
        <v>1832</v>
      </c>
      <c r="C86" s="99" t="s">
        <v>1782</v>
      </c>
      <c r="D86" s="86">
        <v>4564</v>
      </c>
      <c r="E86" s="86" t="s">
        <v>538</v>
      </c>
      <c r="F86" s="86" t="s">
        <v>175</v>
      </c>
      <c r="G86" s="96">
        <v>5.2399999999999993</v>
      </c>
      <c r="H86" s="99" t="s">
        <v>1266</v>
      </c>
      <c r="I86" s="100">
        <v>3.6719000000000002E-2</v>
      </c>
      <c r="J86" s="100">
        <v>3.7499999999999999E-2</v>
      </c>
      <c r="K86" s="96">
        <v>97066.63</v>
      </c>
      <c r="L86" s="98">
        <v>99.89</v>
      </c>
      <c r="M86" s="96">
        <v>378.33738</v>
      </c>
      <c r="N86" s="97">
        <f t="shared" si="2"/>
        <v>2.4418329771153418E-2</v>
      </c>
      <c r="O86" s="97">
        <f>M86/'סכום נכסי הקרן'!$C$43</f>
        <v>6.1971335991016811E-4</v>
      </c>
    </row>
    <row r="87" spans="1:15" s="144" customFormat="1">
      <c r="A87" s="172"/>
      <c r="B87" s="89" t="s">
        <v>1832</v>
      </c>
      <c r="C87" s="99" t="s">
        <v>1782</v>
      </c>
      <c r="D87" s="86">
        <v>4636</v>
      </c>
      <c r="E87" s="86" t="s">
        <v>538</v>
      </c>
      <c r="F87" s="86" t="s">
        <v>175</v>
      </c>
      <c r="G87" s="96">
        <v>5.2400000000000011</v>
      </c>
      <c r="H87" s="99" t="s">
        <v>1266</v>
      </c>
      <c r="I87" s="100">
        <v>3.6719000000000002E-2</v>
      </c>
      <c r="J87" s="100">
        <v>3.7900000000000003E-2</v>
      </c>
      <c r="K87" s="96">
        <v>9902.9</v>
      </c>
      <c r="L87" s="98">
        <v>99.89</v>
      </c>
      <c r="M87" s="96">
        <v>38.598619999999997</v>
      </c>
      <c r="N87" s="97">
        <f t="shared" si="2"/>
        <v>2.4911993413694353E-3</v>
      </c>
      <c r="O87" s="97">
        <f>M87/'סכום נכסי הקרן'!$C$43</f>
        <v>6.3224206099053205E-5</v>
      </c>
    </row>
    <row r="88" spans="1:15" s="144" customFormat="1">
      <c r="A88" s="172"/>
      <c r="B88" s="89" t="s">
        <v>1827</v>
      </c>
      <c r="C88" s="99" t="s">
        <v>1782</v>
      </c>
      <c r="D88" s="86">
        <v>90352101</v>
      </c>
      <c r="E88" s="86" t="s">
        <v>592</v>
      </c>
      <c r="F88" s="86" t="s">
        <v>175</v>
      </c>
      <c r="G88" s="96">
        <v>2.78</v>
      </c>
      <c r="H88" s="99" t="s">
        <v>1266</v>
      </c>
      <c r="I88" s="100">
        <v>4.0346E-2</v>
      </c>
      <c r="J88" s="100">
        <v>3.8800000000000001E-2</v>
      </c>
      <c r="K88" s="96">
        <v>84640.3</v>
      </c>
      <c r="L88" s="98">
        <v>102.48</v>
      </c>
      <c r="M88" s="96">
        <v>338.45706000000001</v>
      </c>
      <c r="N88" s="97">
        <f t="shared" si="2"/>
        <v>2.1844408037226086E-2</v>
      </c>
      <c r="O88" s="97">
        <f>M88/'סכום נכסי הקרן'!$C$43</f>
        <v>5.5438974028396918E-4</v>
      </c>
    </row>
    <row r="89" spans="1:15" s="144" customFormat="1">
      <c r="A89" s="172"/>
      <c r="B89" s="89" t="s">
        <v>1842</v>
      </c>
      <c r="C89" s="99" t="s">
        <v>1782</v>
      </c>
      <c r="D89" s="86">
        <v>4623</v>
      </c>
      <c r="E89" s="86" t="s">
        <v>704</v>
      </c>
      <c r="F89" s="86" t="s">
        <v>1622</v>
      </c>
      <c r="G89" s="96">
        <v>7.57</v>
      </c>
      <c r="H89" s="99" t="s">
        <v>1266</v>
      </c>
      <c r="I89" s="100">
        <v>5.0199999999999995E-2</v>
      </c>
      <c r="J89" s="100">
        <v>5.2699999999999997E-2</v>
      </c>
      <c r="K89" s="96">
        <v>102312</v>
      </c>
      <c r="L89" s="98">
        <v>99.4</v>
      </c>
      <c r="M89" s="96">
        <v>396.82607000000002</v>
      </c>
      <c r="N89" s="97">
        <f t="shared" si="2"/>
        <v>2.5611611094443831E-2</v>
      </c>
      <c r="O89" s="97">
        <f>M89/'סכום נכסי הקרן'!$C$43</f>
        <v>6.4999767440279774E-4</v>
      </c>
    </row>
    <row r="90" spans="1:15" s="144" customFormat="1">
      <c r="A90" s="172"/>
      <c r="B90" s="157"/>
      <c r="C90" s="156"/>
      <c r="D90" s="156"/>
    </row>
    <row r="91" spans="1:15" s="144" customFormat="1">
      <c r="A91" s="172"/>
      <c r="B91" s="150" t="s">
        <v>1841</v>
      </c>
      <c r="C91" s="156"/>
      <c r="D91" s="156"/>
    </row>
    <row r="92" spans="1:15" s="144" customFormat="1">
      <c r="A92" s="172"/>
      <c r="B92" s="150" t="s">
        <v>125</v>
      </c>
      <c r="C92" s="156"/>
      <c r="D92" s="156"/>
    </row>
    <row r="93" spans="1:15" s="144" customFormat="1">
      <c r="A93" s="172"/>
      <c r="B93" s="156"/>
      <c r="C93" s="156"/>
      <c r="D93" s="156"/>
    </row>
    <row r="94" spans="1:15" s="144" customFormat="1">
      <c r="A94" s="172"/>
      <c r="B94" s="156"/>
      <c r="C94" s="156"/>
      <c r="D94" s="156"/>
    </row>
    <row r="95" spans="1:15" s="144" customFormat="1">
      <c r="A95" s="172"/>
      <c r="B95" s="156"/>
      <c r="C95" s="156"/>
      <c r="D95" s="156"/>
    </row>
    <row r="96" spans="1:15" s="144" customFormat="1">
      <c r="A96" s="172"/>
      <c r="B96" s="156"/>
      <c r="C96" s="156"/>
      <c r="D96" s="156"/>
    </row>
  </sheetData>
  <sheetProtection password="CC3D" sheet="1" objects="1" scenarios="1"/>
  <mergeCells count="1">
    <mergeCell ref="B6:O6"/>
  </mergeCells>
  <phoneticPr fontId="4" type="noConversion"/>
  <conditionalFormatting sqref="B75:B76 B54:B73 B88:B89">
    <cfRule type="cellIs" dxfId="11" priority="16" operator="equal">
      <formula>2958465</formula>
    </cfRule>
    <cfRule type="cellIs" dxfId="10" priority="17" operator="equal">
      <formula>"NR3"</formula>
    </cfRule>
    <cfRule type="cellIs" dxfId="9" priority="18" operator="equal">
      <formula>"דירוג פנימי"</formula>
    </cfRule>
  </conditionalFormatting>
  <conditionalFormatting sqref="B75:B76 B54:B73 B88:B89">
    <cfRule type="cellIs" dxfId="8" priority="15" operator="equal">
      <formula>2958465</formula>
    </cfRule>
  </conditionalFormatting>
  <conditionalFormatting sqref="B11:B13 B15:B41 B84:B86">
    <cfRule type="cellIs" dxfId="7" priority="14" operator="equal">
      <formula>"NR3"</formula>
    </cfRule>
  </conditionalFormatting>
  <conditionalFormatting sqref="B14">
    <cfRule type="cellIs" dxfId="6" priority="8" operator="equal">
      <formula>"NR3"</formula>
    </cfRule>
  </conditionalFormatting>
  <conditionalFormatting sqref="B77:B79">
    <cfRule type="cellIs" dxfId="5" priority="7" operator="equal">
      <formula>"NR3"</formula>
    </cfRule>
  </conditionalFormatting>
  <conditionalFormatting sqref="B82">
    <cfRule type="cellIs" dxfId="4" priority="6" operator="equal">
      <formula>"NR3"</formula>
    </cfRule>
  </conditionalFormatting>
  <conditionalFormatting sqref="B83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83">
    <cfRule type="cellIs" dxfId="0" priority="1" operator="equal">
      <formula>2958465</formula>
    </cfRule>
  </conditionalFormatting>
  <dataValidations count="2">
    <dataValidation allowBlank="1" showInputMessage="1" showErrorMessage="1" sqref="A90:A1048576 G14 E14 B93:B1048576 B90 B75:B76 E3:G13 E15:G22 A1:B22 C90:P1048576 H3:P22 D3:D22 C5:C22 B80:B83 A73:A83 B73:P73 A23:P72 D1:S2 Q3:XFD73 A84:XFD89 C75:XFD83 Q90:XFD113 Q117:XFD1048576 R114:XFD116 U1:XFD2"/>
    <dataValidation type="list" allowBlank="1" showInputMessage="1" showErrorMessage="1" sqref="F14">
      <formula1>#REF!</formula1>
    </dataValidation>
  </dataValidations>
  <pageMargins left="0" right="0" top="0.51181102362204722" bottom="0.51181102362204722" header="0" footer="0.23622047244094491"/>
  <pageSetup paperSize="9" scale="68" fitToHeight="25" pageOrder="overThenDown" orientation="landscape" r:id="rId1"/>
  <headerFooter alignWithMargins="0">
    <oddFooter>&amp;L&amp;Z&amp;F&amp;C&amp;A&amp;R&amp;D</oddFooter>
  </headerFooter>
  <rowBreaks count="1" manualBreakCount="1">
    <brk id="33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>
      <selection activeCell="B14" sqref="B14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193</v>
      </c>
      <c r="C1" s="80" t="s" vm="1">
        <v>256</v>
      </c>
    </row>
    <row r="2" spans="2:64">
      <c r="B2" s="56" t="s">
        <v>192</v>
      </c>
      <c r="C2" s="80" t="s">
        <v>257</v>
      </c>
    </row>
    <row r="3" spans="2:64">
      <c r="B3" s="56" t="s">
        <v>194</v>
      </c>
      <c r="C3" s="80" t="s">
        <v>258</v>
      </c>
    </row>
    <row r="4" spans="2:64">
      <c r="B4" s="56" t="s">
        <v>195</v>
      </c>
      <c r="C4" s="80">
        <v>659</v>
      </c>
    </row>
    <row r="6" spans="2:64" ht="26.25" customHeight="1">
      <c r="B6" s="229" t="s">
        <v>227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</row>
    <row r="7" spans="2:64" s="3" customFormat="1" ht="78.75">
      <c r="B7" s="59" t="s">
        <v>129</v>
      </c>
      <c r="C7" s="60" t="s">
        <v>52</v>
      </c>
      <c r="D7" s="60" t="s">
        <v>130</v>
      </c>
      <c r="E7" s="60" t="s">
        <v>15</v>
      </c>
      <c r="F7" s="60" t="s">
        <v>74</v>
      </c>
      <c r="G7" s="60" t="s">
        <v>18</v>
      </c>
      <c r="H7" s="60" t="s">
        <v>114</v>
      </c>
      <c r="I7" s="60" t="s">
        <v>60</v>
      </c>
      <c r="J7" s="60" t="s">
        <v>19</v>
      </c>
      <c r="K7" s="60" t="s">
        <v>0</v>
      </c>
      <c r="L7" s="60" t="s">
        <v>118</v>
      </c>
      <c r="M7" s="60" t="s">
        <v>122</v>
      </c>
      <c r="N7" s="77" t="s">
        <v>196</v>
      </c>
      <c r="O7" s="62" t="s">
        <v>198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22</v>
      </c>
      <c r="L8" s="31" t="s">
        <v>70</v>
      </c>
      <c r="M8" s="31" t="s">
        <v>23</v>
      </c>
      <c r="N8" s="31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1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1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sheetProtection password="CC3D"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H1:XFD2 D3:XFD1048576 D1:AF2 A1:A1048576 B1:B13 B16:B1048576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6" t="s">
        <v>193</v>
      </c>
      <c r="C1" s="80" t="s" vm="1">
        <v>256</v>
      </c>
    </row>
    <row r="2" spans="2:55">
      <c r="B2" s="56" t="s">
        <v>192</v>
      </c>
      <c r="C2" s="80" t="s">
        <v>257</v>
      </c>
    </row>
    <row r="3" spans="2:55">
      <c r="B3" s="56" t="s">
        <v>194</v>
      </c>
      <c r="C3" s="80" t="s">
        <v>258</v>
      </c>
    </row>
    <row r="4" spans="2:55">
      <c r="B4" s="56" t="s">
        <v>195</v>
      </c>
      <c r="C4" s="80">
        <v>659</v>
      </c>
    </row>
    <row r="6" spans="2:55" ht="26.25" customHeight="1">
      <c r="B6" s="229" t="s">
        <v>228</v>
      </c>
      <c r="C6" s="230"/>
      <c r="D6" s="230"/>
      <c r="E6" s="230"/>
      <c r="F6" s="230"/>
      <c r="G6" s="230"/>
      <c r="H6" s="230"/>
      <c r="I6" s="231"/>
    </row>
    <row r="7" spans="2:55" s="3" customFormat="1" ht="78.75">
      <c r="B7" s="59" t="s">
        <v>129</v>
      </c>
      <c r="C7" s="61" t="s">
        <v>62</v>
      </c>
      <c r="D7" s="61" t="s">
        <v>98</v>
      </c>
      <c r="E7" s="61" t="s">
        <v>63</v>
      </c>
      <c r="F7" s="61" t="s">
        <v>114</v>
      </c>
      <c r="G7" s="61" t="s">
        <v>240</v>
      </c>
      <c r="H7" s="78" t="s">
        <v>196</v>
      </c>
      <c r="I7" s="63" t="s">
        <v>197</v>
      </c>
    </row>
    <row r="8" spans="2:55" s="3" customFormat="1" ht="22.5" customHeight="1">
      <c r="B8" s="14"/>
      <c r="C8" s="15" t="s">
        <v>24</v>
      </c>
      <c r="D8" s="15"/>
      <c r="E8" s="15" t="s">
        <v>20</v>
      </c>
      <c r="F8" s="15"/>
      <c r="G8" s="15" t="s">
        <v>236</v>
      </c>
      <c r="H8" s="31" t="s">
        <v>20</v>
      </c>
      <c r="I8" s="16" t="s">
        <v>20</v>
      </c>
    </row>
    <row r="9" spans="2:55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1"/>
      <c r="C11" s="102"/>
      <c r="D11" s="102"/>
      <c r="E11" s="102"/>
      <c r="F11" s="102"/>
      <c r="G11" s="102"/>
      <c r="H11" s="102"/>
      <c r="I11" s="102"/>
    </row>
    <row r="12" spans="2:55">
      <c r="B12" s="101"/>
      <c r="C12" s="102"/>
      <c r="D12" s="102"/>
      <c r="E12" s="102"/>
      <c r="F12" s="102"/>
      <c r="G12" s="102"/>
      <c r="H12" s="102"/>
      <c r="I12" s="102"/>
    </row>
    <row r="13" spans="2:55">
      <c r="B13" s="102"/>
      <c r="C13" s="102"/>
      <c r="D13" s="102"/>
      <c r="E13" s="102"/>
      <c r="F13" s="102"/>
      <c r="G13" s="102"/>
      <c r="H13" s="102"/>
      <c r="I13" s="102"/>
    </row>
    <row r="14" spans="2:55">
      <c r="B14" s="102"/>
      <c r="C14" s="102"/>
      <c r="D14" s="102"/>
      <c r="E14" s="102"/>
      <c r="F14" s="102"/>
      <c r="G14" s="102"/>
      <c r="H14" s="102"/>
      <c r="I14" s="102"/>
    </row>
    <row r="15" spans="2:55">
      <c r="B15" s="102"/>
      <c r="C15" s="102"/>
      <c r="D15" s="102"/>
      <c r="E15" s="102"/>
      <c r="F15" s="102"/>
      <c r="G15" s="102"/>
      <c r="H15" s="102"/>
      <c r="I15" s="102"/>
    </row>
    <row r="16" spans="2:55">
      <c r="B16" s="102"/>
      <c r="C16" s="102"/>
      <c r="D16" s="102"/>
      <c r="E16" s="102"/>
      <c r="F16" s="102"/>
      <c r="G16" s="102"/>
      <c r="H16" s="102"/>
      <c r="I16" s="102"/>
    </row>
    <row r="17" spans="2:9">
      <c r="B17" s="102"/>
      <c r="C17" s="102"/>
      <c r="D17" s="102"/>
      <c r="E17" s="102"/>
      <c r="F17" s="102"/>
      <c r="G17" s="102"/>
      <c r="H17" s="102"/>
      <c r="I17" s="102"/>
    </row>
    <row r="18" spans="2:9">
      <c r="B18" s="102"/>
      <c r="C18" s="102"/>
      <c r="D18" s="102"/>
      <c r="E18" s="102"/>
      <c r="F18" s="102"/>
      <c r="G18" s="102"/>
      <c r="H18" s="102"/>
      <c r="I18" s="102"/>
    </row>
    <row r="19" spans="2:9">
      <c r="B19" s="102"/>
      <c r="C19" s="102"/>
      <c r="D19" s="102"/>
      <c r="E19" s="102"/>
      <c r="F19" s="102"/>
      <c r="G19" s="102"/>
      <c r="H19" s="102"/>
      <c r="I19" s="102"/>
    </row>
    <row r="20" spans="2:9">
      <c r="B20" s="102"/>
      <c r="C20" s="102"/>
      <c r="D20" s="102"/>
      <c r="E20" s="102"/>
      <c r="F20" s="102"/>
      <c r="G20" s="102"/>
      <c r="H20" s="102"/>
      <c r="I20" s="102"/>
    </row>
    <row r="21" spans="2:9">
      <c r="B21" s="102"/>
      <c r="C21" s="102"/>
      <c r="D21" s="102"/>
      <c r="E21" s="102"/>
      <c r="F21" s="102"/>
      <c r="G21" s="102"/>
      <c r="H21" s="102"/>
      <c r="I21" s="102"/>
    </row>
    <row r="22" spans="2:9">
      <c r="B22" s="102"/>
      <c r="C22" s="102"/>
      <c r="D22" s="102"/>
      <c r="E22" s="102"/>
      <c r="F22" s="102"/>
      <c r="G22" s="102"/>
      <c r="H22" s="102"/>
      <c r="I22" s="102"/>
    </row>
    <row r="23" spans="2:9">
      <c r="B23" s="102"/>
      <c r="C23" s="102"/>
      <c r="D23" s="102"/>
      <c r="E23" s="102"/>
      <c r="F23" s="102"/>
      <c r="G23" s="102"/>
      <c r="H23" s="102"/>
      <c r="I23" s="102"/>
    </row>
    <row r="24" spans="2:9">
      <c r="B24" s="102"/>
      <c r="C24" s="102"/>
      <c r="D24" s="102"/>
      <c r="E24" s="102"/>
      <c r="F24" s="102"/>
      <c r="G24" s="102"/>
      <c r="H24" s="102"/>
      <c r="I24" s="102"/>
    </row>
    <row r="25" spans="2:9">
      <c r="B25" s="102"/>
      <c r="C25" s="102"/>
      <c r="D25" s="102"/>
      <c r="E25" s="102"/>
      <c r="F25" s="102"/>
      <c r="G25" s="102"/>
      <c r="H25" s="102"/>
      <c r="I25" s="102"/>
    </row>
    <row r="26" spans="2:9">
      <c r="B26" s="102"/>
      <c r="C26" s="102"/>
      <c r="D26" s="102"/>
      <c r="E26" s="102"/>
      <c r="F26" s="102"/>
      <c r="G26" s="102"/>
      <c r="H26" s="102"/>
      <c r="I26" s="102"/>
    </row>
    <row r="27" spans="2:9">
      <c r="B27" s="102"/>
      <c r="C27" s="102"/>
      <c r="D27" s="102"/>
      <c r="E27" s="102"/>
      <c r="F27" s="102"/>
      <c r="G27" s="102"/>
      <c r="H27" s="102"/>
      <c r="I27" s="102"/>
    </row>
    <row r="28" spans="2:9">
      <c r="B28" s="102"/>
      <c r="C28" s="102"/>
      <c r="D28" s="102"/>
      <c r="E28" s="102"/>
      <c r="F28" s="102"/>
      <c r="G28" s="102"/>
      <c r="H28" s="102"/>
      <c r="I28" s="102"/>
    </row>
    <row r="29" spans="2:9">
      <c r="B29" s="102"/>
      <c r="C29" s="102"/>
      <c r="D29" s="102"/>
      <c r="E29" s="102"/>
      <c r="F29" s="102"/>
      <c r="G29" s="102"/>
      <c r="H29" s="102"/>
      <c r="I29" s="102"/>
    </row>
    <row r="30" spans="2:9">
      <c r="B30" s="102"/>
      <c r="C30" s="102"/>
      <c r="D30" s="102"/>
      <c r="E30" s="102"/>
      <c r="F30" s="102"/>
      <c r="G30" s="102"/>
      <c r="H30" s="102"/>
      <c r="I30" s="102"/>
    </row>
    <row r="31" spans="2:9">
      <c r="B31" s="102"/>
      <c r="C31" s="102"/>
      <c r="D31" s="102"/>
      <c r="E31" s="102"/>
      <c r="F31" s="102"/>
      <c r="G31" s="102"/>
      <c r="H31" s="102"/>
      <c r="I31" s="102"/>
    </row>
    <row r="32" spans="2:9">
      <c r="B32" s="102"/>
      <c r="C32" s="102"/>
      <c r="D32" s="102"/>
      <c r="E32" s="102"/>
      <c r="F32" s="102"/>
      <c r="G32" s="102"/>
      <c r="H32" s="102"/>
      <c r="I32" s="102"/>
    </row>
    <row r="33" spans="2:9">
      <c r="B33" s="102"/>
      <c r="C33" s="102"/>
      <c r="D33" s="102"/>
      <c r="E33" s="102"/>
      <c r="F33" s="102"/>
      <c r="G33" s="102"/>
      <c r="H33" s="102"/>
      <c r="I33" s="102"/>
    </row>
    <row r="34" spans="2:9">
      <c r="B34" s="102"/>
      <c r="C34" s="102"/>
      <c r="D34" s="102"/>
      <c r="E34" s="102"/>
      <c r="F34" s="102"/>
      <c r="G34" s="102"/>
      <c r="H34" s="102"/>
      <c r="I34" s="102"/>
    </row>
    <row r="35" spans="2:9">
      <c r="B35" s="102"/>
      <c r="C35" s="102"/>
      <c r="D35" s="102"/>
      <c r="E35" s="102"/>
      <c r="F35" s="102"/>
      <c r="G35" s="102"/>
      <c r="H35" s="102"/>
      <c r="I35" s="102"/>
    </row>
    <row r="36" spans="2:9">
      <c r="B36" s="102"/>
      <c r="C36" s="102"/>
      <c r="D36" s="102"/>
      <c r="E36" s="102"/>
      <c r="F36" s="102"/>
      <c r="G36" s="102"/>
      <c r="H36" s="102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  <row r="38" spans="2:9">
      <c r="B38" s="102"/>
      <c r="C38" s="102"/>
      <c r="D38" s="102"/>
      <c r="E38" s="102"/>
      <c r="F38" s="102"/>
      <c r="G38" s="102"/>
      <c r="H38" s="102"/>
      <c r="I38" s="102"/>
    </row>
    <row r="39" spans="2:9">
      <c r="B39" s="102"/>
      <c r="C39" s="102"/>
      <c r="D39" s="102"/>
      <c r="E39" s="102"/>
      <c r="F39" s="102"/>
      <c r="G39" s="102"/>
      <c r="H39" s="102"/>
      <c r="I39" s="102"/>
    </row>
    <row r="40" spans="2:9">
      <c r="B40" s="102"/>
      <c r="C40" s="102"/>
      <c r="D40" s="102"/>
      <c r="E40" s="102"/>
      <c r="F40" s="102"/>
      <c r="G40" s="102"/>
      <c r="H40" s="102"/>
      <c r="I40" s="102"/>
    </row>
    <row r="41" spans="2:9">
      <c r="B41" s="102"/>
      <c r="C41" s="102"/>
      <c r="D41" s="102"/>
      <c r="E41" s="102"/>
      <c r="F41" s="102"/>
      <c r="G41" s="102"/>
      <c r="H41" s="102"/>
      <c r="I41" s="102"/>
    </row>
    <row r="42" spans="2:9">
      <c r="B42" s="102"/>
      <c r="C42" s="102"/>
      <c r="D42" s="102"/>
      <c r="E42" s="102"/>
      <c r="F42" s="102"/>
      <c r="G42" s="102"/>
      <c r="H42" s="102"/>
      <c r="I42" s="102"/>
    </row>
    <row r="43" spans="2:9">
      <c r="B43" s="102"/>
      <c r="C43" s="102"/>
      <c r="D43" s="102"/>
      <c r="E43" s="102"/>
      <c r="F43" s="102"/>
      <c r="G43" s="102"/>
      <c r="H43" s="102"/>
      <c r="I43" s="102"/>
    </row>
    <row r="44" spans="2:9">
      <c r="B44" s="102"/>
      <c r="C44" s="102"/>
      <c r="D44" s="102"/>
      <c r="E44" s="102"/>
      <c r="F44" s="102"/>
      <c r="G44" s="102"/>
      <c r="H44" s="102"/>
      <c r="I44" s="102"/>
    </row>
    <row r="45" spans="2:9">
      <c r="B45" s="102"/>
      <c r="C45" s="102"/>
      <c r="D45" s="102"/>
      <c r="E45" s="102"/>
      <c r="F45" s="102"/>
      <c r="G45" s="102"/>
      <c r="H45" s="102"/>
      <c r="I45" s="102"/>
    </row>
    <row r="46" spans="2:9">
      <c r="B46" s="102"/>
      <c r="C46" s="102"/>
      <c r="D46" s="102"/>
      <c r="E46" s="102"/>
      <c r="F46" s="102"/>
      <c r="G46" s="102"/>
      <c r="H46" s="102"/>
      <c r="I46" s="102"/>
    </row>
    <row r="47" spans="2:9">
      <c r="B47" s="102"/>
      <c r="C47" s="102"/>
      <c r="D47" s="102"/>
      <c r="E47" s="102"/>
      <c r="F47" s="102"/>
      <c r="G47" s="102"/>
      <c r="H47" s="102"/>
      <c r="I47" s="102"/>
    </row>
    <row r="48" spans="2:9">
      <c r="B48" s="102"/>
      <c r="C48" s="102"/>
      <c r="D48" s="102"/>
      <c r="E48" s="102"/>
      <c r="F48" s="102"/>
      <c r="G48" s="102"/>
      <c r="H48" s="102"/>
      <c r="I48" s="102"/>
    </row>
    <row r="49" spans="2:9">
      <c r="B49" s="102"/>
      <c r="C49" s="102"/>
      <c r="D49" s="102"/>
      <c r="E49" s="102"/>
      <c r="F49" s="102"/>
      <c r="G49" s="102"/>
      <c r="H49" s="102"/>
      <c r="I49" s="102"/>
    </row>
    <row r="50" spans="2:9">
      <c r="B50" s="102"/>
      <c r="C50" s="102"/>
      <c r="D50" s="102"/>
      <c r="E50" s="102"/>
      <c r="F50" s="102"/>
      <c r="G50" s="102"/>
      <c r="H50" s="102"/>
      <c r="I50" s="102"/>
    </row>
    <row r="51" spans="2:9">
      <c r="B51" s="102"/>
      <c r="C51" s="102"/>
      <c r="D51" s="102"/>
      <c r="E51" s="102"/>
      <c r="F51" s="102"/>
      <c r="G51" s="102"/>
      <c r="H51" s="102"/>
      <c r="I51" s="102"/>
    </row>
    <row r="52" spans="2:9">
      <c r="B52" s="102"/>
      <c r="C52" s="102"/>
      <c r="D52" s="102"/>
      <c r="E52" s="102"/>
      <c r="F52" s="102"/>
      <c r="G52" s="102"/>
      <c r="H52" s="102"/>
      <c r="I52" s="102"/>
    </row>
    <row r="53" spans="2:9">
      <c r="B53" s="102"/>
      <c r="C53" s="102"/>
      <c r="D53" s="102"/>
      <c r="E53" s="102"/>
      <c r="F53" s="102"/>
      <c r="G53" s="102"/>
      <c r="H53" s="102"/>
      <c r="I53" s="102"/>
    </row>
    <row r="54" spans="2:9">
      <c r="B54" s="102"/>
      <c r="C54" s="102"/>
      <c r="D54" s="102"/>
      <c r="E54" s="102"/>
      <c r="F54" s="102"/>
      <c r="G54" s="102"/>
      <c r="H54" s="102"/>
      <c r="I54" s="102"/>
    </row>
    <row r="55" spans="2:9">
      <c r="B55" s="102"/>
      <c r="C55" s="102"/>
      <c r="D55" s="102"/>
      <c r="E55" s="102"/>
      <c r="F55" s="102"/>
      <c r="G55" s="102"/>
      <c r="H55" s="102"/>
      <c r="I55" s="102"/>
    </row>
    <row r="56" spans="2:9">
      <c r="B56" s="102"/>
      <c r="C56" s="102"/>
      <c r="D56" s="102"/>
      <c r="E56" s="102"/>
      <c r="F56" s="102"/>
      <c r="G56" s="102"/>
      <c r="H56" s="102"/>
      <c r="I56" s="102"/>
    </row>
    <row r="57" spans="2:9">
      <c r="B57" s="102"/>
      <c r="C57" s="102"/>
      <c r="D57" s="102"/>
      <c r="E57" s="102"/>
      <c r="F57" s="102"/>
      <c r="G57" s="102"/>
      <c r="H57" s="102"/>
      <c r="I57" s="102"/>
    </row>
    <row r="58" spans="2:9">
      <c r="B58" s="102"/>
      <c r="C58" s="102"/>
      <c r="D58" s="102"/>
      <c r="E58" s="102"/>
      <c r="F58" s="102"/>
      <c r="G58" s="102"/>
      <c r="H58" s="102"/>
      <c r="I58" s="102"/>
    </row>
    <row r="59" spans="2:9">
      <c r="B59" s="102"/>
      <c r="C59" s="102"/>
      <c r="D59" s="102"/>
      <c r="E59" s="102"/>
      <c r="F59" s="102"/>
      <c r="G59" s="102"/>
      <c r="H59" s="102"/>
      <c r="I59" s="102"/>
    </row>
    <row r="60" spans="2:9">
      <c r="B60" s="102"/>
      <c r="C60" s="102"/>
      <c r="D60" s="102"/>
      <c r="E60" s="102"/>
      <c r="F60" s="102"/>
      <c r="G60" s="102"/>
      <c r="H60" s="102"/>
      <c r="I60" s="102"/>
    </row>
    <row r="61" spans="2:9">
      <c r="B61" s="102"/>
      <c r="C61" s="102"/>
      <c r="D61" s="102"/>
      <c r="E61" s="102"/>
      <c r="F61" s="102"/>
      <c r="G61" s="102"/>
      <c r="H61" s="102"/>
      <c r="I61" s="102"/>
    </row>
    <row r="62" spans="2:9">
      <c r="B62" s="102"/>
      <c r="C62" s="102"/>
      <c r="D62" s="102"/>
      <c r="E62" s="102"/>
      <c r="F62" s="102"/>
      <c r="G62" s="102"/>
      <c r="H62" s="102"/>
      <c r="I62" s="102"/>
    </row>
    <row r="63" spans="2:9">
      <c r="B63" s="102"/>
      <c r="C63" s="102"/>
      <c r="D63" s="102"/>
      <c r="E63" s="102"/>
      <c r="F63" s="102"/>
      <c r="G63" s="102"/>
      <c r="H63" s="102"/>
      <c r="I63" s="102"/>
    </row>
    <row r="64" spans="2:9">
      <c r="B64" s="102"/>
      <c r="C64" s="102"/>
      <c r="D64" s="102"/>
      <c r="E64" s="102"/>
      <c r="F64" s="102"/>
      <c r="G64" s="102"/>
      <c r="H64" s="102"/>
      <c r="I64" s="102"/>
    </row>
    <row r="65" spans="2:9">
      <c r="B65" s="102"/>
      <c r="C65" s="102"/>
      <c r="D65" s="102"/>
      <c r="E65" s="102"/>
      <c r="F65" s="102"/>
      <c r="G65" s="102"/>
      <c r="H65" s="102"/>
      <c r="I65" s="102"/>
    </row>
    <row r="66" spans="2:9">
      <c r="B66" s="102"/>
      <c r="C66" s="102"/>
      <c r="D66" s="102"/>
      <c r="E66" s="102"/>
      <c r="F66" s="102"/>
      <c r="G66" s="102"/>
      <c r="H66" s="102"/>
      <c r="I66" s="102"/>
    </row>
    <row r="67" spans="2:9">
      <c r="B67" s="102"/>
      <c r="C67" s="102"/>
      <c r="D67" s="102"/>
      <c r="E67" s="102"/>
      <c r="F67" s="102"/>
      <c r="G67" s="102"/>
      <c r="H67" s="102"/>
      <c r="I67" s="102"/>
    </row>
    <row r="68" spans="2:9">
      <c r="B68" s="102"/>
      <c r="C68" s="102"/>
      <c r="D68" s="102"/>
      <c r="E68" s="102"/>
      <c r="F68" s="102"/>
      <c r="G68" s="102"/>
      <c r="H68" s="102"/>
      <c r="I68" s="102"/>
    </row>
    <row r="69" spans="2:9">
      <c r="B69" s="102"/>
      <c r="C69" s="102"/>
      <c r="D69" s="102"/>
      <c r="E69" s="102"/>
      <c r="F69" s="102"/>
      <c r="G69" s="102"/>
      <c r="H69" s="102"/>
      <c r="I69" s="102"/>
    </row>
    <row r="70" spans="2:9">
      <c r="B70" s="102"/>
      <c r="C70" s="102"/>
      <c r="D70" s="102"/>
      <c r="E70" s="102"/>
      <c r="F70" s="102"/>
      <c r="G70" s="102"/>
      <c r="H70" s="102"/>
      <c r="I70" s="102"/>
    </row>
    <row r="71" spans="2:9">
      <c r="B71" s="102"/>
      <c r="C71" s="102"/>
      <c r="D71" s="102"/>
      <c r="E71" s="102"/>
      <c r="F71" s="102"/>
      <c r="G71" s="102"/>
      <c r="H71" s="102"/>
      <c r="I71" s="102"/>
    </row>
    <row r="72" spans="2:9">
      <c r="B72" s="102"/>
      <c r="C72" s="102"/>
      <c r="D72" s="102"/>
      <c r="E72" s="102"/>
      <c r="F72" s="102"/>
      <c r="G72" s="102"/>
      <c r="H72" s="102"/>
      <c r="I72" s="102"/>
    </row>
    <row r="73" spans="2:9">
      <c r="B73" s="102"/>
      <c r="C73" s="102"/>
      <c r="D73" s="102"/>
      <c r="E73" s="102"/>
      <c r="F73" s="102"/>
      <c r="G73" s="102"/>
      <c r="H73" s="102"/>
      <c r="I73" s="102"/>
    </row>
    <row r="74" spans="2:9">
      <c r="B74" s="102"/>
      <c r="C74" s="102"/>
      <c r="D74" s="102"/>
      <c r="E74" s="102"/>
      <c r="F74" s="102"/>
      <c r="G74" s="102"/>
      <c r="H74" s="102"/>
      <c r="I74" s="102"/>
    </row>
    <row r="75" spans="2:9">
      <c r="B75" s="102"/>
      <c r="C75" s="102"/>
      <c r="D75" s="102"/>
      <c r="E75" s="102"/>
      <c r="F75" s="102"/>
      <c r="G75" s="102"/>
      <c r="H75" s="102"/>
      <c r="I75" s="102"/>
    </row>
    <row r="76" spans="2:9">
      <c r="B76" s="102"/>
      <c r="C76" s="102"/>
      <c r="D76" s="102"/>
      <c r="E76" s="102"/>
      <c r="F76" s="102"/>
      <c r="G76" s="102"/>
      <c r="H76" s="102"/>
      <c r="I76" s="102"/>
    </row>
    <row r="77" spans="2:9">
      <c r="B77" s="102"/>
      <c r="C77" s="102"/>
      <c r="D77" s="102"/>
      <c r="E77" s="102"/>
      <c r="F77" s="102"/>
      <c r="G77" s="102"/>
      <c r="H77" s="102"/>
      <c r="I77" s="102"/>
    </row>
    <row r="78" spans="2:9">
      <c r="B78" s="102"/>
      <c r="C78" s="102"/>
      <c r="D78" s="102"/>
      <c r="E78" s="102"/>
      <c r="F78" s="102"/>
      <c r="G78" s="102"/>
      <c r="H78" s="102"/>
      <c r="I78" s="102"/>
    </row>
    <row r="79" spans="2:9">
      <c r="B79" s="102"/>
      <c r="C79" s="102"/>
      <c r="D79" s="102"/>
      <c r="E79" s="102"/>
      <c r="F79" s="102"/>
      <c r="G79" s="102"/>
      <c r="H79" s="102"/>
      <c r="I79" s="102"/>
    </row>
    <row r="80" spans="2:9">
      <c r="B80" s="102"/>
      <c r="C80" s="102"/>
      <c r="D80" s="102"/>
      <c r="E80" s="102"/>
      <c r="F80" s="102"/>
      <c r="G80" s="102"/>
      <c r="H80" s="102"/>
      <c r="I80" s="102"/>
    </row>
    <row r="81" spans="2:9">
      <c r="B81" s="102"/>
      <c r="C81" s="102"/>
      <c r="D81" s="102"/>
      <c r="E81" s="102"/>
      <c r="F81" s="102"/>
      <c r="G81" s="102"/>
      <c r="H81" s="102"/>
      <c r="I81" s="102"/>
    </row>
    <row r="82" spans="2:9">
      <c r="B82" s="102"/>
      <c r="C82" s="102"/>
      <c r="D82" s="102"/>
      <c r="E82" s="102"/>
      <c r="F82" s="102"/>
      <c r="G82" s="102"/>
      <c r="H82" s="102"/>
      <c r="I82" s="102"/>
    </row>
    <row r="83" spans="2:9">
      <c r="B83" s="102"/>
      <c r="C83" s="102"/>
      <c r="D83" s="102"/>
      <c r="E83" s="102"/>
      <c r="F83" s="102"/>
      <c r="G83" s="102"/>
      <c r="H83" s="102"/>
      <c r="I83" s="102"/>
    </row>
    <row r="84" spans="2:9">
      <c r="B84" s="102"/>
      <c r="C84" s="102"/>
      <c r="D84" s="102"/>
      <c r="E84" s="102"/>
      <c r="F84" s="102"/>
      <c r="G84" s="102"/>
      <c r="H84" s="102"/>
      <c r="I84" s="102"/>
    </row>
    <row r="85" spans="2:9">
      <c r="B85" s="102"/>
      <c r="C85" s="102"/>
      <c r="D85" s="102"/>
      <c r="E85" s="102"/>
      <c r="F85" s="102"/>
      <c r="G85" s="102"/>
      <c r="H85" s="102"/>
      <c r="I85" s="102"/>
    </row>
    <row r="86" spans="2:9">
      <c r="B86" s="102"/>
      <c r="C86" s="102"/>
      <c r="D86" s="102"/>
      <c r="E86" s="102"/>
      <c r="F86" s="102"/>
      <c r="G86" s="102"/>
      <c r="H86" s="102"/>
      <c r="I86" s="102"/>
    </row>
    <row r="87" spans="2:9">
      <c r="B87" s="102"/>
      <c r="C87" s="102"/>
      <c r="D87" s="102"/>
      <c r="E87" s="102"/>
      <c r="F87" s="102"/>
      <c r="G87" s="102"/>
      <c r="H87" s="102"/>
      <c r="I87" s="102"/>
    </row>
    <row r="88" spans="2:9">
      <c r="B88" s="102"/>
      <c r="C88" s="102"/>
      <c r="D88" s="102"/>
      <c r="E88" s="102"/>
      <c r="F88" s="102"/>
      <c r="G88" s="102"/>
      <c r="H88" s="102"/>
      <c r="I88" s="102"/>
    </row>
    <row r="89" spans="2:9">
      <c r="B89" s="102"/>
      <c r="C89" s="102"/>
      <c r="D89" s="102"/>
      <c r="E89" s="102"/>
      <c r="F89" s="102"/>
      <c r="G89" s="102"/>
      <c r="H89" s="102"/>
      <c r="I89" s="102"/>
    </row>
    <row r="90" spans="2:9">
      <c r="B90" s="102"/>
      <c r="C90" s="102"/>
      <c r="D90" s="102"/>
      <c r="E90" s="102"/>
      <c r="F90" s="102"/>
      <c r="G90" s="102"/>
      <c r="H90" s="102"/>
      <c r="I90" s="102"/>
    </row>
    <row r="91" spans="2:9">
      <c r="B91" s="102"/>
      <c r="C91" s="102"/>
      <c r="D91" s="102"/>
      <c r="E91" s="102"/>
      <c r="F91" s="102"/>
      <c r="G91" s="102"/>
      <c r="H91" s="102"/>
      <c r="I91" s="102"/>
    </row>
    <row r="92" spans="2:9">
      <c r="B92" s="102"/>
      <c r="C92" s="102"/>
      <c r="D92" s="102"/>
      <c r="E92" s="102"/>
      <c r="F92" s="102"/>
      <c r="G92" s="102"/>
      <c r="H92" s="102"/>
      <c r="I92" s="102"/>
    </row>
    <row r="93" spans="2:9">
      <c r="B93" s="102"/>
      <c r="C93" s="102"/>
      <c r="D93" s="102"/>
      <c r="E93" s="102"/>
      <c r="F93" s="102"/>
      <c r="G93" s="102"/>
      <c r="H93" s="102"/>
      <c r="I93" s="102"/>
    </row>
    <row r="94" spans="2:9">
      <c r="B94" s="102"/>
      <c r="C94" s="102"/>
      <c r="D94" s="102"/>
      <c r="E94" s="102"/>
      <c r="F94" s="102"/>
      <c r="G94" s="102"/>
      <c r="H94" s="102"/>
      <c r="I94" s="102"/>
    </row>
    <row r="95" spans="2:9">
      <c r="B95" s="102"/>
      <c r="C95" s="102"/>
      <c r="D95" s="102"/>
      <c r="E95" s="102"/>
      <c r="F95" s="102"/>
      <c r="G95" s="102"/>
      <c r="H95" s="102"/>
      <c r="I95" s="102"/>
    </row>
    <row r="96" spans="2:9">
      <c r="B96" s="102"/>
      <c r="C96" s="102"/>
      <c r="D96" s="102"/>
      <c r="E96" s="102"/>
      <c r="F96" s="102"/>
      <c r="G96" s="102"/>
      <c r="H96" s="102"/>
      <c r="I96" s="102"/>
    </row>
    <row r="97" spans="2:9">
      <c r="B97" s="102"/>
      <c r="C97" s="102"/>
      <c r="D97" s="102"/>
      <c r="E97" s="102"/>
      <c r="F97" s="102"/>
      <c r="G97" s="102"/>
      <c r="H97" s="102"/>
      <c r="I97" s="102"/>
    </row>
    <row r="98" spans="2:9">
      <c r="B98" s="102"/>
      <c r="C98" s="102"/>
      <c r="D98" s="102"/>
      <c r="E98" s="102"/>
      <c r="F98" s="102"/>
      <c r="G98" s="102"/>
      <c r="H98" s="102"/>
      <c r="I98" s="102"/>
    </row>
    <row r="99" spans="2:9">
      <c r="B99" s="102"/>
      <c r="C99" s="102"/>
      <c r="D99" s="102"/>
      <c r="E99" s="102"/>
      <c r="F99" s="102"/>
      <c r="G99" s="102"/>
      <c r="H99" s="102"/>
      <c r="I99" s="102"/>
    </row>
    <row r="100" spans="2:9">
      <c r="B100" s="102"/>
      <c r="C100" s="102"/>
      <c r="D100" s="102"/>
      <c r="E100" s="102"/>
      <c r="F100" s="102"/>
      <c r="G100" s="102"/>
      <c r="H100" s="102"/>
      <c r="I100" s="102"/>
    </row>
    <row r="101" spans="2:9">
      <c r="B101" s="102"/>
      <c r="C101" s="102"/>
      <c r="D101" s="102"/>
      <c r="E101" s="102"/>
      <c r="F101" s="102"/>
      <c r="G101" s="102"/>
      <c r="H101" s="102"/>
      <c r="I101" s="102"/>
    </row>
    <row r="102" spans="2:9">
      <c r="B102" s="102"/>
      <c r="C102" s="102"/>
      <c r="D102" s="102"/>
      <c r="E102" s="102"/>
      <c r="F102" s="102"/>
      <c r="G102" s="102"/>
      <c r="H102" s="102"/>
      <c r="I102" s="102"/>
    </row>
    <row r="103" spans="2:9">
      <c r="B103" s="102"/>
      <c r="C103" s="102"/>
      <c r="D103" s="102"/>
      <c r="E103" s="102"/>
      <c r="F103" s="102"/>
      <c r="G103" s="102"/>
      <c r="H103" s="102"/>
      <c r="I103" s="102"/>
    </row>
    <row r="104" spans="2:9">
      <c r="B104" s="102"/>
      <c r="C104" s="102"/>
      <c r="D104" s="102"/>
      <c r="E104" s="102"/>
      <c r="F104" s="102"/>
      <c r="G104" s="102"/>
      <c r="H104" s="102"/>
      <c r="I104" s="102"/>
    </row>
    <row r="105" spans="2:9">
      <c r="B105" s="102"/>
      <c r="C105" s="102"/>
      <c r="D105" s="102"/>
      <c r="E105" s="102"/>
      <c r="F105" s="102"/>
      <c r="G105" s="102"/>
      <c r="H105" s="102"/>
      <c r="I105" s="102"/>
    </row>
    <row r="106" spans="2:9">
      <c r="B106" s="102"/>
      <c r="C106" s="102"/>
      <c r="D106" s="102"/>
      <c r="E106" s="102"/>
      <c r="F106" s="102"/>
      <c r="G106" s="102"/>
      <c r="H106" s="102"/>
      <c r="I106" s="102"/>
    </row>
    <row r="107" spans="2:9">
      <c r="B107" s="102"/>
      <c r="C107" s="102"/>
      <c r="D107" s="102"/>
      <c r="E107" s="102"/>
      <c r="F107" s="102"/>
      <c r="G107" s="102"/>
      <c r="H107" s="102"/>
      <c r="I107" s="102"/>
    </row>
    <row r="108" spans="2:9">
      <c r="B108" s="102"/>
      <c r="C108" s="102"/>
      <c r="D108" s="102"/>
      <c r="E108" s="102"/>
      <c r="F108" s="102"/>
      <c r="G108" s="102"/>
      <c r="H108" s="102"/>
      <c r="I108" s="102"/>
    </row>
    <row r="109" spans="2:9">
      <c r="B109" s="102"/>
      <c r="C109" s="102"/>
      <c r="D109" s="102"/>
      <c r="E109" s="102"/>
      <c r="F109" s="102"/>
      <c r="G109" s="102"/>
      <c r="H109" s="102"/>
      <c r="I109" s="10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C3D" sheet="1" objects="1" scenarios="1"/>
  <mergeCells count="1">
    <mergeCell ref="B6:I6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</sheetPr>
  <dimension ref="B1:BH613"/>
  <sheetViews>
    <sheetView rightToLeft="1" zoomScaleNormal="100" workbookViewId="0">
      <selection activeCell="A23" sqref="A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193</v>
      </c>
      <c r="C1" s="80" t="s" vm="1">
        <v>256</v>
      </c>
    </row>
    <row r="2" spans="2:60">
      <c r="B2" s="56" t="s">
        <v>192</v>
      </c>
      <c r="C2" s="80" t="s">
        <v>257</v>
      </c>
    </row>
    <row r="3" spans="2:60">
      <c r="B3" s="56" t="s">
        <v>194</v>
      </c>
      <c r="C3" s="80" t="s">
        <v>258</v>
      </c>
    </row>
    <row r="4" spans="2:60">
      <c r="B4" s="56" t="s">
        <v>195</v>
      </c>
      <c r="C4" s="80">
        <v>659</v>
      </c>
    </row>
    <row r="6" spans="2:60" ht="26.25" customHeight="1">
      <c r="B6" s="229" t="s">
        <v>229</v>
      </c>
      <c r="C6" s="230"/>
      <c r="D6" s="230"/>
      <c r="E6" s="230"/>
      <c r="F6" s="230"/>
      <c r="G6" s="230"/>
      <c r="H6" s="230"/>
      <c r="I6" s="230"/>
      <c r="J6" s="230"/>
      <c r="K6" s="231"/>
    </row>
    <row r="7" spans="2:60" s="3" customFormat="1" ht="66">
      <c r="B7" s="59" t="s">
        <v>129</v>
      </c>
      <c r="C7" s="59" t="s">
        <v>130</v>
      </c>
      <c r="D7" s="59" t="s">
        <v>15</v>
      </c>
      <c r="E7" s="59" t="s">
        <v>16</v>
      </c>
      <c r="F7" s="59" t="s">
        <v>64</v>
      </c>
      <c r="G7" s="59" t="s">
        <v>114</v>
      </c>
      <c r="H7" s="59" t="s">
        <v>61</v>
      </c>
      <c r="I7" s="59" t="s">
        <v>122</v>
      </c>
      <c r="J7" s="79" t="s">
        <v>196</v>
      </c>
      <c r="K7" s="59" t="s">
        <v>197</v>
      </c>
    </row>
    <row r="8" spans="2:60" s="3" customFormat="1" ht="21.75" customHeight="1">
      <c r="B8" s="14"/>
      <c r="C8" s="71"/>
      <c r="D8" s="15"/>
      <c r="E8" s="15"/>
      <c r="F8" s="15" t="s">
        <v>20</v>
      </c>
      <c r="G8" s="15"/>
      <c r="H8" s="15" t="s">
        <v>20</v>
      </c>
      <c r="I8" s="15" t="s">
        <v>23</v>
      </c>
      <c r="J8" s="31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password="CC3D" sheet="1" objects="1" scenarios="1"/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  <rowBreaks count="1" manualBreakCount="1">
    <brk id="13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193</v>
      </c>
      <c r="C1" s="80" t="s" vm="1">
        <v>256</v>
      </c>
    </row>
    <row r="2" spans="2:60">
      <c r="B2" s="56" t="s">
        <v>192</v>
      </c>
      <c r="C2" s="80" t="s">
        <v>257</v>
      </c>
    </row>
    <row r="3" spans="2:60">
      <c r="B3" s="56" t="s">
        <v>194</v>
      </c>
      <c r="C3" s="80" t="s">
        <v>258</v>
      </c>
    </row>
    <row r="4" spans="2:60">
      <c r="B4" s="56" t="s">
        <v>195</v>
      </c>
      <c r="C4" s="80">
        <v>659</v>
      </c>
    </row>
    <row r="6" spans="2:60" ht="26.25" customHeight="1">
      <c r="B6" s="229" t="s">
        <v>230</v>
      </c>
      <c r="C6" s="230"/>
      <c r="D6" s="230"/>
      <c r="E6" s="230"/>
      <c r="F6" s="230"/>
      <c r="G6" s="230"/>
      <c r="H6" s="230"/>
      <c r="I6" s="230"/>
      <c r="J6" s="230"/>
      <c r="K6" s="231"/>
    </row>
    <row r="7" spans="2:60" s="3" customFormat="1" ht="78.75">
      <c r="B7" s="59" t="s">
        <v>129</v>
      </c>
      <c r="C7" s="78" t="s">
        <v>255</v>
      </c>
      <c r="D7" s="61" t="s">
        <v>15</v>
      </c>
      <c r="E7" s="61" t="s">
        <v>16</v>
      </c>
      <c r="F7" s="61" t="s">
        <v>64</v>
      </c>
      <c r="G7" s="61" t="s">
        <v>114</v>
      </c>
      <c r="H7" s="61" t="s">
        <v>61</v>
      </c>
      <c r="I7" s="61" t="s">
        <v>122</v>
      </c>
      <c r="J7" s="78" t="s">
        <v>196</v>
      </c>
      <c r="K7" s="63" t="s">
        <v>197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23</v>
      </c>
      <c r="J8" s="31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password="CC3D"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V107"/>
  <sheetViews>
    <sheetView rightToLeft="1" topLeftCell="A19" zoomScaleNormal="100" workbookViewId="0">
      <selection activeCell="I19" sqref="I19"/>
    </sheetView>
  </sheetViews>
  <sheetFormatPr defaultColWidth="9.140625" defaultRowHeight="18"/>
  <cols>
    <col min="1" max="1" width="6.28515625" style="1" customWidth="1"/>
    <col min="2" max="2" width="30.85546875" style="2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16384" width="9.140625" style="1"/>
  </cols>
  <sheetData>
    <row r="1" spans="2:22">
      <c r="B1" s="56" t="s">
        <v>193</v>
      </c>
      <c r="C1" s="80" t="s" vm="1">
        <v>256</v>
      </c>
    </row>
    <row r="2" spans="2:22">
      <c r="B2" s="56" t="s">
        <v>192</v>
      </c>
      <c r="C2" s="80" t="s">
        <v>257</v>
      </c>
    </row>
    <row r="3" spans="2:22">
      <c r="B3" s="56" t="s">
        <v>194</v>
      </c>
      <c r="C3" s="80" t="s">
        <v>258</v>
      </c>
    </row>
    <row r="4" spans="2:22">
      <c r="B4" s="56" t="s">
        <v>195</v>
      </c>
      <c r="C4" s="80">
        <v>659</v>
      </c>
    </row>
    <row r="6" spans="2:22" ht="26.25" customHeight="1">
      <c r="B6" s="229" t="s">
        <v>231</v>
      </c>
      <c r="C6" s="230"/>
      <c r="D6" s="230"/>
    </row>
    <row r="7" spans="2:22" s="3" customFormat="1" ht="31.5">
      <c r="B7" s="59" t="s">
        <v>129</v>
      </c>
      <c r="C7" s="65" t="s">
        <v>120</v>
      </c>
      <c r="D7" s="66" t="s">
        <v>119</v>
      </c>
    </row>
    <row r="8" spans="2:22" s="3" customFormat="1">
      <c r="B8" s="14"/>
      <c r="C8" s="31" t="s">
        <v>23</v>
      </c>
      <c r="D8" s="16" t="s">
        <v>24</v>
      </c>
    </row>
    <row r="9" spans="2:22" s="4" customFormat="1" ht="18" customHeight="1">
      <c r="B9" s="17"/>
      <c r="C9" s="18" t="s">
        <v>1</v>
      </c>
      <c r="D9" s="19" t="s">
        <v>2</v>
      </c>
      <c r="E9" s="3"/>
      <c r="F9" s="3"/>
      <c r="G9" s="3"/>
    </row>
    <row r="10" spans="2:22">
      <c r="B10" s="134" t="s">
        <v>1788</v>
      </c>
      <c r="C10" s="176">
        <f>C28+C32</f>
        <v>7687.1053035084069</v>
      </c>
      <c r="D10" s="13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>
      <c r="B11" s="135" t="s">
        <v>1789</v>
      </c>
      <c r="C11" s="138"/>
      <c r="D11" s="13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>
      <c r="B12" s="136" t="s">
        <v>1791</v>
      </c>
      <c r="C12" s="138">
        <v>435.71427311744537</v>
      </c>
      <c r="D12" s="137">
        <v>43404</v>
      </c>
    </row>
    <row r="13" spans="2:22">
      <c r="B13" s="136" t="s">
        <v>1792</v>
      </c>
      <c r="C13" s="138">
        <v>14.775286616142461</v>
      </c>
      <c r="D13" s="137">
        <v>43404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2:22">
      <c r="B14" s="136" t="s">
        <v>1793</v>
      </c>
      <c r="C14" s="138">
        <v>39.140189129557783</v>
      </c>
      <c r="D14" s="137">
        <v>43404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2:22">
      <c r="B15" s="136" t="s">
        <v>1794</v>
      </c>
      <c r="C15" s="138">
        <v>21.032460446513401</v>
      </c>
      <c r="D15" s="137">
        <v>45143</v>
      </c>
    </row>
    <row r="16" spans="2:22">
      <c r="B16" s="136" t="s">
        <v>1795</v>
      </c>
      <c r="C16" s="138">
        <v>156.54410999999999</v>
      </c>
      <c r="D16" s="137">
        <v>43011</v>
      </c>
    </row>
    <row r="17" spans="2:4">
      <c r="B17" s="136" t="s">
        <v>1796</v>
      </c>
      <c r="C17" s="138">
        <v>26.980799999999999</v>
      </c>
      <c r="D17" s="137">
        <v>43948</v>
      </c>
    </row>
    <row r="18" spans="2:4">
      <c r="B18" s="136" t="s">
        <v>1790</v>
      </c>
      <c r="C18" s="138">
        <v>127.48937199999999</v>
      </c>
      <c r="D18" s="137">
        <v>42551</v>
      </c>
    </row>
    <row r="19" spans="2:4">
      <c r="B19" s="136" t="s">
        <v>1797</v>
      </c>
      <c r="C19" s="138">
        <v>534.83153200000004</v>
      </c>
      <c r="D19" s="137">
        <v>43908</v>
      </c>
    </row>
    <row r="20" spans="2:4">
      <c r="B20" s="136" t="s">
        <v>1798</v>
      </c>
      <c r="C20" s="138">
        <v>2018.803270400595</v>
      </c>
      <c r="D20" s="137">
        <v>42719</v>
      </c>
    </row>
    <row r="21" spans="2:4">
      <c r="B21" s="136" t="s">
        <v>1799</v>
      </c>
      <c r="C21" s="138">
        <v>318.67273388615621</v>
      </c>
      <c r="D21" s="137">
        <v>42460</v>
      </c>
    </row>
    <row r="22" spans="2:4">
      <c r="B22" s="136" t="s">
        <v>1800</v>
      </c>
      <c r="C22" s="138">
        <v>852.60799999999995</v>
      </c>
      <c r="D22" s="137">
        <v>42901</v>
      </c>
    </row>
    <row r="23" spans="2:4">
      <c r="B23" s="136" t="s">
        <v>1837</v>
      </c>
      <c r="C23" s="138">
        <v>491.342267470541</v>
      </c>
      <c r="D23" s="137">
        <v>42628</v>
      </c>
    </row>
    <row r="24" spans="2:4">
      <c r="B24" s="136" t="s">
        <v>1838</v>
      </c>
      <c r="C24" s="138">
        <v>502.80235963868006</v>
      </c>
      <c r="D24" s="137">
        <v>43297</v>
      </c>
    </row>
    <row r="25" spans="2:4">
      <c r="B25" s="136" t="s">
        <v>1839</v>
      </c>
      <c r="C25" s="138">
        <v>225.89669826979889</v>
      </c>
      <c r="D25" s="137">
        <v>43297</v>
      </c>
    </row>
    <row r="26" spans="2:4">
      <c r="B26" s="136" t="s">
        <v>1801</v>
      </c>
      <c r="C26" s="138">
        <v>807.93031691297733</v>
      </c>
      <c r="D26" s="137">
        <v>42735</v>
      </c>
    </row>
    <row r="27" spans="2:4">
      <c r="B27" s="136" t="s">
        <v>1802</v>
      </c>
      <c r="C27" s="138">
        <v>836.23199999999997</v>
      </c>
      <c r="D27" s="137">
        <v>42551</v>
      </c>
    </row>
    <row r="28" spans="2:4">
      <c r="B28" s="135" t="s">
        <v>30</v>
      </c>
      <c r="C28" s="176">
        <f>SUM(C12:C27)</f>
        <v>7410.7956698884072</v>
      </c>
      <c r="D28" s="137"/>
    </row>
    <row r="29" spans="2:4">
      <c r="B29" s="135"/>
      <c r="C29" s="141"/>
      <c r="D29" s="137"/>
    </row>
    <row r="30" spans="2:4">
      <c r="B30" s="135" t="s">
        <v>1803</v>
      </c>
      <c r="C30" s="142"/>
      <c r="D30" s="137"/>
    </row>
    <row r="31" spans="2:4">
      <c r="B31" s="136" t="s">
        <v>1840</v>
      </c>
      <c r="C31" s="138">
        <v>276.30963362000006</v>
      </c>
      <c r="D31" s="137">
        <v>43100</v>
      </c>
    </row>
    <row r="32" spans="2:4">
      <c r="B32" s="135" t="s">
        <v>1804</v>
      </c>
      <c r="C32" s="143">
        <f>C31</f>
        <v>276.30963362000006</v>
      </c>
      <c r="D32" s="137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12" t="s">
        <v>1841</v>
      </c>
      <c r="C39" s="102"/>
      <c r="D39" s="102"/>
    </row>
    <row r="40" spans="2:4">
      <c r="B40" s="112" t="s">
        <v>125</v>
      </c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</sheetData>
  <sheetProtection password="CC3D" sheet="1" objects="1" scenarios="1"/>
  <sortState ref="B12:D27">
    <sortCondition ref="B12"/>
  </sortState>
  <mergeCells count="1">
    <mergeCell ref="B6:D6"/>
  </mergeCells>
  <phoneticPr fontId="4" type="noConversion"/>
  <dataValidations count="1">
    <dataValidation allowBlank="1" showInputMessage="1" showErrorMessage="1" sqref="I1:XFD2 C5:C25 A1:A1048576 D3:D25 D1:G2 C26:D1048576 B1:B38 B41:B1048576 E3:XFD1048576"/>
  </dataValidations>
  <pageMargins left="0" right="0" top="0.51181102362204722" bottom="0.51181102362204722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zoomScaleNormal="100" workbookViewId="0">
      <selection activeCell="B13" sqref="B13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19.14062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193</v>
      </c>
      <c r="C1" s="80" t="s" vm="1">
        <v>256</v>
      </c>
    </row>
    <row r="2" spans="2:18">
      <c r="B2" s="56" t="s">
        <v>192</v>
      </c>
      <c r="C2" s="80" t="s">
        <v>257</v>
      </c>
    </row>
    <row r="3" spans="2:18">
      <c r="B3" s="56" t="s">
        <v>194</v>
      </c>
      <c r="C3" s="80" t="s">
        <v>258</v>
      </c>
    </row>
    <row r="4" spans="2:18">
      <c r="B4" s="56" t="s">
        <v>195</v>
      </c>
      <c r="C4" s="80">
        <v>659</v>
      </c>
    </row>
    <row r="6" spans="2:18" ht="26.25" customHeight="1">
      <c r="B6" s="229" t="s">
        <v>234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2:18" s="3" customFormat="1" ht="78.75">
      <c r="B7" s="21" t="s">
        <v>129</v>
      </c>
      <c r="C7" s="29" t="s">
        <v>52</v>
      </c>
      <c r="D7" s="72" t="s">
        <v>73</v>
      </c>
      <c r="E7" s="29" t="s">
        <v>15</v>
      </c>
      <c r="F7" s="29" t="s">
        <v>74</v>
      </c>
      <c r="G7" s="29" t="s">
        <v>115</v>
      </c>
      <c r="H7" s="29" t="s">
        <v>18</v>
      </c>
      <c r="I7" s="29" t="s">
        <v>114</v>
      </c>
      <c r="J7" s="29" t="s">
        <v>17</v>
      </c>
      <c r="K7" s="29" t="s">
        <v>232</v>
      </c>
      <c r="L7" s="29" t="s">
        <v>0</v>
      </c>
      <c r="M7" s="29" t="s">
        <v>233</v>
      </c>
      <c r="N7" s="29" t="s">
        <v>66</v>
      </c>
      <c r="O7" s="72" t="s">
        <v>196</v>
      </c>
      <c r="P7" s="30" t="s">
        <v>198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24</v>
      </c>
      <c r="H8" s="31" t="s">
        <v>21</v>
      </c>
      <c r="I8" s="31"/>
      <c r="J8" s="31" t="s">
        <v>20</v>
      </c>
      <c r="K8" s="31" t="s">
        <v>20</v>
      </c>
      <c r="L8" s="31" t="s">
        <v>22</v>
      </c>
      <c r="M8" s="31" t="s">
        <v>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1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1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3"/>
      <c r="D390" s="1"/>
    </row>
    <row r="391" spans="2:4">
      <c r="B391" s="43"/>
      <c r="D391" s="1"/>
    </row>
    <row r="392" spans="2:4">
      <c r="B392" s="3"/>
      <c r="D392" s="1"/>
    </row>
  </sheetData>
  <sheetProtection password="CC3D" sheet="1" objects="1" scenarios="1"/>
  <mergeCells count="1">
    <mergeCell ref="B6:P6"/>
  </mergeCells>
  <dataValidations count="1">
    <dataValidation allowBlank="1" showInputMessage="1" showErrorMessage="1" sqref="C5:C1048576 AH1:XFD2 D3:XFD1048576 D1:AF2 A1:A1048576 B1:B12 B15:B1048576"/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3"/>
  <sheetViews>
    <sheetView rightToLeft="1" zoomScaleNormal="100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4.28515625" style="2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1.28515625" style="1" bestFit="1" customWidth="1"/>
    <col min="8" max="8" width="10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10.7109375" style="1" bestFit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190" t="s">
        <v>193</v>
      </c>
      <c r="C1" s="192" t="s" vm="1">
        <v>256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</row>
    <row r="2" spans="2:15">
      <c r="B2" s="190" t="s">
        <v>192</v>
      </c>
      <c r="C2" s="192" t="s">
        <v>257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</row>
    <row r="3" spans="2:15">
      <c r="B3" s="190" t="s">
        <v>194</v>
      </c>
      <c r="C3" s="192" t="s">
        <v>258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</row>
    <row r="4" spans="2:15">
      <c r="B4" s="190" t="s">
        <v>195</v>
      </c>
      <c r="C4" s="192">
        <v>659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</row>
    <row r="6" spans="2:15" ht="26.25" customHeight="1">
      <c r="B6" s="219" t="s">
        <v>223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177"/>
      <c r="N6" s="177"/>
      <c r="O6" s="177"/>
    </row>
    <row r="7" spans="2:15" s="3" customFormat="1" ht="63">
      <c r="B7" s="183" t="s">
        <v>128</v>
      </c>
      <c r="C7" s="184" t="s">
        <v>52</v>
      </c>
      <c r="D7" s="184" t="s">
        <v>130</v>
      </c>
      <c r="E7" s="184" t="s">
        <v>15</v>
      </c>
      <c r="F7" s="184" t="s">
        <v>74</v>
      </c>
      <c r="G7" s="184" t="s">
        <v>114</v>
      </c>
      <c r="H7" s="184" t="s">
        <v>17</v>
      </c>
      <c r="I7" s="184" t="s">
        <v>19</v>
      </c>
      <c r="J7" s="184" t="s">
        <v>69</v>
      </c>
      <c r="K7" s="184" t="s">
        <v>196</v>
      </c>
      <c r="L7" s="184" t="s">
        <v>197</v>
      </c>
      <c r="M7" s="178"/>
      <c r="N7" s="180"/>
      <c r="O7" s="180"/>
    </row>
    <row r="8" spans="2:15" s="3" customFormat="1" ht="28.5" customHeight="1">
      <c r="B8" s="185"/>
      <c r="C8" s="186"/>
      <c r="D8" s="186"/>
      <c r="E8" s="186"/>
      <c r="F8" s="186"/>
      <c r="G8" s="186"/>
      <c r="H8" s="186" t="s">
        <v>20</v>
      </c>
      <c r="I8" s="186" t="s">
        <v>20</v>
      </c>
      <c r="J8" s="186" t="s">
        <v>23</v>
      </c>
      <c r="K8" s="186" t="s">
        <v>20</v>
      </c>
      <c r="L8" s="186" t="s">
        <v>20</v>
      </c>
      <c r="M8" s="180"/>
      <c r="N8" s="180"/>
      <c r="O8" s="180"/>
    </row>
    <row r="9" spans="2:15" s="4" customFormat="1" ht="18" customHeight="1">
      <c r="B9" s="187"/>
      <c r="C9" s="188" t="s">
        <v>1</v>
      </c>
      <c r="D9" s="188" t="s">
        <v>2</v>
      </c>
      <c r="E9" s="188" t="s">
        <v>3</v>
      </c>
      <c r="F9" s="188" t="s">
        <v>4</v>
      </c>
      <c r="G9" s="188" t="s">
        <v>5</v>
      </c>
      <c r="H9" s="188" t="s">
        <v>6</v>
      </c>
      <c r="I9" s="188" t="s">
        <v>7</v>
      </c>
      <c r="J9" s="188" t="s">
        <v>8</v>
      </c>
      <c r="K9" s="188" t="s">
        <v>9</v>
      </c>
      <c r="L9" s="188" t="s">
        <v>10</v>
      </c>
      <c r="M9" s="181"/>
      <c r="N9" s="181"/>
      <c r="O9" s="181"/>
    </row>
    <row r="10" spans="2:15" s="4" customFormat="1" ht="18" customHeight="1">
      <c r="B10" s="193" t="s">
        <v>51</v>
      </c>
      <c r="C10" s="194"/>
      <c r="D10" s="194"/>
      <c r="E10" s="194"/>
      <c r="F10" s="194"/>
      <c r="G10" s="194"/>
      <c r="H10" s="194"/>
      <c r="I10" s="194"/>
      <c r="J10" s="200">
        <v>60923.137600000002</v>
      </c>
      <c r="K10" s="201">
        <v>1</v>
      </c>
      <c r="L10" s="201">
        <v>0.10057418258522884</v>
      </c>
      <c r="M10" s="181"/>
      <c r="N10" s="181"/>
      <c r="O10" s="181"/>
    </row>
    <row r="11" spans="2:15">
      <c r="B11" s="195" t="s">
        <v>246</v>
      </c>
      <c r="C11" s="196"/>
      <c r="D11" s="196"/>
      <c r="E11" s="196"/>
      <c r="F11" s="196"/>
      <c r="G11" s="196"/>
      <c r="H11" s="196"/>
      <c r="I11" s="196"/>
      <c r="J11" s="202">
        <v>39160.558649999999</v>
      </c>
      <c r="K11" s="203">
        <v>0.62839814896258439</v>
      </c>
      <c r="L11" s="203">
        <v>6.4647707438571941E-2</v>
      </c>
      <c r="M11" s="177"/>
      <c r="N11" s="177"/>
      <c r="O11" s="209"/>
    </row>
    <row r="12" spans="2:15">
      <c r="B12" s="208" t="s">
        <v>48</v>
      </c>
      <c r="C12" s="196"/>
      <c r="D12" s="196"/>
      <c r="E12" s="196"/>
      <c r="F12" s="196"/>
      <c r="G12" s="196"/>
      <c r="H12" s="196"/>
      <c r="I12" s="196"/>
      <c r="J12" s="202">
        <v>32001.209600000002</v>
      </c>
      <c r="K12" s="203">
        <v>0.50732359029557961</v>
      </c>
      <c r="L12" s="203">
        <v>5.2828787617441711E-2</v>
      </c>
      <c r="M12" s="210"/>
      <c r="N12" s="210"/>
      <c r="O12" s="210"/>
    </row>
    <row r="13" spans="2:15" s="144" customFormat="1">
      <c r="B13" s="199" t="s">
        <v>1746</v>
      </c>
      <c r="C13" s="198" t="s">
        <v>1747</v>
      </c>
      <c r="D13" s="198">
        <v>26</v>
      </c>
      <c r="E13" s="198" t="s">
        <v>1748</v>
      </c>
      <c r="F13" s="198" t="s">
        <v>174</v>
      </c>
      <c r="G13" s="206" t="s">
        <v>262</v>
      </c>
      <c r="H13" s="207">
        <v>0</v>
      </c>
      <c r="I13" s="207">
        <v>0</v>
      </c>
      <c r="J13" s="204">
        <v>7269.8454000000002</v>
      </c>
      <c r="K13" s="205">
        <v>0.12214600766296929</v>
      </c>
      <c r="L13" s="205">
        <v>1.2001331307433942E-2</v>
      </c>
      <c r="M13" s="210"/>
      <c r="N13" s="210"/>
      <c r="O13" s="210"/>
    </row>
    <row r="14" spans="2:15" s="144" customFormat="1">
      <c r="B14" s="199" t="s">
        <v>1750</v>
      </c>
      <c r="C14" s="198" t="s">
        <v>1751</v>
      </c>
      <c r="D14" s="198">
        <v>12</v>
      </c>
      <c r="E14" s="198" t="s">
        <v>340</v>
      </c>
      <c r="F14" s="198" t="s">
        <v>176</v>
      </c>
      <c r="G14" s="206" t="s">
        <v>262</v>
      </c>
      <c r="H14" s="207">
        <v>0</v>
      </c>
      <c r="I14" s="207">
        <v>0</v>
      </c>
      <c r="J14" s="204">
        <v>11380.492399999999</v>
      </c>
      <c r="K14" s="205">
        <v>0.19063639207122021</v>
      </c>
      <c r="L14" s="205">
        <v>1.8787340337957394E-2</v>
      </c>
      <c r="M14" s="210"/>
      <c r="N14" s="210"/>
      <c r="O14" s="210"/>
    </row>
    <row r="15" spans="2:15" s="144" customFormat="1">
      <c r="B15" s="199" t="s">
        <v>1752</v>
      </c>
      <c r="C15" s="198" t="s">
        <v>1753</v>
      </c>
      <c r="D15" s="198">
        <v>10</v>
      </c>
      <c r="E15" s="198" t="s">
        <v>340</v>
      </c>
      <c r="F15" s="198" t="s">
        <v>176</v>
      </c>
      <c r="G15" s="206" t="s">
        <v>262</v>
      </c>
      <c r="H15" s="207">
        <v>0</v>
      </c>
      <c r="I15" s="207">
        <v>0</v>
      </c>
      <c r="J15" s="204">
        <v>13350.849399999999</v>
      </c>
      <c r="K15" s="205">
        <v>2.2380137997126515E-2</v>
      </c>
      <c r="L15" s="205">
        <v>2.2040078993296835E-2</v>
      </c>
      <c r="M15" s="210"/>
      <c r="N15" s="210"/>
      <c r="O15" s="210"/>
    </row>
    <row r="16" spans="2:15" s="144" customFormat="1">
      <c r="B16" s="199" t="s">
        <v>1844</v>
      </c>
      <c r="C16" s="198" t="s">
        <v>1754</v>
      </c>
      <c r="D16" s="198">
        <v>20</v>
      </c>
      <c r="E16" s="198" t="s">
        <v>400</v>
      </c>
      <c r="F16" s="198" t="s">
        <v>176</v>
      </c>
      <c r="G16" s="206" t="s">
        <v>262</v>
      </c>
      <c r="H16" s="207">
        <v>0</v>
      </c>
      <c r="I16" s="207">
        <v>0</v>
      </c>
      <c r="J16" s="204">
        <v>2.24E-2</v>
      </c>
      <c r="K16" s="205">
        <v>0.20147906160663798</v>
      </c>
      <c r="L16" s="205">
        <v>3.6978753535325564E-8</v>
      </c>
      <c r="M16" s="210"/>
      <c r="N16" s="210"/>
      <c r="O16" s="210"/>
    </row>
    <row r="17" spans="2:12" s="144" customFormat="1">
      <c r="B17" s="197"/>
      <c r="C17" s="198"/>
      <c r="D17" s="198"/>
      <c r="E17" s="198"/>
      <c r="F17" s="198"/>
      <c r="G17" s="198"/>
      <c r="H17" s="198"/>
      <c r="I17" s="198"/>
      <c r="J17" s="198"/>
      <c r="K17" s="205"/>
      <c r="L17" s="198"/>
    </row>
    <row r="18" spans="2:12" s="144" customFormat="1">
      <c r="B18" s="208" t="s">
        <v>49</v>
      </c>
      <c r="C18" s="196"/>
      <c r="D18" s="196"/>
      <c r="E18" s="196"/>
      <c r="F18" s="196"/>
      <c r="G18" s="196"/>
      <c r="H18" s="196"/>
      <c r="I18" s="196"/>
      <c r="J18" s="202">
        <v>7128.0629200000003</v>
      </c>
      <c r="K18" s="203">
        <v>0.12055296958626116</v>
      </c>
      <c r="L18" s="203">
        <v>1.1767271513525582E-2</v>
      </c>
    </row>
    <row r="19" spans="2:12" s="144" customFormat="1">
      <c r="B19" s="199" t="s">
        <v>1746</v>
      </c>
      <c r="C19" s="198" t="s">
        <v>1755</v>
      </c>
      <c r="D19" s="198">
        <v>26</v>
      </c>
      <c r="E19" s="198" t="s">
        <v>1748</v>
      </c>
      <c r="F19" s="198" t="s">
        <v>174</v>
      </c>
      <c r="G19" s="206" t="s">
        <v>1491</v>
      </c>
      <c r="H19" s="207">
        <v>0</v>
      </c>
      <c r="I19" s="207">
        <v>0</v>
      </c>
      <c r="J19" s="204">
        <v>151.08968999999999</v>
      </c>
      <c r="K19" s="205">
        <v>2.5339516499317894E-3</v>
      </c>
      <c r="L19" s="205">
        <v>2.4942448251065815E-4</v>
      </c>
    </row>
    <row r="20" spans="2:12" s="144" customFormat="1">
      <c r="B20" s="199" t="s">
        <v>1746</v>
      </c>
      <c r="C20" s="198" t="s">
        <v>1756</v>
      </c>
      <c r="D20" s="198">
        <v>26</v>
      </c>
      <c r="E20" s="198" t="s">
        <v>1748</v>
      </c>
      <c r="F20" s="198" t="s">
        <v>174</v>
      </c>
      <c r="G20" s="206" t="s">
        <v>1266</v>
      </c>
      <c r="H20" s="207">
        <v>0</v>
      </c>
      <c r="I20" s="207">
        <v>0</v>
      </c>
      <c r="J20" s="204">
        <v>2245.0268000000001</v>
      </c>
      <c r="K20" s="205">
        <v>3.7945023035395195E-2</v>
      </c>
      <c r="L20" s="205">
        <v>3.7061737820268141E-3</v>
      </c>
    </row>
    <row r="21" spans="2:12" s="144" customFormat="1">
      <c r="B21" s="199" t="s">
        <v>1746</v>
      </c>
      <c r="C21" s="198" t="s">
        <v>1757</v>
      </c>
      <c r="D21" s="198">
        <v>26</v>
      </c>
      <c r="E21" s="198" t="s">
        <v>1748</v>
      </c>
      <c r="F21" s="198" t="s">
        <v>174</v>
      </c>
      <c r="G21" s="206" t="s">
        <v>1315</v>
      </c>
      <c r="H21" s="207">
        <v>0</v>
      </c>
      <c r="I21" s="207">
        <v>0</v>
      </c>
      <c r="J21" s="204">
        <v>65.247</v>
      </c>
      <c r="K21" s="205">
        <v>1.0984400220687065E-3</v>
      </c>
      <c r="L21" s="205">
        <v>1.077121755321155E-4</v>
      </c>
    </row>
    <row r="22" spans="2:12" s="144" customFormat="1">
      <c r="B22" s="199" t="s">
        <v>1746</v>
      </c>
      <c r="C22" s="198" t="s">
        <v>1758</v>
      </c>
      <c r="D22" s="198">
        <v>26</v>
      </c>
      <c r="E22" s="198" t="s">
        <v>1748</v>
      </c>
      <c r="F22" s="198" t="s">
        <v>174</v>
      </c>
      <c r="G22" s="206" t="s">
        <v>186</v>
      </c>
      <c r="H22" s="207">
        <v>0</v>
      </c>
      <c r="I22" s="207">
        <v>0</v>
      </c>
      <c r="J22" s="204">
        <v>0.13969000000000001</v>
      </c>
      <c r="K22" s="205">
        <v>2.3427654526193792E-6</v>
      </c>
      <c r="L22" s="205">
        <v>2.3060545006025126E-7</v>
      </c>
    </row>
    <row r="23" spans="2:12" s="144" customFormat="1">
      <c r="B23" s="199" t="s">
        <v>1746</v>
      </c>
      <c r="C23" s="198" t="s">
        <v>1759</v>
      </c>
      <c r="D23" s="198">
        <v>26</v>
      </c>
      <c r="E23" s="198" t="s">
        <v>1748</v>
      </c>
      <c r="F23" s="198" t="s">
        <v>174</v>
      </c>
      <c r="G23" s="206" t="s">
        <v>1470</v>
      </c>
      <c r="H23" s="207">
        <v>0</v>
      </c>
      <c r="I23" s="207">
        <v>0</v>
      </c>
      <c r="J23" s="204">
        <v>1614.42</v>
      </c>
      <c r="K23" s="205">
        <v>2.7077309942728348E-2</v>
      </c>
      <c r="L23" s="205">
        <v>2.6651446108259063E-3</v>
      </c>
    </row>
    <row r="24" spans="2:12" s="144" customFormat="1">
      <c r="B24" s="199" t="s">
        <v>1746</v>
      </c>
      <c r="C24" s="198" t="s">
        <v>1760</v>
      </c>
      <c r="D24" s="198">
        <v>26</v>
      </c>
      <c r="E24" s="198" t="s">
        <v>1748</v>
      </c>
      <c r="F24" s="198" t="s">
        <v>174</v>
      </c>
      <c r="G24" s="206" t="s">
        <v>189</v>
      </c>
      <c r="H24" s="207">
        <v>0</v>
      </c>
      <c r="I24" s="207">
        <v>0</v>
      </c>
      <c r="J24" s="204">
        <v>-7.7999999999999999E-4</v>
      </c>
      <c r="K24" s="205">
        <v>-1.3081516594195115E-8</v>
      </c>
      <c r="L24" s="205">
        <v>-1.2876530248908007E-9</v>
      </c>
    </row>
    <row r="25" spans="2:12" s="144" customFormat="1">
      <c r="B25" s="199" t="s">
        <v>1749</v>
      </c>
      <c r="C25" s="198" t="s">
        <v>1761</v>
      </c>
      <c r="D25" s="198">
        <v>95</v>
      </c>
      <c r="E25" s="198" t="s">
        <v>725</v>
      </c>
      <c r="F25" s="198"/>
      <c r="G25" s="206" t="s">
        <v>1266</v>
      </c>
      <c r="H25" s="207">
        <v>0</v>
      </c>
      <c r="I25" s="207">
        <v>0</v>
      </c>
      <c r="J25" s="204">
        <v>1.0789</v>
      </c>
      <c r="K25" s="205">
        <v>2.6304581906409469E-5</v>
      </c>
      <c r="L25" s="205">
        <v>1.7810882673778013E-6</v>
      </c>
    </row>
    <row r="26" spans="2:12" s="144" customFormat="1">
      <c r="B26" s="199" t="s">
        <v>1749</v>
      </c>
      <c r="C26" s="198" t="s">
        <v>1762</v>
      </c>
      <c r="D26" s="198">
        <v>95</v>
      </c>
      <c r="E26" s="198" t="s">
        <v>725</v>
      </c>
      <c r="F26" s="198"/>
      <c r="G26" s="206" t="s">
        <v>1315</v>
      </c>
      <c r="H26" s="207">
        <v>0</v>
      </c>
      <c r="I26" s="207">
        <v>0</v>
      </c>
      <c r="J26" s="204">
        <v>4.81E-3</v>
      </c>
      <c r="K26" s="205">
        <v>1.3584651847818005E-8</v>
      </c>
      <c r="L26" s="205">
        <v>7.9405269868266057E-9</v>
      </c>
    </row>
    <row r="27" spans="2:12" s="144" customFormat="1">
      <c r="B27" s="199" t="s">
        <v>1749</v>
      </c>
      <c r="C27" s="198" t="s">
        <v>1763</v>
      </c>
      <c r="D27" s="198">
        <v>95</v>
      </c>
      <c r="E27" s="198" t="s">
        <v>725</v>
      </c>
      <c r="F27" s="198"/>
      <c r="G27" s="206" t="s">
        <v>1470</v>
      </c>
      <c r="H27" s="207">
        <v>0</v>
      </c>
      <c r="I27" s="207">
        <v>0</v>
      </c>
      <c r="J27" s="204">
        <v>0.60294999999999999</v>
      </c>
      <c r="K27" s="205">
        <v>1.010882580403988E-5</v>
      </c>
      <c r="L27" s="205">
        <v>9.953722966127031E-7</v>
      </c>
    </row>
    <row r="28" spans="2:12" s="144" customFormat="1">
      <c r="B28" s="199" t="s">
        <v>1749</v>
      </c>
      <c r="C28" s="198" t="s">
        <v>1764</v>
      </c>
      <c r="D28" s="198">
        <v>95</v>
      </c>
      <c r="E28" s="198" t="s">
        <v>725</v>
      </c>
      <c r="F28" s="198"/>
      <c r="G28" s="206" t="s">
        <v>1745</v>
      </c>
      <c r="H28" s="207">
        <v>0</v>
      </c>
      <c r="I28" s="207">
        <v>0</v>
      </c>
      <c r="J28" s="204">
        <v>4.5399999999999998E-3</v>
      </c>
      <c r="K28" s="205">
        <v>9.0564345652120026E-9</v>
      </c>
      <c r="L28" s="205">
        <v>7.4948009397490192E-9</v>
      </c>
    </row>
    <row r="29" spans="2:12" s="144" customFormat="1">
      <c r="B29" s="199" t="s">
        <v>1750</v>
      </c>
      <c r="C29" s="198" t="s">
        <v>1765</v>
      </c>
      <c r="D29" s="198">
        <v>12</v>
      </c>
      <c r="E29" s="198" t="s">
        <v>340</v>
      </c>
      <c r="F29" s="198" t="s">
        <v>176</v>
      </c>
      <c r="G29" s="206" t="s">
        <v>1491</v>
      </c>
      <c r="H29" s="207">
        <v>0</v>
      </c>
      <c r="I29" s="207">
        <v>0</v>
      </c>
      <c r="J29" s="204">
        <v>4.4536800000000003</v>
      </c>
      <c r="K29" s="205">
        <v>7.469344721183962E-5</v>
      </c>
      <c r="L29" s="205">
        <v>7.3523006716611053E-6</v>
      </c>
    </row>
    <row r="30" spans="2:12" s="144" customFormat="1">
      <c r="B30" s="199" t="s">
        <v>1750</v>
      </c>
      <c r="C30" s="198" t="s">
        <v>1766</v>
      </c>
      <c r="D30" s="198">
        <v>12</v>
      </c>
      <c r="E30" s="198" t="s">
        <v>340</v>
      </c>
      <c r="F30" s="198" t="s">
        <v>176</v>
      </c>
      <c r="G30" s="206" t="s">
        <v>1266</v>
      </c>
      <c r="H30" s="207">
        <v>0</v>
      </c>
      <c r="I30" s="207">
        <v>0</v>
      </c>
      <c r="J30" s="204">
        <v>1484.2556000000002</v>
      </c>
      <c r="K30" s="205">
        <v>2.4892710591573115E-2</v>
      </c>
      <c r="L30" s="205">
        <v>2.4502643757065524E-3</v>
      </c>
    </row>
    <row r="31" spans="2:12" s="144" customFormat="1">
      <c r="B31" s="199" t="s">
        <v>1750</v>
      </c>
      <c r="C31" s="198" t="s">
        <v>1767</v>
      </c>
      <c r="D31" s="198">
        <v>12</v>
      </c>
      <c r="E31" s="198" t="s">
        <v>340</v>
      </c>
      <c r="F31" s="198" t="s">
        <v>176</v>
      </c>
      <c r="G31" s="206" t="s">
        <v>1315</v>
      </c>
      <c r="H31" s="207">
        <v>0</v>
      </c>
      <c r="I31" s="207">
        <v>0</v>
      </c>
      <c r="J31" s="204">
        <v>9.7254699999999996</v>
      </c>
      <c r="K31" s="205">
        <v>1.6310756050172661E-4</v>
      </c>
      <c r="L31" s="205">
        <v>1.6055167774339405E-5</v>
      </c>
    </row>
    <row r="32" spans="2:12" s="144" customFormat="1">
      <c r="B32" s="199" t="s">
        <v>1752</v>
      </c>
      <c r="C32" s="198" t="s">
        <v>1768</v>
      </c>
      <c r="D32" s="198">
        <v>10</v>
      </c>
      <c r="E32" s="198" t="s">
        <v>340</v>
      </c>
      <c r="F32" s="198" t="s">
        <v>176</v>
      </c>
      <c r="G32" s="206" t="s">
        <v>1491</v>
      </c>
      <c r="H32" s="207">
        <v>0</v>
      </c>
      <c r="I32" s="207">
        <v>0</v>
      </c>
      <c r="J32" s="204">
        <v>12.4002</v>
      </c>
      <c r="K32" s="205">
        <v>2.0796592573248495E-4</v>
      </c>
      <c r="L32" s="205">
        <v>2.0470711588783217E-5</v>
      </c>
    </row>
    <row r="33" spans="2:12" s="144" customFormat="1">
      <c r="B33" s="199" t="s">
        <v>1752</v>
      </c>
      <c r="C33" s="198" t="s">
        <v>1769</v>
      </c>
      <c r="D33" s="198">
        <v>10</v>
      </c>
      <c r="E33" s="198" t="s">
        <v>340</v>
      </c>
      <c r="F33" s="198" t="s">
        <v>176</v>
      </c>
      <c r="G33" s="206" t="s">
        <v>1266</v>
      </c>
      <c r="H33" s="207">
        <v>0</v>
      </c>
      <c r="I33" s="207">
        <v>0</v>
      </c>
      <c r="J33" s="204">
        <v>1541.3209999999999</v>
      </c>
      <c r="K33" s="205">
        <v>2.65197896255591E-2</v>
      </c>
      <c r="L33" s="205">
        <v>2.5444700615098897E-3</v>
      </c>
    </row>
    <row r="34" spans="2:12" s="144" customFormat="1">
      <c r="B34" s="199" t="s">
        <v>1752</v>
      </c>
      <c r="C34" s="198" t="s">
        <v>1770</v>
      </c>
      <c r="D34" s="198">
        <v>10</v>
      </c>
      <c r="E34" s="198" t="s">
        <v>340</v>
      </c>
      <c r="F34" s="198" t="s">
        <v>176</v>
      </c>
      <c r="G34" s="206" t="s">
        <v>1470</v>
      </c>
      <c r="H34" s="207">
        <v>0</v>
      </c>
      <c r="I34" s="207">
        <v>0</v>
      </c>
      <c r="J34" s="204">
        <v>-1.7066300000000001</v>
      </c>
      <c r="K34" s="205">
        <v>4.7328256190793095E-7</v>
      </c>
      <c r="L34" s="205">
        <v>-2.8173683100889583E-6</v>
      </c>
    </row>
    <row r="35" spans="2:12" s="144" customFormat="1">
      <c r="B35" s="197"/>
      <c r="C35" s="198"/>
      <c r="D35" s="198"/>
      <c r="E35" s="198"/>
      <c r="F35" s="198"/>
      <c r="G35" s="198"/>
      <c r="H35" s="198"/>
      <c r="I35" s="198"/>
      <c r="J35" s="198"/>
      <c r="K35" s="205"/>
      <c r="L35" s="198"/>
    </row>
    <row r="36" spans="2:12" s="144" customFormat="1">
      <c r="B36" s="208" t="s">
        <v>50</v>
      </c>
      <c r="C36" s="196"/>
      <c r="D36" s="196"/>
      <c r="E36" s="196"/>
      <c r="F36" s="196"/>
      <c r="G36" s="196"/>
      <c r="H36" s="196"/>
      <c r="I36" s="196"/>
      <c r="J36" s="202">
        <v>31.28613</v>
      </c>
      <c r="K36" s="203">
        <v>5.2158908074351825E-4</v>
      </c>
      <c r="L36" s="203">
        <v>5.1648307604649784E-5</v>
      </c>
    </row>
    <row r="37" spans="2:12" s="144" customFormat="1">
      <c r="B37" s="199" t="s">
        <v>1749</v>
      </c>
      <c r="C37" s="198" t="s">
        <v>1771</v>
      </c>
      <c r="D37" s="198">
        <v>95</v>
      </c>
      <c r="E37" s="198" t="s">
        <v>725</v>
      </c>
      <c r="F37" s="198"/>
      <c r="G37" s="206" t="s">
        <v>262</v>
      </c>
      <c r="H37" s="207">
        <v>0</v>
      </c>
      <c r="I37" s="207">
        <v>0</v>
      </c>
      <c r="J37" s="204">
        <v>4.2447299999999997</v>
      </c>
      <c r="K37" s="205">
        <v>7.1189110170356181E-5</v>
      </c>
      <c r="L37" s="205">
        <v>7.0073582363393957E-6</v>
      </c>
    </row>
    <row r="38" spans="2:12" s="144" customFormat="1">
      <c r="B38" s="199" t="s">
        <v>1749</v>
      </c>
      <c r="C38" s="198" t="s">
        <v>1772</v>
      </c>
      <c r="D38" s="198">
        <v>95</v>
      </c>
      <c r="E38" s="198" t="s">
        <v>725</v>
      </c>
      <c r="F38" s="198"/>
      <c r="G38" s="206" t="s">
        <v>262</v>
      </c>
      <c r="H38" s="207">
        <v>0</v>
      </c>
      <c r="I38" s="207">
        <v>0</v>
      </c>
      <c r="J38" s="204">
        <v>27.041399999999999</v>
      </c>
      <c r="K38" s="205">
        <v>4.5039997057316192E-4</v>
      </c>
      <c r="L38" s="205">
        <v>4.4640949368310385E-5</v>
      </c>
    </row>
    <row r="39" spans="2:12" s="144" customFormat="1">
      <c r="B39" s="197"/>
      <c r="C39" s="198"/>
      <c r="D39" s="198"/>
      <c r="E39" s="198"/>
      <c r="F39" s="198"/>
      <c r="G39" s="198"/>
      <c r="H39" s="198"/>
      <c r="I39" s="198"/>
      <c r="J39" s="198"/>
      <c r="K39" s="205"/>
      <c r="L39" s="198"/>
    </row>
    <row r="40" spans="2:12" s="144" customFormat="1">
      <c r="B40" s="195" t="s">
        <v>247</v>
      </c>
      <c r="C40" s="196"/>
      <c r="D40" s="196"/>
      <c r="E40" s="196"/>
      <c r="F40" s="196"/>
      <c r="G40" s="196"/>
      <c r="H40" s="196"/>
      <c r="I40" s="196"/>
      <c r="J40" s="202">
        <v>21762.578949999999</v>
      </c>
      <c r="K40" s="203">
        <v>0.37160185103741566</v>
      </c>
      <c r="L40" s="203">
        <v>3.592647514665688E-2</v>
      </c>
    </row>
    <row r="41" spans="2:12" s="144" customFormat="1">
      <c r="B41" s="208" t="s">
        <v>49</v>
      </c>
      <c r="C41" s="196"/>
      <c r="D41" s="196"/>
      <c r="E41" s="196"/>
      <c r="F41" s="196"/>
      <c r="G41" s="196"/>
      <c r="H41" s="196"/>
      <c r="I41" s="196"/>
      <c r="J41" s="202">
        <v>21762.578949999999</v>
      </c>
      <c r="K41" s="203">
        <v>0.37160185103741566</v>
      </c>
      <c r="L41" s="203">
        <v>3.592647514665688E-2</v>
      </c>
    </row>
    <row r="42" spans="2:12" s="144" customFormat="1">
      <c r="B42" s="211" t="s">
        <v>1786</v>
      </c>
      <c r="C42" s="198" t="s">
        <v>1773</v>
      </c>
      <c r="D42" s="198">
        <v>91</v>
      </c>
      <c r="E42" s="212" t="s">
        <v>1784</v>
      </c>
      <c r="F42" s="213" t="s">
        <v>1785</v>
      </c>
      <c r="G42" s="206" t="s">
        <v>1491</v>
      </c>
      <c r="H42" s="207">
        <v>0</v>
      </c>
      <c r="I42" s="207">
        <v>0</v>
      </c>
      <c r="J42" s="204">
        <v>1083.8873000000001</v>
      </c>
      <c r="K42" s="205">
        <v>1.8178063719470949E-2</v>
      </c>
      <c r="L42" s="205">
        <v>1.789321487802209E-3</v>
      </c>
    </row>
    <row r="43" spans="2:12" s="144" customFormat="1">
      <c r="B43" s="211" t="s">
        <v>1786</v>
      </c>
      <c r="C43" s="198" t="s">
        <v>1774</v>
      </c>
      <c r="D43" s="198">
        <v>91</v>
      </c>
      <c r="E43" s="212" t="s">
        <v>1784</v>
      </c>
      <c r="F43" s="213" t="s">
        <v>1785</v>
      </c>
      <c r="G43" s="206" t="s">
        <v>1266</v>
      </c>
      <c r="H43" s="207">
        <v>0</v>
      </c>
      <c r="I43" s="207">
        <v>0</v>
      </c>
      <c r="J43" s="204">
        <v>19526.498</v>
      </c>
      <c r="K43" s="205">
        <v>0.33409173627042282</v>
      </c>
      <c r="L43" s="205">
        <v>3.2235069506697654E-2</v>
      </c>
    </row>
    <row r="44" spans="2:12" s="144" customFormat="1">
      <c r="B44" s="211" t="s">
        <v>1786</v>
      </c>
      <c r="C44" s="198" t="s">
        <v>1775</v>
      </c>
      <c r="D44" s="198">
        <v>91</v>
      </c>
      <c r="E44" s="212" t="s">
        <v>1784</v>
      </c>
      <c r="F44" s="213" t="s">
        <v>1785</v>
      </c>
      <c r="G44" s="206" t="s">
        <v>189</v>
      </c>
      <c r="H44" s="207">
        <v>0</v>
      </c>
      <c r="I44" s="207">
        <v>0</v>
      </c>
      <c r="J44" s="204">
        <v>8.8714399999999998</v>
      </c>
      <c r="K44" s="205">
        <v>1.4878447381334143E-4</v>
      </c>
      <c r="L44" s="205">
        <v>1.4645303270688777E-5</v>
      </c>
    </row>
    <row r="45" spans="2:12" s="144" customFormat="1">
      <c r="B45" s="211" t="s">
        <v>1786</v>
      </c>
      <c r="C45" s="198" t="s">
        <v>1776</v>
      </c>
      <c r="D45" s="198">
        <v>91</v>
      </c>
      <c r="E45" s="212" t="s">
        <v>1784</v>
      </c>
      <c r="F45" s="213" t="s">
        <v>1785</v>
      </c>
      <c r="G45" s="206" t="s">
        <v>1777</v>
      </c>
      <c r="H45" s="207">
        <v>0</v>
      </c>
      <c r="I45" s="207">
        <v>0</v>
      </c>
      <c r="J45" s="204">
        <v>1.2862799999999999</v>
      </c>
      <c r="K45" s="205">
        <v>2.1572427134334988E-5</v>
      </c>
      <c r="L45" s="205">
        <v>2.1234388882776141E-6</v>
      </c>
    </row>
    <row r="46" spans="2:12" s="144" customFormat="1">
      <c r="B46" s="211" t="s">
        <v>1786</v>
      </c>
      <c r="C46" s="198" t="s">
        <v>1778</v>
      </c>
      <c r="D46" s="198">
        <v>91</v>
      </c>
      <c r="E46" s="212" t="s">
        <v>1784</v>
      </c>
      <c r="F46" s="213" t="s">
        <v>1785</v>
      </c>
      <c r="G46" s="206" t="s">
        <v>186</v>
      </c>
      <c r="H46" s="207">
        <v>0</v>
      </c>
      <c r="I46" s="207">
        <v>0</v>
      </c>
      <c r="J46" s="204">
        <v>7.7921300000000002</v>
      </c>
      <c r="K46" s="205">
        <v>1.3068317679375074E-4</v>
      </c>
      <c r="L46" s="205">
        <v>1.2863538160054303E-5</v>
      </c>
    </row>
    <row r="47" spans="2:12" s="144" customFormat="1">
      <c r="B47" s="211" t="s">
        <v>1786</v>
      </c>
      <c r="C47" s="198" t="s">
        <v>1779</v>
      </c>
      <c r="D47" s="198">
        <v>91</v>
      </c>
      <c r="E47" s="212" t="s">
        <v>1784</v>
      </c>
      <c r="F47" s="213" t="s">
        <v>1785</v>
      </c>
      <c r="G47" s="206" t="s">
        <v>1470</v>
      </c>
      <c r="H47" s="207">
        <v>0</v>
      </c>
      <c r="I47" s="207">
        <v>0</v>
      </c>
      <c r="J47" s="204">
        <v>733.27631999999994</v>
      </c>
      <c r="K47" s="205">
        <v>1.2297905574628624E-2</v>
      </c>
      <c r="L47" s="205">
        <v>1.2105198352933267E-3</v>
      </c>
    </row>
    <row r="48" spans="2:12" s="144" customFormat="1">
      <c r="B48" s="211" t="s">
        <v>1786</v>
      </c>
      <c r="C48" s="198" t="s">
        <v>1780</v>
      </c>
      <c r="D48" s="198">
        <v>91</v>
      </c>
      <c r="E48" s="212" t="s">
        <v>1784</v>
      </c>
      <c r="F48" s="213" t="s">
        <v>1785</v>
      </c>
      <c r="G48" s="206" t="s">
        <v>1315</v>
      </c>
      <c r="H48" s="207">
        <v>0</v>
      </c>
      <c r="I48" s="207">
        <v>0</v>
      </c>
      <c r="J48" s="204">
        <v>400.96747999999997</v>
      </c>
      <c r="K48" s="205">
        <v>6.7246958248110226E-3</v>
      </c>
      <c r="L48" s="205">
        <v>6.6193203654466883E-4</v>
      </c>
    </row>
    <row r="49" spans="2:12" s="144" customFormat="1">
      <c r="B49" s="214"/>
      <c r="C49" s="214"/>
      <c r="D49" s="210"/>
      <c r="E49" s="154"/>
      <c r="F49" s="155"/>
      <c r="G49" s="99"/>
      <c r="H49" s="100"/>
      <c r="I49" s="100"/>
      <c r="J49" s="96"/>
      <c r="K49" s="97"/>
      <c r="L49" s="97"/>
    </row>
    <row r="50" spans="2:12" s="144" customFormat="1">
      <c r="B50" s="214"/>
      <c r="C50" s="214"/>
      <c r="D50" s="210"/>
      <c r="E50" s="154"/>
      <c r="F50" s="155"/>
      <c r="G50" s="99"/>
      <c r="H50" s="100"/>
      <c r="I50" s="100"/>
      <c r="J50" s="96"/>
      <c r="K50" s="97"/>
      <c r="L50" s="97"/>
    </row>
    <row r="51" spans="2:12" s="144" customFormat="1">
      <c r="B51" s="214"/>
      <c r="C51" s="214"/>
      <c r="D51" s="210"/>
      <c r="E51" s="154"/>
      <c r="F51" s="155"/>
      <c r="G51" s="99"/>
      <c r="H51" s="100"/>
      <c r="I51" s="100"/>
      <c r="J51" s="96"/>
      <c r="K51" s="97"/>
      <c r="L51" s="97"/>
    </row>
    <row r="52" spans="2:12" s="144" customFormat="1">
      <c r="B52" s="215"/>
      <c r="C52" s="214"/>
      <c r="D52" s="210"/>
    </row>
    <row r="53" spans="2:12" s="144" customFormat="1">
      <c r="B53" s="215"/>
      <c r="C53" s="214"/>
      <c r="D53" s="210"/>
    </row>
    <row r="54" spans="2:12" s="144" customFormat="1">
      <c r="B54" s="214"/>
      <c r="C54" s="214"/>
      <c r="D54" s="210"/>
    </row>
    <row r="55" spans="2:12" s="144" customFormat="1">
      <c r="B55" s="214"/>
      <c r="C55" s="214"/>
      <c r="D55" s="210"/>
    </row>
    <row r="56" spans="2:12" s="144" customFormat="1">
      <c r="B56" s="214"/>
      <c r="C56" s="214"/>
      <c r="D56" s="210"/>
    </row>
    <row r="57" spans="2:12" s="144" customFormat="1">
      <c r="B57" s="214"/>
      <c r="C57" s="214"/>
      <c r="D57" s="210"/>
    </row>
    <row r="58" spans="2:12" s="144" customFormat="1">
      <c r="B58" s="214"/>
      <c r="C58" s="214"/>
      <c r="D58" s="210"/>
    </row>
    <row r="59" spans="2:12" s="144" customFormat="1">
      <c r="B59" s="214"/>
      <c r="C59" s="214"/>
      <c r="D59" s="210"/>
    </row>
    <row r="60" spans="2:12" s="144" customFormat="1">
      <c r="B60" s="214"/>
      <c r="C60" s="214"/>
      <c r="D60" s="210"/>
    </row>
    <row r="61" spans="2:12" s="144" customFormat="1">
      <c r="B61" s="214"/>
      <c r="C61" s="214"/>
      <c r="D61" s="210"/>
    </row>
    <row r="62" spans="2:12" s="144" customFormat="1">
      <c r="B62" s="214"/>
      <c r="C62" s="214"/>
      <c r="D62" s="210"/>
    </row>
    <row r="63" spans="2:12" s="144" customFormat="1">
      <c r="B63" s="177"/>
      <c r="C63" s="177"/>
      <c r="D63" s="178"/>
    </row>
    <row r="64" spans="2:12" s="144" customFormat="1">
      <c r="B64" s="177"/>
      <c r="C64" s="177"/>
      <c r="D64" s="178"/>
    </row>
    <row r="65" spans="2:4" s="144" customFormat="1">
      <c r="B65" s="156"/>
      <c r="C65" s="156"/>
      <c r="D65" s="178"/>
    </row>
    <row r="66" spans="2:4" s="144" customFormat="1">
      <c r="B66" s="156"/>
      <c r="C66" s="156"/>
      <c r="D66" s="178"/>
    </row>
    <row r="67" spans="2:4" s="144" customFormat="1">
      <c r="B67" s="156"/>
      <c r="C67" s="156"/>
      <c r="D67" s="178"/>
    </row>
    <row r="68" spans="2:4" s="144" customFormat="1">
      <c r="B68" s="156"/>
      <c r="C68" s="156"/>
      <c r="D68" s="178"/>
    </row>
    <row r="69" spans="2:4" s="144" customFormat="1">
      <c r="B69" s="156"/>
      <c r="C69" s="156"/>
      <c r="D69" s="178"/>
    </row>
    <row r="70" spans="2:4" s="144" customFormat="1">
      <c r="B70" s="156"/>
      <c r="C70" s="156"/>
      <c r="D70" s="178"/>
    </row>
    <row r="71" spans="2:4" s="144" customFormat="1">
      <c r="B71" s="156"/>
      <c r="C71" s="156"/>
      <c r="D71" s="178"/>
    </row>
    <row r="72" spans="2:4" s="144" customFormat="1">
      <c r="B72" s="156"/>
      <c r="C72" s="156"/>
      <c r="D72" s="178"/>
    </row>
    <row r="73" spans="2:4" s="144" customFormat="1">
      <c r="B73" s="156"/>
      <c r="C73" s="156"/>
      <c r="D73" s="178"/>
    </row>
    <row r="74" spans="2:4" s="144" customFormat="1">
      <c r="B74" s="156"/>
      <c r="C74" s="156"/>
      <c r="D74" s="178"/>
    </row>
    <row r="75" spans="2:4" s="144" customFormat="1">
      <c r="B75" s="156"/>
      <c r="C75" s="156"/>
      <c r="D75" s="178"/>
    </row>
    <row r="76" spans="2:4" s="144" customFormat="1">
      <c r="B76" s="156"/>
      <c r="C76" s="156"/>
      <c r="D76" s="178"/>
    </row>
    <row r="77" spans="2:4" s="144" customFormat="1">
      <c r="B77" s="156"/>
      <c r="C77" s="156"/>
      <c r="D77" s="178"/>
    </row>
    <row r="78" spans="2:4" s="144" customFormat="1">
      <c r="B78" s="156"/>
      <c r="C78" s="156"/>
      <c r="D78" s="178"/>
    </row>
    <row r="79" spans="2:4" s="144" customFormat="1">
      <c r="B79" s="156"/>
      <c r="C79" s="156"/>
      <c r="D79" s="178"/>
    </row>
    <row r="80" spans="2:4" s="144" customFormat="1">
      <c r="B80" s="156"/>
      <c r="C80" s="156"/>
      <c r="D80" s="178"/>
    </row>
    <row r="81" spans="2:4" s="144" customFormat="1">
      <c r="B81" s="156"/>
      <c r="C81" s="156"/>
      <c r="D81" s="178"/>
    </row>
    <row r="82" spans="2:4" s="144" customFormat="1">
      <c r="B82" s="156"/>
      <c r="C82" s="156"/>
      <c r="D82" s="178"/>
    </row>
    <row r="83" spans="2:4" s="144" customFormat="1">
      <c r="B83" s="156"/>
      <c r="C83" s="156"/>
      <c r="D83" s="178"/>
    </row>
    <row r="84" spans="2:4" s="144" customFormat="1">
      <c r="B84" s="156"/>
      <c r="C84" s="156"/>
      <c r="D84" s="178"/>
    </row>
    <row r="85" spans="2:4" s="144" customFormat="1">
      <c r="B85" s="156"/>
      <c r="C85" s="156"/>
      <c r="D85" s="178"/>
    </row>
    <row r="86" spans="2:4" s="144" customFormat="1">
      <c r="B86" s="156"/>
      <c r="C86" s="156"/>
      <c r="D86" s="178"/>
    </row>
    <row r="87" spans="2:4" s="144" customFormat="1">
      <c r="B87" s="156"/>
      <c r="C87" s="156"/>
      <c r="D87" s="178"/>
    </row>
    <row r="88" spans="2:4" s="144" customFormat="1">
      <c r="B88" s="156"/>
      <c r="C88" s="156"/>
      <c r="D88" s="178"/>
    </row>
    <row r="89" spans="2:4" s="144" customFormat="1">
      <c r="B89" s="156"/>
      <c r="C89" s="156"/>
      <c r="D89" s="178"/>
    </row>
    <row r="90" spans="2:4" s="144" customFormat="1">
      <c r="B90" s="156"/>
      <c r="C90" s="156"/>
      <c r="D90" s="178"/>
    </row>
    <row r="91" spans="2:4" s="144" customFormat="1">
      <c r="B91" s="156"/>
      <c r="C91" s="156"/>
      <c r="D91" s="178"/>
    </row>
    <row r="92" spans="2:4" s="144" customFormat="1">
      <c r="B92" s="156"/>
      <c r="C92" s="156"/>
      <c r="D92" s="178"/>
    </row>
    <row r="93" spans="2:4" s="144" customFormat="1">
      <c r="B93" s="156"/>
      <c r="C93" s="156"/>
      <c r="D93" s="178"/>
    </row>
    <row r="94" spans="2:4" s="144" customFormat="1">
      <c r="B94" s="156"/>
      <c r="C94" s="156"/>
      <c r="D94" s="178"/>
    </row>
    <row r="95" spans="2:4" s="144" customFormat="1">
      <c r="B95" s="156"/>
      <c r="C95" s="156"/>
      <c r="D95" s="178"/>
    </row>
    <row r="96" spans="2:4" s="144" customFormat="1">
      <c r="B96" s="156"/>
      <c r="C96" s="156"/>
      <c r="D96" s="178"/>
    </row>
    <row r="97" spans="2:4" s="144" customFormat="1">
      <c r="B97" s="156"/>
      <c r="C97" s="156"/>
      <c r="D97" s="178"/>
    </row>
    <row r="98" spans="2:4" s="144" customFormat="1">
      <c r="B98" s="156"/>
      <c r="C98" s="156"/>
      <c r="D98" s="178"/>
    </row>
    <row r="99" spans="2:4" s="144" customFormat="1">
      <c r="B99" s="156"/>
      <c r="C99" s="156"/>
      <c r="D99" s="178"/>
    </row>
    <row r="100" spans="2:4" s="144" customFormat="1">
      <c r="B100" s="156"/>
      <c r="C100" s="156"/>
      <c r="D100" s="178"/>
    </row>
    <row r="101" spans="2:4" s="144" customFormat="1">
      <c r="B101" s="156"/>
      <c r="C101" s="156"/>
      <c r="D101" s="178"/>
    </row>
    <row r="102" spans="2:4" s="144" customFormat="1">
      <c r="B102" s="156"/>
      <c r="C102" s="156"/>
      <c r="D102" s="178"/>
    </row>
    <row r="103" spans="2:4" s="144" customFormat="1">
      <c r="B103" s="156"/>
      <c r="C103" s="156"/>
      <c r="D103" s="178"/>
    </row>
    <row r="104" spans="2:4" s="144" customFormat="1">
      <c r="B104" s="156"/>
      <c r="C104" s="156"/>
      <c r="D104" s="178"/>
    </row>
    <row r="105" spans="2:4" s="144" customFormat="1">
      <c r="B105" s="156"/>
      <c r="C105" s="156"/>
      <c r="D105" s="178"/>
    </row>
    <row r="106" spans="2:4" s="144" customFormat="1">
      <c r="B106" s="156"/>
      <c r="C106" s="156"/>
      <c r="D106" s="178"/>
    </row>
    <row r="107" spans="2:4" s="144" customFormat="1">
      <c r="B107" s="156"/>
      <c r="C107" s="156"/>
      <c r="D107" s="178"/>
    </row>
    <row r="108" spans="2:4">
      <c r="D108" s="178"/>
    </row>
    <row r="109" spans="2:4">
      <c r="D109" s="178"/>
    </row>
    <row r="110" spans="2:4">
      <c r="D110" s="178"/>
    </row>
    <row r="111" spans="2:4">
      <c r="D111" s="178"/>
    </row>
    <row r="112" spans="2:4">
      <c r="D112" s="178"/>
    </row>
    <row r="113" spans="4:4">
      <c r="D113" s="178"/>
    </row>
    <row r="114" spans="4:4">
      <c r="D114" s="178"/>
    </row>
    <row r="115" spans="4:4">
      <c r="D115" s="178"/>
    </row>
    <row r="116" spans="4:4">
      <c r="D116" s="178"/>
    </row>
    <row r="117" spans="4:4">
      <c r="D117" s="178"/>
    </row>
    <row r="118" spans="4:4">
      <c r="D118" s="178"/>
    </row>
    <row r="119" spans="4:4">
      <c r="D119" s="178"/>
    </row>
    <row r="120" spans="4:4">
      <c r="D120" s="178"/>
    </row>
    <row r="121" spans="4:4">
      <c r="D121" s="178"/>
    </row>
    <row r="122" spans="4:4">
      <c r="D122" s="178"/>
    </row>
    <row r="123" spans="4:4">
      <c r="D123" s="178"/>
    </row>
    <row r="124" spans="4:4">
      <c r="D124" s="178"/>
    </row>
    <row r="125" spans="4:4">
      <c r="D125" s="178"/>
    </row>
    <row r="126" spans="4:4">
      <c r="D126" s="178"/>
    </row>
    <row r="127" spans="4:4">
      <c r="D127" s="178"/>
    </row>
    <row r="128" spans="4:4">
      <c r="D128" s="178"/>
    </row>
    <row r="129" spans="4:4">
      <c r="D129" s="178"/>
    </row>
    <row r="130" spans="4:4">
      <c r="D130" s="178"/>
    </row>
    <row r="131" spans="4:4">
      <c r="D131" s="178"/>
    </row>
    <row r="132" spans="4:4">
      <c r="D132" s="178"/>
    </row>
    <row r="133" spans="4:4">
      <c r="D133" s="178"/>
    </row>
    <row r="134" spans="4:4">
      <c r="D134" s="178"/>
    </row>
    <row r="135" spans="4:4">
      <c r="D135" s="178"/>
    </row>
    <row r="136" spans="4:4">
      <c r="D136" s="178"/>
    </row>
    <row r="137" spans="4:4">
      <c r="D137" s="178"/>
    </row>
    <row r="138" spans="4:4">
      <c r="D138" s="178"/>
    </row>
    <row r="139" spans="4:4">
      <c r="D139" s="178"/>
    </row>
    <row r="140" spans="4:4">
      <c r="D140" s="178"/>
    </row>
    <row r="141" spans="4:4">
      <c r="D141" s="178"/>
    </row>
    <row r="142" spans="4:4">
      <c r="D142" s="178"/>
    </row>
    <row r="143" spans="4:4">
      <c r="D143" s="178"/>
    </row>
    <row r="144" spans="4:4">
      <c r="D144" s="178"/>
    </row>
    <row r="145" spans="4:4">
      <c r="D145" s="178"/>
    </row>
    <row r="146" spans="4:4">
      <c r="D146" s="178"/>
    </row>
    <row r="147" spans="4:4">
      <c r="D147" s="178"/>
    </row>
    <row r="148" spans="4:4">
      <c r="D148" s="178"/>
    </row>
    <row r="149" spans="4:4">
      <c r="D149" s="178"/>
    </row>
    <row r="150" spans="4:4">
      <c r="D150" s="178"/>
    </row>
    <row r="151" spans="4:4">
      <c r="D151" s="178"/>
    </row>
    <row r="152" spans="4:4">
      <c r="D152" s="178"/>
    </row>
    <row r="153" spans="4:4">
      <c r="D153" s="178"/>
    </row>
    <row r="154" spans="4:4">
      <c r="D154" s="178"/>
    </row>
    <row r="155" spans="4:4">
      <c r="D155" s="178"/>
    </row>
    <row r="156" spans="4:4">
      <c r="D156" s="178"/>
    </row>
    <row r="157" spans="4:4">
      <c r="D157" s="178"/>
    </row>
    <row r="158" spans="4:4">
      <c r="D158" s="178"/>
    </row>
    <row r="159" spans="4:4">
      <c r="D159" s="178"/>
    </row>
    <row r="160" spans="4:4">
      <c r="D160" s="178"/>
    </row>
    <row r="161" spans="4:4">
      <c r="D161" s="178"/>
    </row>
    <row r="162" spans="4:4">
      <c r="D162" s="178"/>
    </row>
    <row r="163" spans="4:4">
      <c r="D163" s="178"/>
    </row>
    <row r="164" spans="4:4">
      <c r="D164" s="178"/>
    </row>
    <row r="165" spans="4:4">
      <c r="D165" s="178"/>
    </row>
    <row r="166" spans="4:4">
      <c r="D166" s="178"/>
    </row>
    <row r="167" spans="4:4">
      <c r="D167" s="178"/>
    </row>
    <row r="168" spans="4:4">
      <c r="D168" s="178"/>
    </row>
    <row r="169" spans="4:4">
      <c r="D169" s="178"/>
    </row>
    <row r="170" spans="4:4">
      <c r="D170" s="178"/>
    </row>
    <row r="171" spans="4:4">
      <c r="D171" s="178"/>
    </row>
    <row r="172" spans="4:4">
      <c r="D172" s="178"/>
    </row>
    <row r="173" spans="4:4">
      <c r="D173" s="178"/>
    </row>
    <row r="174" spans="4:4">
      <c r="D174" s="178"/>
    </row>
    <row r="175" spans="4:4">
      <c r="D175" s="178"/>
    </row>
    <row r="176" spans="4:4">
      <c r="D176" s="178"/>
    </row>
    <row r="177" spans="4:4">
      <c r="D177" s="178"/>
    </row>
    <row r="178" spans="4:4">
      <c r="D178" s="178"/>
    </row>
    <row r="179" spans="4:4">
      <c r="D179" s="178"/>
    </row>
    <row r="180" spans="4:4">
      <c r="D180" s="178"/>
    </row>
    <row r="181" spans="4:4">
      <c r="D181" s="178"/>
    </row>
    <row r="182" spans="4:4">
      <c r="D182" s="178"/>
    </row>
    <row r="183" spans="4:4">
      <c r="D183" s="178"/>
    </row>
    <row r="184" spans="4:4">
      <c r="D184" s="178"/>
    </row>
    <row r="185" spans="4:4">
      <c r="D185" s="178"/>
    </row>
    <row r="186" spans="4:4">
      <c r="D186" s="178"/>
    </row>
    <row r="187" spans="4:4">
      <c r="D187" s="178"/>
    </row>
    <row r="188" spans="4:4">
      <c r="D188" s="178"/>
    </row>
    <row r="189" spans="4:4">
      <c r="D189" s="178"/>
    </row>
    <row r="190" spans="4:4">
      <c r="D190" s="178"/>
    </row>
    <row r="191" spans="4:4">
      <c r="D191" s="178"/>
    </row>
    <row r="192" spans="4:4">
      <c r="D192" s="178"/>
    </row>
    <row r="193" spans="4:4">
      <c r="D193" s="178"/>
    </row>
    <row r="194" spans="4:4">
      <c r="D194" s="178"/>
    </row>
    <row r="195" spans="4:4">
      <c r="D195" s="178"/>
    </row>
    <row r="196" spans="4:4">
      <c r="D196" s="178"/>
    </row>
    <row r="197" spans="4:4">
      <c r="D197" s="178"/>
    </row>
    <row r="198" spans="4:4">
      <c r="D198" s="178"/>
    </row>
    <row r="199" spans="4:4">
      <c r="D199" s="178"/>
    </row>
    <row r="200" spans="4:4">
      <c r="D200" s="178"/>
    </row>
    <row r="201" spans="4:4">
      <c r="D201" s="178"/>
    </row>
    <row r="202" spans="4:4">
      <c r="D202" s="178"/>
    </row>
    <row r="203" spans="4:4">
      <c r="D203" s="178"/>
    </row>
    <row r="204" spans="4:4">
      <c r="D204" s="178"/>
    </row>
    <row r="205" spans="4:4">
      <c r="D205" s="178"/>
    </row>
    <row r="206" spans="4:4">
      <c r="D206" s="178"/>
    </row>
    <row r="207" spans="4:4">
      <c r="D207" s="178"/>
    </row>
    <row r="208" spans="4:4">
      <c r="D208" s="178"/>
    </row>
    <row r="209" spans="4:4">
      <c r="D209" s="178"/>
    </row>
    <row r="210" spans="4:4">
      <c r="D210" s="178"/>
    </row>
    <row r="211" spans="4:4">
      <c r="D211" s="178"/>
    </row>
    <row r="212" spans="4:4">
      <c r="D212" s="178"/>
    </row>
    <row r="213" spans="4:4">
      <c r="D213" s="178"/>
    </row>
    <row r="214" spans="4:4">
      <c r="D214" s="178"/>
    </row>
    <row r="215" spans="4:4">
      <c r="D215" s="178"/>
    </row>
    <row r="216" spans="4:4">
      <c r="D216" s="178"/>
    </row>
    <row r="217" spans="4:4">
      <c r="D217" s="178"/>
    </row>
    <row r="218" spans="4:4">
      <c r="D218" s="178"/>
    </row>
    <row r="219" spans="4:4">
      <c r="D219" s="178"/>
    </row>
    <row r="220" spans="4:4">
      <c r="D220" s="178"/>
    </row>
    <row r="221" spans="4:4">
      <c r="D221" s="178"/>
    </row>
    <row r="222" spans="4:4">
      <c r="D222" s="178"/>
    </row>
    <row r="223" spans="4:4">
      <c r="D223" s="178"/>
    </row>
    <row r="224" spans="4:4">
      <c r="D224" s="178"/>
    </row>
    <row r="225" spans="4:4">
      <c r="D225" s="178"/>
    </row>
    <row r="226" spans="4:4">
      <c r="D226" s="178"/>
    </row>
    <row r="227" spans="4:4">
      <c r="D227" s="178"/>
    </row>
    <row r="228" spans="4:4">
      <c r="D228" s="178"/>
    </row>
    <row r="229" spans="4:4">
      <c r="D229" s="178"/>
    </row>
    <row r="230" spans="4:4">
      <c r="D230" s="178"/>
    </row>
    <row r="231" spans="4:4">
      <c r="D231" s="178"/>
    </row>
    <row r="232" spans="4:4">
      <c r="D232" s="178"/>
    </row>
    <row r="233" spans="4:4">
      <c r="D233" s="178"/>
    </row>
    <row r="234" spans="4:4">
      <c r="D234" s="178"/>
    </row>
    <row r="235" spans="4:4">
      <c r="D235" s="178"/>
    </row>
    <row r="236" spans="4:4">
      <c r="D236" s="178"/>
    </row>
    <row r="237" spans="4:4">
      <c r="D237" s="178"/>
    </row>
    <row r="238" spans="4:4">
      <c r="D238" s="178"/>
    </row>
    <row r="239" spans="4:4">
      <c r="D239" s="178"/>
    </row>
    <row r="240" spans="4:4">
      <c r="D240" s="178"/>
    </row>
    <row r="241" spans="4:4">
      <c r="D241" s="178"/>
    </row>
    <row r="242" spans="4:4">
      <c r="D242" s="178"/>
    </row>
    <row r="243" spans="4:4">
      <c r="D243" s="178"/>
    </row>
    <row r="244" spans="4:4">
      <c r="D244" s="178"/>
    </row>
    <row r="245" spans="4:4">
      <c r="D245" s="178"/>
    </row>
    <row r="246" spans="4:4">
      <c r="D246" s="178"/>
    </row>
    <row r="247" spans="4:4">
      <c r="D247" s="178"/>
    </row>
    <row r="248" spans="4:4">
      <c r="D248" s="178"/>
    </row>
    <row r="249" spans="4:4">
      <c r="D249" s="178"/>
    </row>
    <row r="250" spans="4:4">
      <c r="D250" s="178"/>
    </row>
    <row r="251" spans="4:4">
      <c r="D251" s="178"/>
    </row>
    <row r="252" spans="4:4">
      <c r="D252" s="178"/>
    </row>
    <row r="253" spans="4:4">
      <c r="D253" s="178"/>
    </row>
    <row r="254" spans="4:4">
      <c r="D254" s="178"/>
    </row>
    <row r="255" spans="4:4">
      <c r="D255" s="178"/>
    </row>
    <row r="256" spans="4:4">
      <c r="D256" s="178"/>
    </row>
    <row r="257" spans="4:4">
      <c r="D257" s="178"/>
    </row>
    <row r="258" spans="4:4">
      <c r="D258" s="178"/>
    </row>
    <row r="259" spans="4:4">
      <c r="D259" s="178"/>
    </row>
    <row r="260" spans="4:4">
      <c r="D260" s="178"/>
    </row>
    <row r="261" spans="4:4">
      <c r="D261" s="178"/>
    </row>
    <row r="262" spans="4:4">
      <c r="D262" s="178"/>
    </row>
    <row r="263" spans="4:4">
      <c r="D263" s="178"/>
    </row>
    <row r="264" spans="4:4">
      <c r="D264" s="178"/>
    </row>
    <row r="265" spans="4:4">
      <c r="D265" s="178"/>
    </row>
    <row r="266" spans="4:4">
      <c r="D266" s="178"/>
    </row>
    <row r="267" spans="4:4">
      <c r="D267" s="178"/>
    </row>
    <row r="268" spans="4:4">
      <c r="D268" s="178"/>
    </row>
    <row r="269" spans="4:4">
      <c r="D269" s="178"/>
    </row>
    <row r="270" spans="4:4">
      <c r="D270" s="178"/>
    </row>
    <row r="271" spans="4:4">
      <c r="D271" s="178"/>
    </row>
    <row r="272" spans="4:4">
      <c r="D272" s="178"/>
    </row>
    <row r="273" spans="4:4">
      <c r="D273" s="178"/>
    </row>
    <row r="274" spans="4:4">
      <c r="D274" s="178"/>
    </row>
    <row r="275" spans="4:4">
      <c r="D275" s="178"/>
    </row>
    <row r="276" spans="4:4">
      <c r="D276" s="178"/>
    </row>
    <row r="277" spans="4:4">
      <c r="D277" s="178"/>
    </row>
    <row r="278" spans="4:4">
      <c r="D278" s="178"/>
    </row>
    <row r="279" spans="4:4">
      <c r="D279" s="178"/>
    </row>
    <row r="280" spans="4:4">
      <c r="D280" s="178"/>
    </row>
    <row r="281" spans="4:4">
      <c r="D281" s="178"/>
    </row>
    <row r="282" spans="4:4">
      <c r="D282" s="178"/>
    </row>
    <row r="283" spans="4:4">
      <c r="D283" s="178"/>
    </row>
    <row r="284" spans="4:4">
      <c r="D284" s="178"/>
    </row>
    <row r="285" spans="4:4">
      <c r="D285" s="178"/>
    </row>
    <row r="286" spans="4:4">
      <c r="D286" s="178"/>
    </row>
    <row r="287" spans="4:4">
      <c r="D287" s="178"/>
    </row>
    <row r="288" spans="4:4">
      <c r="D288" s="178"/>
    </row>
    <row r="289" spans="4:4">
      <c r="D289" s="178"/>
    </row>
    <row r="290" spans="4:4">
      <c r="D290" s="178"/>
    </row>
    <row r="291" spans="4:4">
      <c r="D291" s="178"/>
    </row>
    <row r="292" spans="4:4">
      <c r="D292" s="178"/>
    </row>
    <row r="293" spans="4:4">
      <c r="D293" s="178"/>
    </row>
    <row r="294" spans="4:4">
      <c r="D294" s="178"/>
    </row>
    <row r="295" spans="4:4">
      <c r="D295" s="178"/>
    </row>
    <row r="296" spans="4:4">
      <c r="D296" s="178"/>
    </row>
    <row r="297" spans="4:4">
      <c r="D297" s="178"/>
    </row>
    <row r="298" spans="4:4">
      <c r="D298" s="178"/>
    </row>
    <row r="299" spans="4:4">
      <c r="D299" s="178"/>
    </row>
    <row r="300" spans="4:4">
      <c r="D300" s="178"/>
    </row>
    <row r="301" spans="4:4">
      <c r="D301" s="178"/>
    </row>
    <row r="302" spans="4:4">
      <c r="D302" s="178"/>
    </row>
    <row r="303" spans="4:4">
      <c r="D303" s="178"/>
    </row>
    <row r="304" spans="4:4">
      <c r="D304" s="178"/>
    </row>
    <row r="305" spans="4:4">
      <c r="D305" s="178"/>
    </row>
    <row r="306" spans="4:4">
      <c r="D306" s="178"/>
    </row>
    <row r="307" spans="4:4">
      <c r="D307" s="178"/>
    </row>
    <row r="308" spans="4:4">
      <c r="D308" s="178"/>
    </row>
    <row r="309" spans="4:4">
      <c r="D309" s="178"/>
    </row>
    <row r="310" spans="4:4">
      <c r="D310" s="178"/>
    </row>
    <row r="311" spans="4:4">
      <c r="D311" s="178"/>
    </row>
    <row r="312" spans="4:4">
      <c r="D312" s="178"/>
    </row>
    <row r="313" spans="4:4">
      <c r="D313" s="178"/>
    </row>
    <row r="314" spans="4:4">
      <c r="D314" s="178"/>
    </row>
    <row r="315" spans="4:4">
      <c r="D315" s="178"/>
    </row>
    <row r="316" spans="4:4">
      <c r="D316" s="178"/>
    </row>
    <row r="317" spans="4:4">
      <c r="D317" s="178"/>
    </row>
    <row r="318" spans="4:4">
      <c r="D318" s="178"/>
    </row>
    <row r="319" spans="4:4">
      <c r="D319" s="178"/>
    </row>
    <row r="320" spans="4:4">
      <c r="D320" s="178"/>
    </row>
    <row r="321" spans="4:4">
      <c r="D321" s="178"/>
    </row>
    <row r="322" spans="4:4">
      <c r="D322" s="178"/>
    </row>
    <row r="323" spans="4:4">
      <c r="D323" s="178"/>
    </row>
    <row r="324" spans="4:4">
      <c r="D324" s="178"/>
    </row>
    <row r="325" spans="4:4">
      <c r="D325" s="178"/>
    </row>
    <row r="326" spans="4:4">
      <c r="D326" s="178"/>
    </row>
    <row r="327" spans="4:4">
      <c r="D327" s="178"/>
    </row>
    <row r="328" spans="4:4">
      <c r="D328" s="178"/>
    </row>
    <row r="329" spans="4:4">
      <c r="D329" s="178"/>
    </row>
    <row r="330" spans="4:4">
      <c r="D330" s="178"/>
    </row>
    <row r="331" spans="4:4">
      <c r="D331" s="178"/>
    </row>
    <row r="332" spans="4:4">
      <c r="D332" s="178"/>
    </row>
    <row r="333" spans="4:4">
      <c r="D333" s="178"/>
    </row>
    <row r="334" spans="4:4">
      <c r="D334" s="178"/>
    </row>
    <row r="335" spans="4:4">
      <c r="D335" s="178"/>
    </row>
    <row r="336" spans="4:4">
      <c r="D336" s="178"/>
    </row>
    <row r="337" spans="4:4">
      <c r="D337" s="178"/>
    </row>
    <row r="338" spans="4:4">
      <c r="D338" s="178"/>
    </row>
    <row r="339" spans="4:4">
      <c r="D339" s="178"/>
    </row>
    <row r="340" spans="4:4">
      <c r="D340" s="178"/>
    </row>
    <row r="341" spans="4:4">
      <c r="D341" s="178"/>
    </row>
    <row r="342" spans="4:4">
      <c r="D342" s="178"/>
    </row>
    <row r="343" spans="4:4">
      <c r="D343" s="178"/>
    </row>
    <row r="344" spans="4:4">
      <c r="D344" s="178"/>
    </row>
    <row r="345" spans="4:4">
      <c r="D345" s="178"/>
    </row>
    <row r="346" spans="4:4">
      <c r="D346" s="178"/>
    </row>
    <row r="347" spans="4:4">
      <c r="D347" s="178"/>
    </row>
    <row r="348" spans="4:4">
      <c r="D348" s="178"/>
    </row>
    <row r="349" spans="4:4">
      <c r="D349" s="178"/>
    </row>
    <row r="350" spans="4:4">
      <c r="D350" s="178"/>
    </row>
    <row r="351" spans="4:4">
      <c r="D351" s="178"/>
    </row>
    <row r="352" spans="4:4">
      <c r="D352" s="178"/>
    </row>
    <row r="353" spans="4:4">
      <c r="D353" s="178"/>
    </row>
    <row r="354" spans="4:4">
      <c r="D354" s="178"/>
    </row>
    <row r="355" spans="4:4">
      <c r="D355" s="178"/>
    </row>
    <row r="356" spans="4:4">
      <c r="D356" s="178"/>
    </row>
    <row r="357" spans="4:4">
      <c r="D357" s="178"/>
    </row>
    <row r="358" spans="4:4">
      <c r="D358" s="178"/>
    </row>
    <row r="359" spans="4:4">
      <c r="D359" s="178"/>
    </row>
    <row r="360" spans="4:4">
      <c r="D360" s="178"/>
    </row>
    <row r="361" spans="4:4">
      <c r="D361" s="178"/>
    </row>
    <row r="362" spans="4:4">
      <c r="D362" s="178"/>
    </row>
    <row r="363" spans="4:4">
      <c r="D363" s="178"/>
    </row>
    <row r="364" spans="4:4">
      <c r="D364" s="178"/>
    </row>
    <row r="365" spans="4:4">
      <c r="D365" s="178"/>
    </row>
    <row r="366" spans="4:4">
      <c r="D366" s="178"/>
    </row>
    <row r="367" spans="4:4">
      <c r="D367" s="178"/>
    </row>
    <row r="368" spans="4:4">
      <c r="D368" s="178"/>
    </row>
    <row r="369" spans="4:4">
      <c r="D369" s="178"/>
    </row>
    <row r="370" spans="4:4">
      <c r="D370" s="178"/>
    </row>
    <row r="371" spans="4:4">
      <c r="D371" s="178"/>
    </row>
    <row r="372" spans="4:4">
      <c r="D372" s="178"/>
    </row>
    <row r="373" spans="4:4">
      <c r="D373" s="178"/>
    </row>
    <row r="374" spans="4:4">
      <c r="D374" s="178"/>
    </row>
    <row r="375" spans="4:4">
      <c r="D375" s="178"/>
    </row>
    <row r="376" spans="4:4">
      <c r="D376" s="178"/>
    </row>
    <row r="377" spans="4:4">
      <c r="D377" s="178"/>
    </row>
    <row r="378" spans="4:4">
      <c r="D378" s="178"/>
    </row>
    <row r="379" spans="4:4">
      <c r="D379" s="178"/>
    </row>
    <row r="380" spans="4:4">
      <c r="D380" s="178"/>
    </row>
    <row r="381" spans="4:4">
      <c r="D381" s="178"/>
    </row>
    <row r="382" spans="4:4">
      <c r="D382" s="178"/>
    </row>
    <row r="383" spans="4:4">
      <c r="D383" s="178"/>
    </row>
    <row r="384" spans="4:4">
      <c r="D384" s="178"/>
    </row>
    <row r="385" spans="4:4">
      <c r="D385" s="178"/>
    </row>
    <row r="386" spans="4:4">
      <c r="D386" s="178"/>
    </row>
    <row r="387" spans="4:4">
      <c r="D387" s="178"/>
    </row>
    <row r="388" spans="4:4">
      <c r="D388" s="178"/>
    </row>
    <row r="389" spans="4:4">
      <c r="D389" s="178"/>
    </row>
    <row r="390" spans="4:4">
      <c r="D390" s="178"/>
    </row>
    <row r="391" spans="4:4">
      <c r="D391" s="178"/>
    </row>
    <row r="392" spans="4:4">
      <c r="D392" s="178"/>
    </row>
    <row r="393" spans="4:4">
      <c r="D393" s="178"/>
    </row>
    <row r="394" spans="4:4">
      <c r="D394" s="178"/>
    </row>
    <row r="395" spans="4:4">
      <c r="D395" s="178"/>
    </row>
    <row r="396" spans="4:4">
      <c r="D396" s="178"/>
    </row>
    <row r="397" spans="4:4">
      <c r="D397" s="178"/>
    </row>
    <row r="398" spans="4:4">
      <c r="D398" s="178"/>
    </row>
    <row r="399" spans="4:4">
      <c r="D399" s="178"/>
    </row>
    <row r="400" spans="4:4">
      <c r="D400" s="178"/>
    </row>
    <row r="401" spans="4:4">
      <c r="D401" s="178"/>
    </row>
    <row r="402" spans="4:4">
      <c r="D402" s="178"/>
    </row>
    <row r="403" spans="4:4">
      <c r="D403" s="178"/>
    </row>
    <row r="404" spans="4:4">
      <c r="D404" s="178"/>
    </row>
    <row r="405" spans="4:4">
      <c r="D405" s="178"/>
    </row>
    <row r="406" spans="4:4">
      <c r="D406" s="178"/>
    </row>
    <row r="407" spans="4:4">
      <c r="D407" s="178"/>
    </row>
    <row r="408" spans="4:4">
      <c r="D408" s="178"/>
    </row>
    <row r="409" spans="4:4">
      <c r="D409" s="178"/>
    </row>
    <row r="410" spans="4:4">
      <c r="D410" s="178"/>
    </row>
    <row r="411" spans="4:4">
      <c r="D411" s="178"/>
    </row>
    <row r="412" spans="4:4">
      <c r="D412" s="178"/>
    </row>
    <row r="413" spans="4:4">
      <c r="D413" s="178"/>
    </row>
    <row r="414" spans="4:4">
      <c r="D414" s="178"/>
    </row>
    <row r="415" spans="4:4">
      <c r="D415" s="178"/>
    </row>
    <row r="416" spans="4:4">
      <c r="D416" s="178"/>
    </row>
    <row r="417" spans="4:4">
      <c r="D417" s="178"/>
    </row>
    <row r="418" spans="4:4">
      <c r="D418" s="178"/>
    </row>
    <row r="419" spans="4:4">
      <c r="D419" s="178"/>
    </row>
    <row r="420" spans="4:4">
      <c r="D420" s="178"/>
    </row>
    <row r="421" spans="4:4">
      <c r="D421" s="178"/>
    </row>
    <row r="422" spans="4:4">
      <c r="D422" s="178"/>
    </row>
    <row r="423" spans="4:4">
      <c r="D423" s="178"/>
    </row>
    <row r="424" spans="4:4">
      <c r="D424" s="178"/>
    </row>
    <row r="425" spans="4:4">
      <c r="D425" s="178"/>
    </row>
    <row r="426" spans="4:4">
      <c r="D426" s="178"/>
    </row>
    <row r="427" spans="4:4">
      <c r="D427" s="178"/>
    </row>
    <row r="428" spans="4:4">
      <c r="D428" s="178"/>
    </row>
    <row r="429" spans="4:4">
      <c r="D429" s="178"/>
    </row>
    <row r="430" spans="4:4">
      <c r="D430" s="178"/>
    </row>
    <row r="431" spans="4:4">
      <c r="D431" s="178"/>
    </row>
    <row r="432" spans="4:4">
      <c r="D432" s="178"/>
    </row>
    <row r="433" spans="4:4">
      <c r="D433" s="178"/>
    </row>
    <row r="434" spans="4:4">
      <c r="D434" s="178"/>
    </row>
    <row r="435" spans="4:4">
      <c r="D435" s="178"/>
    </row>
    <row r="436" spans="4:4">
      <c r="D436" s="178"/>
    </row>
    <row r="437" spans="4:4">
      <c r="D437" s="178"/>
    </row>
    <row r="438" spans="4:4">
      <c r="D438" s="178"/>
    </row>
    <row r="439" spans="4:4">
      <c r="D439" s="178"/>
    </row>
    <row r="440" spans="4:4">
      <c r="D440" s="178"/>
    </row>
    <row r="441" spans="4:4">
      <c r="D441" s="178"/>
    </row>
    <row r="442" spans="4:4">
      <c r="D442" s="178"/>
    </row>
    <row r="443" spans="4:4">
      <c r="D443" s="178"/>
    </row>
    <row r="444" spans="4:4">
      <c r="D444" s="178"/>
    </row>
    <row r="445" spans="4:4">
      <c r="D445" s="178"/>
    </row>
    <row r="446" spans="4:4">
      <c r="D446" s="178"/>
    </row>
    <row r="447" spans="4:4">
      <c r="D447" s="178"/>
    </row>
    <row r="448" spans="4:4">
      <c r="D448" s="178"/>
    </row>
    <row r="449" spans="4:4">
      <c r="D449" s="178"/>
    </row>
    <row r="450" spans="4:4">
      <c r="D450" s="178"/>
    </row>
    <row r="451" spans="4:4">
      <c r="D451" s="178"/>
    </row>
    <row r="452" spans="4:4">
      <c r="D452" s="178"/>
    </row>
    <row r="453" spans="4:4">
      <c r="D453" s="178"/>
    </row>
    <row r="454" spans="4:4">
      <c r="D454" s="178"/>
    </row>
    <row r="455" spans="4:4">
      <c r="D455" s="178"/>
    </row>
    <row r="456" spans="4:4">
      <c r="D456" s="178"/>
    </row>
    <row r="457" spans="4:4">
      <c r="D457" s="178"/>
    </row>
    <row r="458" spans="4:4">
      <c r="D458" s="178"/>
    </row>
    <row r="459" spans="4:4">
      <c r="D459" s="178"/>
    </row>
    <row r="460" spans="4:4">
      <c r="D460" s="178"/>
    </row>
    <row r="461" spans="4:4">
      <c r="D461" s="178"/>
    </row>
    <row r="462" spans="4:4">
      <c r="D462" s="178"/>
    </row>
    <row r="463" spans="4:4">
      <c r="D463" s="178"/>
    </row>
    <row r="464" spans="4:4">
      <c r="D464" s="178"/>
    </row>
    <row r="465" spans="4:4">
      <c r="D465" s="178"/>
    </row>
    <row r="466" spans="4:4">
      <c r="D466" s="178"/>
    </row>
    <row r="467" spans="4:4">
      <c r="D467" s="178"/>
    </row>
    <row r="468" spans="4:4">
      <c r="D468" s="178"/>
    </row>
    <row r="469" spans="4:4">
      <c r="D469" s="178"/>
    </row>
    <row r="470" spans="4:4">
      <c r="D470" s="178"/>
    </row>
    <row r="471" spans="4:4">
      <c r="D471" s="178"/>
    </row>
    <row r="472" spans="4:4">
      <c r="D472" s="178"/>
    </row>
    <row r="473" spans="4:4">
      <c r="D473" s="178"/>
    </row>
    <row r="474" spans="4:4">
      <c r="D474" s="178"/>
    </row>
    <row r="475" spans="4:4">
      <c r="D475" s="178"/>
    </row>
    <row r="476" spans="4:4">
      <c r="D476" s="178"/>
    </row>
    <row r="477" spans="4:4">
      <c r="D477" s="178"/>
    </row>
    <row r="478" spans="4:4">
      <c r="D478" s="178"/>
    </row>
    <row r="479" spans="4:4">
      <c r="D479" s="178"/>
    </row>
    <row r="480" spans="4:4">
      <c r="D480" s="178"/>
    </row>
    <row r="481" spans="4:4">
      <c r="D481" s="178"/>
    </row>
    <row r="482" spans="4:4">
      <c r="D482" s="178"/>
    </row>
    <row r="483" spans="4:4">
      <c r="D483" s="178"/>
    </row>
    <row r="484" spans="4:4">
      <c r="D484" s="178"/>
    </row>
    <row r="485" spans="4:4">
      <c r="D485" s="178"/>
    </row>
    <row r="486" spans="4:4">
      <c r="D486" s="178"/>
    </row>
    <row r="487" spans="4:4">
      <c r="D487" s="178"/>
    </row>
    <row r="488" spans="4:4">
      <c r="D488" s="178"/>
    </row>
    <row r="489" spans="4:4">
      <c r="D489" s="178"/>
    </row>
    <row r="490" spans="4:4">
      <c r="D490" s="178"/>
    </row>
    <row r="491" spans="4:4">
      <c r="D491" s="178"/>
    </row>
    <row r="492" spans="4:4">
      <c r="D492" s="178"/>
    </row>
    <row r="493" spans="4:4">
      <c r="D493" s="178"/>
    </row>
    <row r="494" spans="4:4">
      <c r="D494" s="178"/>
    </row>
    <row r="495" spans="4:4">
      <c r="D495" s="178"/>
    </row>
    <row r="496" spans="4:4">
      <c r="D496" s="178"/>
    </row>
    <row r="497" spans="4:5">
      <c r="D497" s="178"/>
      <c r="E497" s="177"/>
    </row>
    <row r="498" spans="4:5">
      <c r="D498" s="178"/>
      <c r="E498" s="177"/>
    </row>
    <row r="499" spans="4:5">
      <c r="D499" s="178"/>
      <c r="E499" s="177"/>
    </row>
    <row r="500" spans="4:5">
      <c r="D500" s="178"/>
      <c r="E500" s="177"/>
    </row>
    <row r="501" spans="4:5">
      <c r="D501" s="178"/>
      <c r="E501" s="177"/>
    </row>
    <row r="502" spans="4:5">
      <c r="D502" s="178"/>
      <c r="E502" s="177"/>
    </row>
    <row r="503" spans="4:5">
      <c r="D503" s="178"/>
      <c r="E503" s="177"/>
    </row>
    <row r="504" spans="4:5">
      <c r="D504" s="178"/>
      <c r="E504" s="177"/>
    </row>
    <row r="505" spans="4:5">
      <c r="D505" s="178"/>
      <c r="E505" s="177"/>
    </row>
    <row r="506" spans="4:5">
      <c r="D506" s="178"/>
      <c r="E506" s="177"/>
    </row>
    <row r="507" spans="4:5">
      <c r="D507" s="178"/>
      <c r="E507" s="177"/>
    </row>
    <row r="508" spans="4:5">
      <c r="D508" s="178"/>
      <c r="E508" s="177"/>
    </row>
    <row r="509" spans="4:5">
      <c r="D509" s="178"/>
      <c r="E509" s="177"/>
    </row>
    <row r="510" spans="4:5">
      <c r="D510" s="177"/>
      <c r="E510" s="179"/>
    </row>
    <row r="511" spans="4:5">
      <c r="D511" s="1"/>
    </row>
    <row r="512" spans="4:5">
      <c r="D512" s="1"/>
    </row>
    <row r="513" spans="5:5">
      <c r="E513" s="2"/>
    </row>
  </sheetData>
  <sheetProtection password="CC3D"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1181102362204722" bottom="0.51181102362204722" header="0" footer="0.23622047244094491"/>
  <pageSetup paperSize="9" scale="98" fitToHeight="2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topLeftCell="A6" zoomScaleNormal="100" workbookViewId="0">
      <selection activeCell="N27" sqref="N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3.2851562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193</v>
      </c>
      <c r="C1" s="80" t="s" vm="1">
        <v>256</v>
      </c>
    </row>
    <row r="2" spans="2:18">
      <c r="B2" s="56" t="s">
        <v>192</v>
      </c>
      <c r="C2" s="80" t="s">
        <v>257</v>
      </c>
    </row>
    <row r="3" spans="2:18">
      <c r="B3" s="56" t="s">
        <v>194</v>
      </c>
      <c r="C3" s="80" t="s">
        <v>258</v>
      </c>
    </row>
    <row r="4" spans="2:18">
      <c r="B4" s="56" t="s">
        <v>195</v>
      </c>
      <c r="C4" s="80">
        <v>659</v>
      </c>
    </row>
    <row r="6" spans="2:18" ht="26.25" customHeight="1">
      <c r="B6" s="229" t="s">
        <v>235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2:18" s="3" customFormat="1" ht="78.75">
      <c r="B7" s="21" t="s">
        <v>129</v>
      </c>
      <c r="C7" s="29" t="s">
        <v>52</v>
      </c>
      <c r="D7" s="72" t="s">
        <v>73</v>
      </c>
      <c r="E7" s="29" t="s">
        <v>15</v>
      </c>
      <c r="F7" s="29" t="s">
        <v>74</v>
      </c>
      <c r="G7" s="29" t="s">
        <v>115</v>
      </c>
      <c r="H7" s="29" t="s">
        <v>18</v>
      </c>
      <c r="I7" s="29" t="s">
        <v>114</v>
      </c>
      <c r="J7" s="29" t="s">
        <v>17</v>
      </c>
      <c r="K7" s="29" t="s">
        <v>232</v>
      </c>
      <c r="L7" s="29" t="s">
        <v>0</v>
      </c>
      <c r="M7" s="29" t="s">
        <v>233</v>
      </c>
      <c r="N7" s="29" t="s">
        <v>66</v>
      </c>
      <c r="O7" s="72" t="s">
        <v>196</v>
      </c>
      <c r="P7" s="30" t="s">
        <v>198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24</v>
      </c>
      <c r="H8" s="31" t="s">
        <v>21</v>
      </c>
      <c r="I8" s="31"/>
      <c r="J8" s="31" t="s">
        <v>20</v>
      </c>
      <c r="K8" s="31" t="s">
        <v>20</v>
      </c>
      <c r="L8" s="31" t="s">
        <v>22</v>
      </c>
      <c r="M8" s="31" t="s">
        <v>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1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1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3"/>
      <c r="D390" s="1"/>
    </row>
    <row r="391" spans="2:4">
      <c r="B391" s="43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3D" sheet="1" objects="1" scenarios="1"/>
  <mergeCells count="1">
    <mergeCell ref="B6:P6"/>
  </mergeCells>
  <dataValidations count="1">
    <dataValidation allowBlank="1" showInputMessage="1" showErrorMessage="1" sqref="C5:C1048576 AH1:XFD2 D3:XFD1048576 D1:AF2 A1:A1048576 B1:B13 B16:B1048576"/>
  </dataValidations>
  <pageMargins left="0.7" right="0.7" top="0.75" bottom="0.75" header="0.3" footer="0.3"/>
  <pageSetup paperSize="9" scale="9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>
      <selection activeCell="B13" sqref="B13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18.4257812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193</v>
      </c>
      <c r="C1" s="80" t="s" vm="1">
        <v>256</v>
      </c>
    </row>
    <row r="2" spans="2:18">
      <c r="B2" s="56" t="s">
        <v>192</v>
      </c>
      <c r="C2" s="80" t="s">
        <v>257</v>
      </c>
    </row>
    <row r="3" spans="2:18">
      <c r="B3" s="56" t="s">
        <v>194</v>
      </c>
      <c r="C3" s="80" t="s">
        <v>258</v>
      </c>
    </row>
    <row r="4" spans="2:18">
      <c r="B4" s="56" t="s">
        <v>195</v>
      </c>
      <c r="C4" s="80">
        <v>659</v>
      </c>
    </row>
    <row r="6" spans="2:18" ht="26.25" customHeight="1">
      <c r="B6" s="229" t="s">
        <v>238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2:18" s="3" customFormat="1" ht="78.75">
      <c r="B7" s="21" t="s">
        <v>129</v>
      </c>
      <c r="C7" s="29" t="s">
        <v>52</v>
      </c>
      <c r="D7" s="72" t="s">
        <v>73</v>
      </c>
      <c r="E7" s="29" t="s">
        <v>15</v>
      </c>
      <c r="F7" s="29" t="s">
        <v>74</v>
      </c>
      <c r="G7" s="29" t="s">
        <v>115</v>
      </c>
      <c r="H7" s="29" t="s">
        <v>18</v>
      </c>
      <c r="I7" s="29" t="s">
        <v>114</v>
      </c>
      <c r="J7" s="29" t="s">
        <v>17</v>
      </c>
      <c r="K7" s="29" t="s">
        <v>232</v>
      </c>
      <c r="L7" s="29" t="s">
        <v>0</v>
      </c>
      <c r="M7" s="29" t="s">
        <v>233</v>
      </c>
      <c r="N7" s="29" t="s">
        <v>66</v>
      </c>
      <c r="O7" s="72" t="s">
        <v>196</v>
      </c>
      <c r="P7" s="30" t="s">
        <v>198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24</v>
      </c>
      <c r="H8" s="31" t="s">
        <v>21</v>
      </c>
      <c r="I8" s="31"/>
      <c r="J8" s="31" t="s">
        <v>20</v>
      </c>
      <c r="K8" s="31" t="s">
        <v>20</v>
      </c>
      <c r="L8" s="31" t="s">
        <v>22</v>
      </c>
      <c r="M8" s="31" t="s">
        <v>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1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1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3"/>
      <c r="D390" s="1"/>
    </row>
    <row r="391" spans="2:4">
      <c r="B391" s="43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3D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</sheetPr>
  <dimension ref="B1:AZ878"/>
  <sheetViews>
    <sheetView rightToLeft="1" zoomScaleNormal="100" workbookViewId="0">
      <selection activeCell="P19" sqref="P19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15.28515625" style="2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7" style="1" bestFit="1" customWidth="1"/>
    <col min="9" max="9" width="5.28515625" style="1" bestFit="1" customWidth="1"/>
    <col min="10" max="10" width="10.85546875" style="1" bestFit="1" customWidth="1"/>
    <col min="11" max="11" width="7.5703125" style="1" bestFit="1" customWidth="1"/>
    <col min="12" max="12" width="15.85546875" style="1" bestFit="1" customWidth="1"/>
    <col min="13" max="13" width="8.28515625" style="1" bestFit="1" customWidth="1"/>
    <col min="14" max="14" width="12.5703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193</v>
      </c>
      <c r="C1" s="80" t="s" vm="1">
        <v>256</v>
      </c>
    </row>
    <row r="2" spans="2:52">
      <c r="B2" s="56" t="s">
        <v>192</v>
      </c>
      <c r="C2" s="80" t="s">
        <v>257</v>
      </c>
    </row>
    <row r="3" spans="2:52">
      <c r="B3" s="56" t="s">
        <v>194</v>
      </c>
      <c r="C3" s="80" t="s">
        <v>258</v>
      </c>
    </row>
    <row r="4" spans="2:52">
      <c r="B4" s="56" t="s">
        <v>195</v>
      </c>
      <c r="C4" s="80">
        <v>659</v>
      </c>
    </row>
    <row r="6" spans="2:52" ht="21.75" customHeight="1">
      <c r="B6" s="221" t="s">
        <v>224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2:52" ht="27.75" customHeight="1">
      <c r="B7" s="224" t="s">
        <v>99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  <c r="AT7" s="3"/>
      <c r="AU7" s="3"/>
    </row>
    <row r="8" spans="2:52" s="3" customFormat="1" ht="64.5" customHeight="1">
      <c r="B8" s="21" t="s">
        <v>128</v>
      </c>
      <c r="C8" s="29" t="s">
        <v>52</v>
      </c>
      <c r="D8" s="72" t="s">
        <v>133</v>
      </c>
      <c r="E8" s="29" t="s">
        <v>15</v>
      </c>
      <c r="F8" s="29" t="s">
        <v>74</v>
      </c>
      <c r="G8" s="29" t="s">
        <v>115</v>
      </c>
      <c r="H8" s="29" t="s">
        <v>18</v>
      </c>
      <c r="I8" s="29" t="s">
        <v>114</v>
      </c>
      <c r="J8" s="29" t="s">
        <v>17</v>
      </c>
      <c r="K8" s="29" t="s">
        <v>19</v>
      </c>
      <c r="L8" s="29" t="s">
        <v>0</v>
      </c>
      <c r="M8" s="29" t="s">
        <v>118</v>
      </c>
      <c r="N8" s="29" t="s">
        <v>69</v>
      </c>
      <c r="O8" s="29" t="s">
        <v>66</v>
      </c>
      <c r="P8" s="72" t="s">
        <v>196</v>
      </c>
      <c r="Q8" s="73" t="s">
        <v>198</v>
      </c>
      <c r="AL8" s="1"/>
      <c r="AT8" s="1"/>
      <c r="AU8" s="1"/>
      <c r="AV8" s="1"/>
    </row>
    <row r="9" spans="2:52" s="3" customFormat="1" ht="21.75" customHeight="1">
      <c r="B9" s="14"/>
      <c r="C9" s="31"/>
      <c r="D9" s="31"/>
      <c r="E9" s="31"/>
      <c r="F9" s="31"/>
      <c r="G9" s="31" t="s">
        <v>24</v>
      </c>
      <c r="H9" s="31" t="s">
        <v>21</v>
      </c>
      <c r="I9" s="31"/>
      <c r="J9" s="31" t="s">
        <v>20</v>
      </c>
      <c r="K9" s="31" t="s">
        <v>20</v>
      </c>
      <c r="L9" s="31" t="s">
        <v>22</v>
      </c>
      <c r="M9" s="31" t="s">
        <v>70</v>
      </c>
      <c r="N9" s="31" t="s">
        <v>23</v>
      </c>
      <c r="O9" s="31" t="s">
        <v>20</v>
      </c>
      <c r="P9" s="31" t="s">
        <v>20</v>
      </c>
      <c r="Q9" s="32" t="s">
        <v>20</v>
      </c>
      <c r="AT9" s="1"/>
      <c r="AU9" s="1"/>
    </row>
    <row r="10" spans="2:52" s="4" customFormat="1" ht="18" customHeight="1">
      <c r="B10" s="17"/>
      <c r="C10" s="33" t="s">
        <v>1</v>
      </c>
      <c r="D10" s="33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126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1" t="s">
        <v>31</v>
      </c>
      <c r="C11" s="82"/>
      <c r="D11" s="82"/>
      <c r="E11" s="82"/>
      <c r="F11" s="82"/>
      <c r="G11" s="82"/>
      <c r="H11" s="90">
        <v>5.0734126059294278</v>
      </c>
      <c r="I11" s="82"/>
      <c r="J11" s="82"/>
      <c r="K11" s="91">
        <v>6.672579283381129E-3</v>
      </c>
      <c r="L11" s="90"/>
      <c r="M11" s="92"/>
      <c r="N11" s="90">
        <v>219203.42197999998</v>
      </c>
      <c r="O11" s="82"/>
      <c r="P11" s="91">
        <v>1</v>
      </c>
      <c r="Q11" s="91">
        <f>N11/'סכום נכסי הקרן'!$C$43</f>
        <v>0.35905331146246289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3" t="s">
        <v>248</v>
      </c>
      <c r="C12" s="84"/>
      <c r="D12" s="84"/>
      <c r="E12" s="84"/>
      <c r="F12" s="84"/>
      <c r="G12" s="84"/>
      <c r="H12" s="93">
        <v>5.0734126059294287</v>
      </c>
      <c r="I12" s="84"/>
      <c r="J12" s="84"/>
      <c r="K12" s="94">
        <v>6.6725792833811325E-3</v>
      </c>
      <c r="L12" s="93"/>
      <c r="M12" s="95"/>
      <c r="N12" s="93">
        <v>219203.42197999998</v>
      </c>
      <c r="O12" s="84"/>
      <c r="P12" s="94">
        <v>1</v>
      </c>
      <c r="Q12" s="94">
        <f>N12/'סכום נכסי הקרן'!$C$43</f>
        <v>0.35905331146246289</v>
      </c>
      <c r="AV12" s="4"/>
    </row>
    <row r="13" spans="2:52" s="129" customFormat="1">
      <c r="B13" s="124" t="s">
        <v>29</v>
      </c>
      <c r="C13" s="125"/>
      <c r="D13" s="125"/>
      <c r="E13" s="125"/>
      <c r="F13" s="125"/>
      <c r="G13" s="125"/>
      <c r="H13" s="126">
        <v>6.219915554791295</v>
      </c>
      <c r="I13" s="125"/>
      <c r="J13" s="125"/>
      <c r="K13" s="127">
        <v>4.0436655291826665E-3</v>
      </c>
      <c r="L13" s="126"/>
      <c r="M13" s="128"/>
      <c r="N13" s="126">
        <v>109424.54570999999</v>
      </c>
      <c r="O13" s="125"/>
      <c r="P13" s="127">
        <v>0.49919177685092814</v>
      </c>
      <c r="Q13" s="127">
        <f>N13/'סכום נכסי הקרן'!$C$43</f>
        <v>0.17923646053315659</v>
      </c>
    </row>
    <row r="14" spans="2:52">
      <c r="B14" s="87" t="s">
        <v>28</v>
      </c>
      <c r="C14" s="84"/>
      <c r="D14" s="84"/>
      <c r="E14" s="84"/>
      <c r="F14" s="84"/>
      <c r="G14" s="84"/>
      <c r="H14" s="93">
        <v>6.219915554791295</v>
      </c>
      <c r="I14" s="84"/>
      <c r="J14" s="84"/>
      <c r="K14" s="94">
        <v>4.0436655291826665E-3</v>
      </c>
      <c r="L14" s="93"/>
      <c r="M14" s="95"/>
      <c r="N14" s="93">
        <v>109424.54570999999</v>
      </c>
      <c r="O14" s="84"/>
      <c r="P14" s="94">
        <v>0.49919177685092814</v>
      </c>
      <c r="Q14" s="94">
        <f>N14/'סכום נכסי הקרן'!$C$43</f>
        <v>0.17923646053315659</v>
      </c>
    </row>
    <row r="15" spans="2:52">
      <c r="B15" s="88" t="s">
        <v>259</v>
      </c>
      <c r="C15" s="86" t="s">
        <v>260</v>
      </c>
      <c r="D15" s="99" t="s">
        <v>134</v>
      </c>
      <c r="E15" s="86" t="s">
        <v>261</v>
      </c>
      <c r="F15" s="86"/>
      <c r="G15" s="86"/>
      <c r="H15" s="96">
        <v>5.09</v>
      </c>
      <c r="I15" s="99" t="s">
        <v>262</v>
      </c>
      <c r="J15" s="100">
        <v>0.04</v>
      </c>
      <c r="K15" s="97">
        <v>1.9E-3</v>
      </c>
      <c r="L15" s="96">
        <v>22940714</v>
      </c>
      <c r="M15" s="98">
        <v>158.91999999999999</v>
      </c>
      <c r="N15" s="96">
        <v>36457.383310000005</v>
      </c>
      <c r="O15" s="97">
        <v>1.491670799411179E-3</v>
      </c>
      <c r="P15" s="97">
        <v>0.16631758291312787</v>
      </c>
      <c r="Q15" s="97">
        <f>N15/'סכום נכסי הקרן'!$C$43</f>
        <v>5.9716878899391306E-2</v>
      </c>
    </row>
    <row r="16" spans="2:52" ht="20.25">
      <c r="B16" s="88" t="s">
        <v>263</v>
      </c>
      <c r="C16" s="86" t="s">
        <v>264</v>
      </c>
      <c r="D16" s="99" t="s">
        <v>134</v>
      </c>
      <c r="E16" s="86" t="s">
        <v>261</v>
      </c>
      <c r="F16" s="86"/>
      <c r="G16" s="86"/>
      <c r="H16" s="96">
        <v>7.5000000000000018</v>
      </c>
      <c r="I16" s="99" t="s">
        <v>262</v>
      </c>
      <c r="J16" s="100">
        <v>0.04</v>
      </c>
      <c r="K16" s="97">
        <v>4.7000000000000002E-3</v>
      </c>
      <c r="L16" s="96">
        <v>2245021</v>
      </c>
      <c r="M16" s="98">
        <v>160.88</v>
      </c>
      <c r="N16" s="96">
        <v>3611.7896900000001</v>
      </c>
      <c r="O16" s="97">
        <v>2.1347821315937765E-4</v>
      </c>
      <c r="P16" s="97">
        <v>1.6476885522022269E-2</v>
      </c>
      <c r="Q16" s="97">
        <f>N16/'סכום נכסי הקרן'!$C$43</f>
        <v>5.9160803092700078E-3</v>
      </c>
      <c r="AT16" s="4"/>
    </row>
    <row r="17" spans="2:47" ht="20.25">
      <c r="B17" s="88" t="s">
        <v>265</v>
      </c>
      <c r="C17" s="86" t="s">
        <v>266</v>
      </c>
      <c r="D17" s="99" t="s">
        <v>134</v>
      </c>
      <c r="E17" s="86" t="s">
        <v>261</v>
      </c>
      <c r="F17" s="86"/>
      <c r="G17" s="86"/>
      <c r="H17" s="96">
        <v>0.83000000000000007</v>
      </c>
      <c r="I17" s="99" t="s">
        <v>262</v>
      </c>
      <c r="J17" s="100">
        <v>1E-3</v>
      </c>
      <c r="K17" s="97">
        <v>5.0000000000000001E-3</v>
      </c>
      <c r="L17" s="96">
        <v>290858</v>
      </c>
      <c r="M17" s="98">
        <v>98.6</v>
      </c>
      <c r="N17" s="96">
        <v>286.786</v>
      </c>
      <c r="O17" s="97">
        <v>2.9123780321917812E-5</v>
      </c>
      <c r="P17" s="97">
        <v>1.308309867654193E-3</v>
      </c>
      <c r="Q17" s="97">
        <f>N17/'סכום נכסי הקרן'!$C$43</f>
        <v>4.6975299040025458E-4</v>
      </c>
      <c r="AU17" s="4"/>
    </row>
    <row r="18" spans="2:47">
      <c r="B18" s="88" t="s">
        <v>267</v>
      </c>
      <c r="C18" s="86" t="s">
        <v>268</v>
      </c>
      <c r="D18" s="99" t="s">
        <v>134</v>
      </c>
      <c r="E18" s="86" t="s">
        <v>261</v>
      </c>
      <c r="F18" s="86"/>
      <c r="G18" s="86"/>
      <c r="H18" s="96">
        <v>2.23</v>
      </c>
      <c r="I18" s="99" t="s">
        <v>262</v>
      </c>
      <c r="J18" s="100">
        <v>3.5000000000000003E-2</v>
      </c>
      <c r="K18" s="97">
        <v>3.9000000000000007E-3</v>
      </c>
      <c r="L18" s="96">
        <v>16186482</v>
      </c>
      <c r="M18" s="98">
        <v>127.63</v>
      </c>
      <c r="N18" s="96">
        <v>20658.806759999999</v>
      </c>
      <c r="O18" s="97">
        <v>8.4072208532342705E-4</v>
      </c>
      <c r="P18" s="97">
        <v>9.4244909926109177E-2</v>
      </c>
      <c r="Q18" s="97">
        <f>N18/'סכום נכסי הקרן'!$C$43</f>
        <v>3.383894699745104E-2</v>
      </c>
      <c r="AT18" s="3"/>
    </row>
    <row r="19" spans="2:47">
      <c r="B19" s="88" t="s">
        <v>269</v>
      </c>
      <c r="C19" s="86" t="s">
        <v>270</v>
      </c>
      <c r="D19" s="99" t="s">
        <v>134</v>
      </c>
      <c r="E19" s="86" t="s">
        <v>261</v>
      </c>
      <c r="F19" s="86"/>
      <c r="G19" s="86"/>
      <c r="H19" s="96">
        <v>15.32</v>
      </c>
      <c r="I19" s="99" t="s">
        <v>262</v>
      </c>
      <c r="J19" s="100">
        <v>0.04</v>
      </c>
      <c r="K19" s="97">
        <v>1.24E-2</v>
      </c>
      <c r="L19" s="96">
        <v>2815862</v>
      </c>
      <c r="M19" s="98">
        <v>179</v>
      </c>
      <c r="N19" s="96">
        <v>5040.3929200000002</v>
      </c>
      <c r="O19" s="97">
        <v>1.7388837980269E-4</v>
      </c>
      <c r="P19" s="97">
        <v>2.2994134281625781E-2</v>
      </c>
      <c r="Q19" s="97">
        <f>N19/'סכום נכסי הקרן'!$C$43</f>
        <v>8.2561200580302772E-3</v>
      </c>
      <c r="AU19" s="3"/>
    </row>
    <row r="20" spans="2:47">
      <c r="B20" s="88" t="s">
        <v>271</v>
      </c>
      <c r="C20" s="86" t="s">
        <v>272</v>
      </c>
      <c r="D20" s="99" t="s">
        <v>134</v>
      </c>
      <c r="E20" s="86" t="s">
        <v>261</v>
      </c>
      <c r="F20" s="86"/>
      <c r="G20" s="86"/>
      <c r="H20" s="96">
        <v>19.510000000000002</v>
      </c>
      <c r="I20" s="99" t="s">
        <v>262</v>
      </c>
      <c r="J20" s="100">
        <v>2.75E-2</v>
      </c>
      <c r="K20" s="97">
        <v>1.4499999999999999E-2</v>
      </c>
      <c r="L20" s="96">
        <v>4276455</v>
      </c>
      <c r="M20" s="98">
        <v>136.44999999999999</v>
      </c>
      <c r="N20" s="96">
        <v>5835.2229600000001</v>
      </c>
      <c r="O20" s="97">
        <v>2.5348163790278236E-4</v>
      </c>
      <c r="P20" s="97">
        <v>2.6620127127998956E-2</v>
      </c>
      <c r="Q20" s="97">
        <f>N20/'סכום נכסי הקרן'!$C$43</f>
        <v>9.5580447968597673E-3</v>
      </c>
    </row>
    <row r="21" spans="2:47">
      <c r="B21" s="88" t="s">
        <v>273</v>
      </c>
      <c r="C21" s="86" t="s">
        <v>274</v>
      </c>
      <c r="D21" s="99" t="s">
        <v>134</v>
      </c>
      <c r="E21" s="86" t="s">
        <v>261</v>
      </c>
      <c r="F21" s="86"/>
      <c r="G21" s="86"/>
      <c r="H21" s="96">
        <v>7.3100000000000005</v>
      </c>
      <c r="I21" s="99" t="s">
        <v>262</v>
      </c>
      <c r="J21" s="100">
        <v>1.7500000000000002E-2</v>
      </c>
      <c r="K21" s="97">
        <v>3.9000000000000003E-3</v>
      </c>
      <c r="L21" s="96">
        <v>10064458</v>
      </c>
      <c r="M21" s="98">
        <v>111.76</v>
      </c>
      <c r="N21" s="96">
        <v>11248.038259999999</v>
      </c>
      <c r="O21" s="97">
        <v>7.3468130706587592E-4</v>
      </c>
      <c r="P21" s="97">
        <v>5.1313242094488218E-2</v>
      </c>
      <c r="Q21" s="97">
        <f>N21/'סכום נכסי הקרן'!$C$43</f>
        <v>1.8424189495901043E-2</v>
      </c>
    </row>
    <row r="22" spans="2:47">
      <c r="B22" s="88" t="s">
        <v>275</v>
      </c>
      <c r="C22" s="86" t="s">
        <v>276</v>
      </c>
      <c r="D22" s="99" t="s">
        <v>134</v>
      </c>
      <c r="E22" s="86" t="s">
        <v>261</v>
      </c>
      <c r="F22" s="86"/>
      <c r="G22" s="86"/>
      <c r="H22" s="96">
        <v>3.6700000000000004</v>
      </c>
      <c r="I22" s="99" t="s">
        <v>262</v>
      </c>
      <c r="J22" s="100">
        <v>0.03</v>
      </c>
      <c r="K22" s="97">
        <v>1.2000000000000001E-3</v>
      </c>
      <c r="L22" s="96">
        <v>1643847</v>
      </c>
      <c r="M22" s="98">
        <v>121.81</v>
      </c>
      <c r="N22" s="96">
        <v>2002.37</v>
      </c>
      <c r="O22" s="97">
        <v>1.0722891244042257E-4</v>
      </c>
      <c r="P22" s="97">
        <v>9.1347570303108461E-3</v>
      </c>
      <c r="Q22" s="97">
        <f>N22/'סכום נכסי הקרן'!$C$43</f>
        <v>3.279864761138123E-3</v>
      </c>
    </row>
    <row r="23" spans="2:47">
      <c r="B23" s="88" t="s">
        <v>277</v>
      </c>
      <c r="C23" s="86" t="s">
        <v>278</v>
      </c>
      <c r="D23" s="99" t="s">
        <v>134</v>
      </c>
      <c r="E23" s="86" t="s">
        <v>261</v>
      </c>
      <c r="F23" s="86"/>
      <c r="G23" s="86"/>
      <c r="H23" s="96">
        <v>9.5100000000000033</v>
      </c>
      <c r="I23" s="99" t="s">
        <v>262</v>
      </c>
      <c r="J23" s="100">
        <v>7.4999999999999997E-3</v>
      </c>
      <c r="K23" s="97">
        <v>6.4000000000000012E-3</v>
      </c>
      <c r="L23" s="96">
        <v>2285000</v>
      </c>
      <c r="M23" s="98">
        <v>100.75</v>
      </c>
      <c r="N23" s="96">
        <v>2302.1375699999994</v>
      </c>
      <c r="O23" s="97">
        <v>5.3972595621251738E-4</v>
      </c>
      <c r="P23" s="97">
        <v>1.0502288464319892E-2</v>
      </c>
      <c r="Q23" s="97">
        <f>N23/'סכום נכסי הקרן'!$C$43</f>
        <v>3.7708814510480815E-3</v>
      </c>
    </row>
    <row r="24" spans="2:47">
      <c r="B24" s="88" t="s">
        <v>279</v>
      </c>
      <c r="C24" s="86" t="s">
        <v>280</v>
      </c>
      <c r="D24" s="99" t="s">
        <v>134</v>
      </c>
      <c r="E24" s="86" t="s">
        <v>261</v>
      </c>
      <c r="F24" s="86"/>
      <c r="G24" s="86"/>
      <c r="H24" s="96">
        <v>6.26</v>
      </c>
      <c r="I24" s="99" t="s">
        <v>262</v>
      </c>
      <c r="J24" s="100">
        <v>2.75E-2</v>
      </c>
      <c r="K24" s="97">
        <v>2.8000000000000004E-3</v>
      </c>
      <c r="L24" s="96">
        <v>15091604</v>
      </c>
      <c r="M24" s="98">
        <v>120.45</v>
      </c>
      <c r="N24" s="96">
        <v>18177.837009999999</v>
      </c>
      <c r="O24" s="97">
        <v>9.3060714768454522E-4</v>
      </c>
      <c r="P24" s="97">
        <v>8.2926793960627757E-2</v>
      </c>
      <c r="Q24" s="97">
        <f>N24/'סכום נכסי הקרן'!$C$43</f>
        <v>2.9775139980528765E-2</v>
      </c>
    </row>
    <row r="25" spans="2:47">
      <c r="B25" s="88" t="s">
        <v>281</v>
      </c>
      <c r="C25" s="86" t="s">
        <v>282</v>
      </c>
      <c r="D25" s="99" t="s">
        <v>134</v>
      </c>
      <c r="E25" s="86" t="s">
        <v>261</v>
      </c>
      <c r="F25" s="86"/>
      <c r="G25" s="86"/>
      <c r="H25" s="96">
        <v>1.4000000000000001</v>
      </c>
      <c r="I25" s="99" t="s">
        <v>262</v>
      </c>
      <c r="J25" s="100">
        <v>0.01</v>
      </c>
      <c r="K25" s="97">
        <v>4.0000000000000001E-3</v>
      </c>
      <c r="L25" s="96">
        <v>3664176</v>
      </c>
      <c r="M25" s="98">
        <v>103.81</v>
      </c>
      <c r="N25" s="96">
        <v>3803.7812300000001</v>
      </c>
      <c r="O25" s="97">
        <v>2.2605821348679712E-4</v>
      </c>
      <c r="P25" s="97">
        <v>1.7352745662643238E-2</v>
      </c>
      <c r="Q25" s="97">
        <f>N25/'סכום נכסי הקרן'!$C$43</f>
        <v>6.2305607931379446E-3</v>
      </c>
    </row>
    <row r="26" spans="2:47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97"/>
      <c r="Q26" s="86"/>
    </row>
    <row r="27" spans="2:47" s="129" customFormat="1">
      <c r="B27" s="124" t="s">
        <v>53</v>
      </c>
      <c r="C27" s="125"/>
      <c r="D27" s="125"/>
      <c r="E27" s="125"/>
      <c r="F27" s="125"/>
      <c r="G27" s="125"/>
      <c r="H27" s="126">
        <v>3.9306101962397131</v>
      </c>
      <c r="I27" s="125"/>
      <c r="J27" s="125"/>
      <c r="K27" s="127">
        <v>9.2930077577665117E-3</v>
      </c>
      <c r="L27" s="126"/>
      <c r="M27" s="128"/>
      <c r="N27" s="126">
        <v>109778.87627000002</v>
      </c>
      <c r="O27" s="125"/>
      <c r="P27" s="127">
        <v>0.50080822314907203</v>
      </c>
      <c r="Q27" s="127">
        <f>N27/'סכום נכסי הקרן'!$C$43</f>
        <v>0.17981685092930638</v>
      </c>
    </row>
    <row r="28" spans="2:47">
      <c r="B28" s="87" t="s">
        <v>25</v>
      </c>
      <c r="C28" s="84"/>
      <c r="D28" s="84"/>
      <c r="E28" s="84"/>
      <c r="F28" s="84"/>
      <c r="G28" s="84"/>
      <c r="H28" s="93">
        <v>0.81425028420582157</v>
      </c>
      <c r="I28" s="84"/>
      <c r="J28" s="84"/>
      <c r="K28" s="94">
        <v>1.4113574876062937E-3</v>
      </c>
      <c r="L28" s="93"/>
      <c r="M28" s="95"/>
      <c r="N28" s="93">
        <v>20905.606259999997</v>
      </c>
      <c r="O28" s="84"/>
      <c r="P28" s="94">
        <v>9.5370802477287117E-2</v>
      </c>
      <c r="Q28" s="94">
        <f>N28/'סכום נכסי הקרן'!$C$43</f>
        <v>3.4243202446302405E-2</v>
      </c>
    </row>
    <row r="29" spans="2:47">
      <c r="B29" s="88" t="s">
        <v>283</v>
      </c>
      <c r="C29" s="86" t="s">
        <v>284</v>
      </c>
      <c r="D29" s="99" t="s">
        <v>134</v>
      </c>
      <c r="E29" s="86" t="s">
        <v>261</v>
      </c>
      <c r="F29" s="86"/>
      <c r="G29" s="86"/>
      <c r="H29" s="96">
        <v>0.76</v>
      </c>
      <c r="I29" s="99" t="s">
        <v>262</v>
      </c>
      <c r="J29" s="100">
        <v>0</v>
      </c>
      <c r="K29" s="97">
        <v>1.6000000000000001E-3</v>
      </c>
      <c r="L29" s="96">
        <v>3376300</v>
      </c>
      <c r="M29" s="98">
        <v>99.88</v>
      </c>
      <c r="N29" s="96">
        <v>3372.2484399999998</v>
      </c>
      <c r="O29" s="97">
        <v>3.7514444444444446E-4</v>
      </c>
      <c r="P29" s="97">
        <v>1.5384104908306049E-2</v>
      </c>
      <c r="Q29" s="97">
        <f>N29/'סכום נכסי הקרן'!$C$43</f>
        <v>5.5237138112132159E-3</v>
      </c>
    </row>
    <row r="30" spans="2:47">
      <c r="B30" s="88" t="s">
        <v>285</v>
      </c>
      <c r="C30" s="86" t="s">
        <v>286</v>
      </c>
      <c r="D30" s="99" t="s">
        <v>134</v>
      </c>
      <c r="E30" s="86" t="s">
        <v>261</v>
      </c>
      <c r="F30" s="86"/>
      <c r="G30" s="86"/>
      <c r="H30" s="96">
        <v>0.84000000000000008</v>
      </c>
      <c r="I30" s="99" t="s">
        <v>262</v>
      </c>
      <c r="J30" s="100">
        <v>0</v>
      </c>
      <c r="K30" s="97">
        <v>1.2999999999999999E-3</v>
      </c>
      <c r="L30" s="96">
        <v>726591</v>
      </c>
      <c r="M30" s="98">
        <v>99.89</v>
      </c>
      <c r="N30" s="96">
        <v>725.79174999999998</v>
      </c>
      <c r="O30" s="97">
        <v>8.0732333333333333E-5</v>
      </c>
      <c r="P30" s="97">
        <v>3.3110420605852627E-3</v>
      </c>
      <c r="Q30" s="97">
        <f>N30/'סכום נכסי הקרן'!$C$43</f>
        <v>1.1888406162446352E-3</v>
      </c>
    </row>
    <row r="31" spans="2:47">
      <c r="B31" s="88" t="s">
        <v>287</v>
      </c>
      <c r="C31" s="86" t="s">
        <v>288</v>
      </c>
      <c r="D31" s="99" t="s">
        <v>134</v>
      </c>
      <c r="E31" s="86" t="s">
        <v>261</v>
      </c>
      <c r="F31" s="86"/>
      <c r="G31" s="86"/>
      <c r="H31" s="96">
        <v>0.93</v>
      </c>
      <c r="I31" s="99" t="s">
        <v>262</v>
      </c>
      <c r="J31" s="100">
        <v>0</v>
      </c>
      <c r="K31" s="97">
        <v>1.2999999999999999E-3</v>
      </c>
      <c r="L31" s="96">
        <v>10218250</v>
      </c>
      <c r="M31" s="98">
        <v>99.88</v>
      </c>
      <c r="N31" s="96">
        <v>10205.9881</v>
      </c>
      <c r="O31" s="97">
        <v>1.1353611111111111E-3</v>
      </c>
      <c r="P31" s="97">
        <v>4.6559437840031484E-2</v>
      </c>
      <c r="Q31" s="97">
        <f>N31/'סכום נכסי הקרן'!$C$43</f>
        <v>1.6717320336294007E-2</v>
      </c>
    </row>
    <row r="32" spans="2:47">
      <c r="B32" s="88" t="s">
        <v>289</v>
      </c>
      <c r="C32" s="86" t="s">
        <v>290</v>
      </c>
      <c r="D32" s="99" t="s">
        <v>134</v>
      </c>
      <c r="E32" s="86" t="s">
        <v>261</v>
      </c>
      <c r="F32" s="86"/>
      <c r="G32" s="86"/>
      <c r="H32" s="96">
        <v>0.09</v>
      </c>
      <c r="I32" s="99" t="s">
        <v>262</v>
      </c>
      <c r="J32" s="100">
        <v>0</v>
      </c>
      <c r="K32" s="97">
        <v>2.1999999999999993E-3</v>
      </c>
      <c r="L32" s="96">
        <v>33000</v>
      </c>
      <c r="M32" s="98">
        <v>99.98</v>
      </c>
      <c r="N32" s="96">
        <v>32.993400000000001</v>
      </c>
      <c r="O32" s="97">
        <v>2.7499999999999999E-6</v>
      </c>
      <c r="P32" s="97">
        <v>1.5051498604346745E-4</v>
      </c>
      <c r="Q32" s="97">
        <f>N32/'סכום נכסי הקרן'!$C$43</f>
        <v>5.404290416363337E-5</v>
      </c>
    </row>
    <row r="33" spans="2:17">
      <c r="B33" s="88" t="s">
        <v>291</v>
      </c>
      <c r="C33" s="86" t="s">
        <v>292</v>
      </c>
      <c r="D33" s="99" t="s">
        <v>134</v>
      </c>
      <c r="E33" s="86" t="s">
        <v>261</v>
      </c>
      <c r="F33" s="86"/>
      <c r="G33" s="86"/>
      <c r="H33" s="96">
        <v>0.17</v>
      </c>
      <c r="I33" s="99" t="s">
        <v>262</v>
      </c>
      <c r="J33" s="100">
        <v>0</v>
      </c>
      <c r="K33" s="97">
        <v>1.1999999999999999E-3</v>
      </c>
      <c r="L33" s="96">
        <v>34600</v>
      </c>
      <c r="M33" s="98">
        <v>99.98</v>
      </c>
      <c r="N33" s="96">
        <v>34.59308</v>
      </c>
      <c r="O33" s="97">
        <v>3.1454545454545454E-6</v>
      </c>
      <c r="P33" s="97">
        <v>1.5781268233648404E-4</v>
      </c>
      <c r="Q33" s="97">
        <f>N33/'סכום נכסי הקרן'!$C$43</f>
        <v>5.6663166183688321E-5</v>
      </c>
    </row>
    <row r="34" spans="2:17">
      <c r="B34" s="88" t="s">
        <v>293</v>
      </c>
      <c r="C34" s="86" t="s">
        <v>294</v>
      </c>
      <c r="D34" s="99" t="s">
        <v>134</v>
      </c>
      <c r="E34" s="86" t="s">
        <v>261</v>
      </c>
      <c r="F34" s="86"/>
      <c r="G34" s="86"/>
      <c r="H34" s="96">
        <v>0.33999999999999997</v>
      </c>
      <c r="I34" s="99" t="s">
        <v>262</v>
      </c>
      <c r="J34" s="100">
        <v>0</v>
      </c>
      <c r="K34" s="97">
        <v>1.5000000000000002E-3</v>
      </c>
      <c r="L34" s="96">
        <v>37000</v>
      </c>
      <c r="M34" s="98">
        <v>99.95</v>
      </c>
      <c r="N34" s="96">
        <v>36.981499999999997</v>
      </c>
      <c r="O34" s="97">
        <v>4.1111111111111109E-6</v>
      </c>
      <c r="P34" s="97">
        <v>1.68708588880397E-4</v>
      </c>
      <c r="Q34" s="97">
        <f>N34/'סכום נכסי הקרן'!$C$43</f>
        <v>6.0575377509665789E-5</v>
      </c>
    </row>
    <row r="35" spans="2:17">
      <c r="B35" s="88" t="s">
        <v>295</v>
      </c>
      <c r="C35" s="86" t="s">
        <v>296</v>
      </c>
      <c r="D35" s="99" t="s">
        <v>134</v>
      </c>
      <c r="E35" s="86" t="s">
        <v>261</v>
      </c>
      <c r="F35" s="86"/>
      <c r="G35" s="86"/>
      <c r="H35" s="96">
        <v>0.44</v>
      </c>
      <c r="I35" s="99" t="s">
        <v>262</v>
      </c>
      <c r="J35" s="100">
        <v>0</v>
      </c>
      <c r="K35" s="97">
        <v>1.6000000000000003E-3</v>
      </c>
      <c r="L35" s="96">
        <v>196980</v>
      </c>
      <c r="M35" s="98">
        <v>99.93</v>
      </c>
      <c r="N35" s="96">
        <v>196.84210999999999</v>
      </c>
      <c r="O35" s="97">
        <v>2.1886666666666668E-5</v>
      </c>
      <c r="P35" s="97">
        <v>8.9798830794694329E-4</v>
      </c>
      <c r="Q35" s="97">
        <f>N35/'סכום נכסי הקרן'!$C$43</f>
        <v>3.2242567562292392E-4</v>
      </c>
    </row>
    <row r="36" spans="2:17">
      <c r="B36" s="88" t="s">
        <v>297</v>
      </c>
      <c r="C36" s="86" t="s">
        <v>298</v>
      </c>
      <c r="D36" s="99" t="s">
        <v>134</v>
      </c>
      <c r="E36" s="86" t="s">
        <v>261</v>
      </c>
      <c r="F36" s="86"/>
      <c r="G36" s="86"/>
      <c r="H36" s="96">
        <v>0.51</v>
      </c>
      <c r="I36" s="99" t="s">
        <v>262</v>
      </c>
      <c r="J36" s="100">
        <v>0</v>
      </c>
      <c r="K36" s="97">
        <v>1.4000000000000002E-3</v>
      </c>
      <c r="L36" s="96">
        <v>14250</v>
      </c>
      <c r="M36" s="98">
        <v>99.93</v>
      </c>
      <c r="N36" s="96">
        <v>14.240030000000001</v>
      </c>
      <c r="O36" s="97">
        <v>1.5833333333333333E-6</v>
      </c>
      <c r="P36" s="97">
        <v>6.4962626364926254E-5</v>
      </c>
      <c r="Q36" s="97">
        <f>N36/'סכום נכסי הקרן'!$C$43</f>
        <v>2.332504611762547E-5</v>
      </c>
    </row>
    <row r="37" spans="2:17">
      <c r="B37" s="88" t="s">
        <v>299</v>
      </c>
      <c r="C37" s="86" t="s">
        <v>300</v>
      </c>
      <c r="D37" s="99" t="s">
        <v>134</v>
      </c>
      <c r="E37" s="86" t="s">
        <v>261</v>
      </c>
      <c r="F37" s="86"/>
      <c r="G37" s="86"/>
      <c r="H37" s="96">
        <v>0.59</v>
      </c>
      <c r="I37" s="99" t="s">
        <v>262</v>
      </c>
      <c r="J37" s="100">
        <v>0</v>
      </c>
      <c r="K37" s="97">
        <v>1.4000000000000002E-3</v>
      </c>
      <c r="L37" s="96">
        <v>350000</v>
      </c>
      <c r="M37" s="98">
        <v>99.92</v>
      </c>
      <c r="N37" s="96">
        <v>349.72</v>
      </c>
      <c r="O37" s="97">
        <v>3.8888888888888891E-5</v>
      </c>
      <c r="P37" s="97">
        <v>1.5954130498560754E-3</v>
      </c>
      <c r="Q37" s="97">
        <f>N37/'סכום נכסי הקרן'!$C$43</f>
        <v>5.7283833870125128E-4</v>
      </c>
    </row>
    <row r="38" spans="2:17">
      <c r="B38" s="88" t="s">
        <v>301</v>
      </c>
      <c r="C38" s="86" t="s">
        <v>302</v>
      </c>
      <c r="D38" s="99" t="s">
        <v>134</v>
      </c>
      <c r="E38" s="86" t="s">
        <v>261</v>
      </c>
      <c r="F38" s="86"/>
      <c r="G38" s="86"/>
      <c r="H38" s="96">
        <v>0.68</v>
      </c>
      <c r="I38" s="99" t="s">
        <v>262</v>
      </c>
      <c r="J38" s="100">
        <v>0</v>
      </c>
      <c r="K38" s="97">
        <v>1.5E-3</v>
      </c>
      <c r="L38" s="96">
        <v>5942150</v>
      </c>
      <c r="M38" s="98">
        <v>99.9</v>
      </c>
      <c r="N38" s="96">
        <v>5936.2078499999998</v>
      </c>
      <c r="O38" s="97">
        <v>6.6023888888888888E-4</v>
      </c>
      <c r="P38" s="97">
        <v>2.7080817426936046E-2</v>
      </c>
      <c r="Q38" s="97">
        <f>N38/'סכום נכסי הקרן'!$C$43</f>
        <v>9.7234571742517619E-3</v>
      </c>
    </row>
    <row r="39" spans="2:17">
      <c r="B39" s="89"/>
      <c r="C39" s="86"/>
      <c r="D39" s="86"/>
      <c r="E39" s="86"/>
      <c r="F39" s="86"/>
      <c r="G39" s="86"/>
      <c r="H39" s="86"/>
      <c r="I39" s="86"/>
      <c r="J39" s="86"/>
      <c r="K39" s="97"/>
      <c r="L39" s="96"/>
      <c r="M39" s="98"/>
      <c r="N39" s="86"/>
      <c r="O39" s="86"/>
      <c r="P39" s="97"/>
      <c r="Q39" s="86"/>
    </row>
    <row r="40" spans="2:17">
      <c r="B40" s="87" t="s">
        <v>26</v>
      </c>
      <c r="C40" s="84"/>
      <c r="D40" s="84"/>
      <c r="E40" s="84"/>
      <c r="F40" s="84"/>
      <c r="G40" s="84"/>
      <c r="H40" s="93">
        <v>4.3999999999999995</v>
      </c>
      <c r="I40" s="84"/>
      <c r="J40" s="84"/>
      <c r="K40" s="94">
        <v>2.5999999999999994E-3</v>
      </c>
      <c r="L40" s="93"/>
      <c r="M40" s="95"/>
      <c r="N40" s="93">
        <v>17.348310000000001</v>
      </c>
      <c r="O40" s="84"/>
      <c r="P40" s="94">
        <v>7.914251448858701E-5</v>
      </c>
      <c r="Q40" s="94">
        <f>N40/'סכום נכסי הקרן'!$C$43</f>
        <v>2.8416381904593118E-5</v>
      </c>
    </row>
    <row r="41" spans="2:17">
      <c r="B41" s="88" t="s">
        <v>303</v>
      </c>
      <c r="C41" s="86" t="s">
        <v>304</v>
      </c>
      <c r="D41" s="99" t="s">
        <v>134</v>
      </c>
      <c r="E41" s="86" t="s">
        <v>261</v>
      </c>
      <c r="F41" s="86"/>
      <c r="G41" s="86"/>
      <c r="H41" s="96">
        <v>4.3999999999999995</v>
      </c>
      <c r="I41" s="99" t="s">
        <v>262</v>
      </c>
      <c r="J41" s="100">
        <v>1.4000000000000002E-3</v>
      </c>
      <c r="K41" s="97">
        <v>2.5999999999999994E-3</v>
      </c>
      <c r="L41" s="96">
        <v>17446</v>
      </c>
      <c r="M41" s="98">
        <v>99.44</v>
      </c>
      <c r="N41" s="96">
        <v>17.348310000000001</v>
      </c>
      <c r="O41" s="97">
        <v>9.4692862895616824E-7</v>
      </c>
      <c r="P41" s="97">
        <v>7.914251448858701E-5</v>
      </c>
      <c r="Q41" s="97">
        <f>N41/'סכום נכסי הקרן'!$C$43</f>
        <v>2.8416381904593118E-5</v>
      </c>
    </row>
    <row r="42" spans="2:17">
      <c r="B42" s="89"/>
      <c r="C42" s="86"/>
      <c r="D42" s="86"/>
      <c r="E42" s="86"/>
      <c r="F42" s="86"/>
      <c r="G42" s="86"/>
      <c r="H42" s="86"/>
      <c r="I42" s="86"/>
      <c r="J42" s="86"/>
      <c r="K42" s="97"/>
      <c r="L42" s="96"/>
      <c r="M42" s="98"/>
      <c r="N42" s="86"/>
      <c r="O42" s="86"/>
      <c r="P42" s="97"/>
      <c r="Q42" s="86"/>
    </row>
    <row r="43" spans="2:17">
      <c r="B43" s="87" t="s">
        <v>27</v>
      </c>
      <c r="C43" s="84"/>
      <c r="D43" s="84"/>
      <c r="E43" s="84"/>
      <c r="F43" s="84"/>
      <c r="G43" s="84"/>
      <c r="H43" s="93">
        <v>4.6637211574375019</v>
      </c>
      <c r="I43" s="84"/>
      <c r="J43" s="84"/>
      <c r="K43" s="94">
        <v>1.1148672371286654E-2</v>
      </c>
      <c r="L43" s="93"/>
      <c r="M43" s="95"/>
      <c r="N43" s="93">
        <v>88855.921700000006</v>
      </c>
      <c r="O43" s="84"/>
      <c r="P43" s="94">
        <v>0.40535827815729619</v>
      </c>
      <c r="Q43" s="94">
        <f>N43/'סכום נכסי הקרן'!$C$43</f>
        <v>0.14554523210109935</v>
      </c>
    </row>
    <row r="44" spans="2:17">
      <c r="B44" s="88" t="s">
        <v>305</v>
      </c>
      <c r="C44" s="86" t="s">
        <v>306</v>
      </c>
      <c r="D44" s="99" t="s">
        <v>134</v>
      </c>
      <c r="E44" s="86" t="s">
        <v>261</v>
      </c>
      <c r="F44" s="86"/>
      <c r="G44" s="86"/>
      <c r="H44" s="96">
        <v>1.1100000000000001</v>
      </c>
      <c r="I44" s="99" t="s">
        <v>262</v>
      </c>
      <c r="J44" s="100">
        <v>5.5E-2</v>
      </c>
      <c r="K44" s="97">
        <v>2.0999999999999999E-3</v>
      </c>
      <c r="L44" s="96">
        <v>400563</v>
      </c>
      <c r="M44" s="98">
        <v>110.77</v>
      </c>
      <c r="N44" s="96">
        <v>443.70362</v>
      </c>
      <c r="O44" s="97">
        <v>2.2254617676354411E-5</v>
      </c>
      <c r="P44" s="97">
        <v>2.0241637470444383E-3</v>
      </c>
      <c r="Q44" s="97">
        <f>N44/'סכום נכסי הקרן'!$C$43</f>
        <v>7.2678269631857282E-4</v>
      </c>
    </row>
    <row r="45" spans="2:17">
      <c r="B45" s="88" t="s">
        <v>307</v>
      </c>
      <c r="C45" s="86" t="s">
        <v>308</v>
      </c>
      <c r="D45" s="99" t="s">
        <v>134</v>
      </c>
      <c r="E45" s="86" t="s">
        <v>261</v>
      </c>
      <c r="F45" s="86"/>
      <c r="G45" s="86"/>
      <c r="H45" s="96">
        <v>2.8699999999999997</v>
      </c>
      <c r="I45" s="99" t="s">
        <v>262</v>
      </c>
      <c r="J45" s="100">
        <v>0.06</v>
      </c>
      <c r="K45" s="97">
        <v>6.4999999999999988E-3</v>
      </c>
      <c r="L45" s="96">
        <v>4337976</v>
      </c>
      <c r="M45" s="98">
        <v>121.74</v>
      </c>
      <c r="N45" s="96">
        <v>5281.0517800000007</v>
      </c>
      <c r="O45" s="97">
        <v>2.3668189140740582E-4</v>
      </c>
      <c r="P45" s="97">
        <v>2.4092013401514515E-2</v>
      </c>
      <c r="Q45" s="97">
        <f>N45/'סכום נכסי הקרן'!$C$43</f>
        <v>8.6503171916118213E-3</v>
      </c>
    </row>
    <row r="46" spans="2:17">
      <c r="B46" s="88" t="s">
        <v>309</v>
      </c>
      <c r="C46" s="86" t="s">
        <v>310</v>
      </c>
      <c r="D46" s="99" t="s">
        <v>134</v>
      </c>
      <c r="E46" s="86" t="s">
        <v>261</v>
      </c>
      <c r="F46" s="86"/>
      <c r="G46" s="86"/>
      <c r="H46" s="96">
        <v>8.57</v>
      </c>
      <c r="I46" s="99" t="s">
        <v>262</v>
      </c>
      <c r="J46" s="100">
        <v>6.25E-2</v>
      </c>
      <c r="K46" s="97">
        <v>2.1399999999999995E-2</v>
      </c>
      <c r="L46" s="96">
        <v>648094</v>
      </c>
      <c r="M46" s="98">
        <v>140.5</v>
      </c>
      <c r="N46" s="96">
        <v>910.57204999999999</v>
      </c>
      <c r="O46" s="97">
        <v>3.866988908781237E-5</v>
      </c>
      <c r="P46" s="97">
        <v>4.1540047220753702E-3</v>
      </c>
      <c r="Q46" s="97">
        <f>N46/'סכום נכסי הקרן'!$C$43</f>
        <v>1.4915091512918697E-3</v>
      </c>
    </row>
    <row r="47" spans="2:17">
      <c r="B47" s="88" t="s">
        <v>311</v>
      </c>
      <c r="C47" s="86" t="s">
        <v>312</v>
      </c>
      <c r="D47" s="99" t="s">
        <v>134</v>
      </c>
      <c r="E47" s="86" t="s">
        <v>261</v>
      </c>
      <c r="F47" s="86"/>
      <c r="G47" s="86"/>
      <c r="H47" s="96">
        <v>7.15</v>
      </c>
      <c r="I47" s="99" t="s">
        <v>262</v>
      </c>
      <c r="J47" s="100">
        <v>3.7499999999999999E-2</v>
      </c>
      <c r="K47" s="97">
        <v>1.84E-2</v>
      </c>
      <c r="L47" s="96">
        <v>1484394</v>
      </c>
      <c r="M47" s="98">
        <v>117.33</v>
      </c>
      <c r="N47" s="96">
        <v>1741.63951</v>
      </c>
      <c r="O47" s="97">
        <v>1.1115149641788818E-4</v>
      </c>
      <c r="P47" s="97">
        <v>7.9453116847733631E-3</v>
      </c>
      <c r="Q47" s="97">
        <f>N47/'סכום נכסי הקרן'!$C$43</f>
        <v>2.8527904710192761E-3</v>
      </c>
    </row>
    <row r="48" spans="2:17">
      <c r="B48" s="88" t="s">
        <v>313</v>
      </c>
      <c r="C48" s="86" t="s">
        <v>314</v>
      </c>
      <c r="D48" s="99" t="s">
        <v>134</v>
      </c>
      <c r="E48" s="86" t="s">
        <v>261</v>
      </c>
      <c r="F48" s="86"/>
      <c r="G48" s="86"/>
      <c r="H48" s="96">
        <v>0.41000000000000003</v>
      </c>
      <c r="I48" s="99" t="s">
        <v>262</v>
      </c>
      <c r="J48" s="100">
        <v>2.5000000000000001E-2</v>
      </c>
      <c r="K48" s="97">
        <v>1.2999999999999999E-3</v>
      </c>
      <c r="L48" s="96">
        <v>9777791</v>
      </c>
      <c r="M48" s="98">
        <v>102.45</v>
      </c>
      <c r="N48" s="96">
        <v>10017.34721</v>
      </c>
      <c r="O48" s="97">
        <v>7.5675176355175097E-4</v>
      </c>
      <c r="P48" s="97">
        <v>4.5698863272827822E-2</v>
      </c>
      <c r="Q48" s="97">
        <f>N48/'סכום נכסי הקרן'!$C$43</f>
        <v>1.6408328188179156E-2</v>
      </c>
    </row>
    <row r="49" spans="2:17">
      <c r="B49" s="88" t="s">
        <v>315</v>
      </c>
      <c r="C49" s="86" t="s">
        <v>316</v>
      </c>
      <c r="D49" s="99" t="s">
        <v>134</v>
      </c>
      <c r="E49" s="86" t="s">
        <v>261</v>
      </c>
      <c r="F49" s="86"/>
      <c r="G49" s="86"/>
      <c r="H49" s="96">
        <v>3.29</v>
      </c>
      <c r="I49" s="99" t="s">
        <v>262</v>
      </c>
      <c r="J49" s="100">
        <v>2.2499999999999999E-2</v>
      </c>
      <c r="K49" s="97">
        <v>7.4999999999999989E-3</v>
      </c>
      <c r="L49" s="96">
        <v>3133696</v>
      </c>
      <c r="M49" s="98">
        <v>106.37</v>
      </c>
      <c r="N49" s="96">
        <v>3333.3123700000001</v>
      </c>
      <c r="O49" s="97">
        <v>2.4080608242652799E-4</v>
      </c>
      <c r="P49" s="97">
        <v>1.5206479624684554E-2</v>
      </c>
      <c r="Q49" s="97">
        <f>N49/'סכום נכסי הקרן'!$C$43</f>
        <v>5.4599368649294591E-3</v>
      </c>
    </row>
    <row r="50" spans="2:17">
      <c r="B50" s="88" t="s">
        <v>317</v>
      </c>
      <c r="C50" s="86" t="s">
        <v>318</v>
      </c>
      <c r="D50" s="99" t="s">
        <v>134</v>
      </c>
      <c r="E50" s="86" t="s">
        <v>261</v>
      </c>
      <c r="F50" s="86"/>
      <c r="G50" s="86"/>
      <c r="H50" s="96">
        <v>1.8199999999999998</v>
      </c>
      <c r="I50" s="99" t="s">
        <v>262</v>
      </c>
      <c r="J50" s="100">
        <v>1.2500000000000001E-2</v>
      </c>
      <c r="K50" s="97">
        <v>3.2000000000000002E-3</v>
      </c>
      <c r="L50" s="96">
        <v>8000</v>
      </c>
      <c r="M50" s="98">
        <v>101.92</v>
      </c>
      <c r="N50" s="96">
        <v>8.1536000000000008</v>
      </c>
      <c r="O50" s="97">
        <v>8.0554569880887985E-7</v>
      </c>
      <c r="P50" s="97">
        <v>3.719649960913444E-5</v>
      </c>
      <c r="Q50" s="97">
        <f>N50/'סכום נכסי הקרן'!$C$43</f>
        <v>1.3355526359471927E-5</v>
      </c>
    </row>
    <row r="51" spans="2:17">
      <c r="B51" s="88" t="s">
        <v>319</v>
      </c>
      <c r="C51" s="86" t="s">
        <v>320</v>
      </c>
      <c r="D51" s="99" t="s">
        <v>134</v>
      </c>
      <c r="E51" s="86" t="s">
        <v>261</v>
      </c>
      <c r="F51" s="86"/>
      <c r="G51" s="86"/>
      <c r="H51" s="96">
        <v>1.9800000000000006</v>
      </c>
      <c r="I51" s="99" t="s">
        <v>262</v>
      </c>
      <c r="J51" s="100">
        <v>0.04</v>
      </c>
      <c r="K51" s="97">
        <v>4.000000000000001E-3</v>
      </c>
      <c r="L51" s="96">
        <v>8824704</v>
      </c>
      <c r="M51" s="98">
        <v>111.14</v>
      </c>
      <c r="N51" s="96">
        <v>9807.7762599999987</v>
      </c>
      <c r="O51" s="97">
        <v>5.2621484573129142E-4</v>
      </c>
      <c r="P51" s="97">
        <v>4.4742806345855562E-2</v>
      </c>
      <c r="Q51" s="97">
        <f>N51/'סכום נכסי הקרן'!$C$43</f>
        <v>1.6065052782603142E-2</v>
      </c>
    </row>
    <row r="52" spans="2:17">
      <c r="B52" s="88" t="s">
        <v>321</v>
      </c>
      <c r="C52" s="86" t="s">
        <v>322</v>
      </c>
      <c r="D52" s="99" t="s">
        <v>134</v>
      </c>
      <c r="E52" s="86" t="s">
        <v>261</v>
      </c>
      <c r="F52" s="86"/>
      <c r="G52" s="86"/>
      <c r="H52" s="96">
        <v>5.21</v>
      </c>
      <c r="I52" s="99" t="s">
        <v>262</v>
      </c>
      <c r="J52" s="100">
        <v>5.5E-2</v>
      </c>
      <c r="K52" s="97">
        <v>1.34E-2</v>
      </c>
      <c r="L52" s="96">
        <v>11297632</v>
      </c>
      <c r="M52" s="98">
        <v>129.19999999999999</v>
      </c>
      <c r="N52" s="96">
        <v>14596.54</v>
      </c>
      <c r="O52" s="97">
        <v>6.2966450688995486E-4</v>
      </c>
      <c r="P52" s="97">
        <v>6.6589015208584568E-2</v>
      </c>
      <c r="Q52" s="97">
        <f>N52/'סכום נכסי הקרן'!$C$43</f>
        <v>2.3909006417666596E-2</v>
      </c>
    </row>
    <row r="53" spans="2:17">
      <c r="B53" s="88" t="s">
        <v>323</v>
      </c>
      <c r="C53" s="86" t="s">
        <v>324</v>
      </c>
      <c r="D53" s="99" t="s">
        <v>134</v>
      </c>
      <c r="E53" s="86" t="s">
        <v>261</v>
      </c>
      <c r="F53" s="86"/>
      <c r="G53" s="86"/>
      <c r="H53" s="96">
        <v>6.2999999999999989</v>
      </c>
      <c r="I53" s="99" t="s">
        <v>262</v>
      </c>
      <c r="J53" s="100">
        <v>4.2500000000000003E-2</v>
      </c>
      <c r="K53" s="97">
        <v>1.6500000000000001E-2</v>
      </c>
      <c r="L53" s="96">
        <v>15607749</v>
      </c>
      <c r="M53" s="98">
        <v>120.81</v>
      </c>
      <c r="N53" s="96">
        <v>18855.72135</v>
      </c>
      <c r="O53" s="97">
        <v>9.3141121457494672E-4</v>
      </c>
      <c r="P53" s="97">
        <v>8.6019283730526738E-2</v>
      </c>
      <c r="Q53" s="97">
        <f>N53/'סכום נכסי הקרן'!$C$43</f>
        <v>3.0885508673074786E-2</v>
      </c>
    </row>
    <row r="54" spans="2:17">
      <c r="B54" s="88" t="s">
        <v>325</v>
      </c>
      <c r="C54" s="86" t="s">
        <v>326</v>
      </c>
      <c r="D54" s="99" t="s">
        <v>134</v>
      </c>
      <c r="E54" s="86" t="s">
        <v>261</v>
      </c>
      <c r="F54" s="86"/>
      <c r="G54" s="86"/>
      <c r="H54" s="96">
        <v>8.9200000000000017</v>
      </c>
      <c r="I54" s="99" t="s">
        <v>262</v>
      </c>
      <c r="J54" s="100">
        <v>1.7500000000000002E-2</v>
      </c>
      <c r="K54" s="97">
        <v>2.0899999999999998E-2</v>
      </c>
      <c r="L54" s="96">
        <v>170913</v>
      </c>
      <c r="M54" s="98">
        <v>97.65</v>
      </c>
      <c r="N54" s="96">
        <v>166.89653000000001</v>
      </c>
      <c r="O54" s="97">
        <v>2.708651319443927E-5</v>
      </c>
      <c r="P54" s="97">
        <v>7.6137739316509199E-4</v>
      </c>
      <c r="Q54" s="97">
        <f>N54/'סכום נכסי הקרן'!$C$43</f>
        <v>2.7337507428858387E-4</v>
      </c>
    </row>
    <row r="55" spans="2:17">
      <c r="B55" s="88" t="s">
        <v>327</v>
      </c>
      <c r="C55" s="86" t="s">
        <v>328</v>
      </c>
      <c r="D55" s="99" t="s">
        <v>134</v>
      </c>
      <c r="E55" s="86" t="s">
        <v>261</v>
      </c>
      <c r="F55" s="86"/>
      <c r="G55" s="86"/>
      <c r="H55" s="96">
        <v>3.6700000000000004</v>
      </c>
      <c r="I55" s="99" t="s">
        <v>262</v>
      </c>
      <c r="J55" s="100">
        <v>0.05</v>
      </c>
      <c r="K55" s="97">
        <v>8.9000000000000017E-3</v>
      </c>
      <c r="L55" s="96">
        <v>3567586</v>
      </c>
      <c r="M55" s="98">
        <v>121</v>
      </c>
      <c r="N55" s="96">
        <v>4316.7791099999995</v>
      </c>
      <c r="O55" s="97">
        <v>1.999009344548061E-4</v>
      </c>
      <c r="P55" s="97">
        <v>1.9693027923596285E-2</v>
      </c>
      <c r="Q55" s="97">
        <f>N55/'סכום נכסי הקרן'!$C$43</f>
        <v>7.0708468886899961E-3</v>
      </c>
    </row>
    <row r="56" spans="2:17">
      <c r="B56" s="88" t="s">
        <v>329</v>
      </c>
      <c r="C56" s="86" t="s">
        <v>330</v>
      </c>
      <c r="D56" s="99" t="s">
        <v>134</v>
      </c>
      <c r="E56" s="86" t="s">
        <v>261</v>
      </c>
      <c r="F56" s="86"/>
      <c r="G56" s="86"/>
      <c r="H56" s="96">
        <v>15.700000000000003</v>
      </c>
      <c r="I56" s="99" t="s">
        <v>262</v>
      </c>
      <c r="J56" s="100">
        <v>5.5E-2</v>
      </c>
      <c r="K56" s="97">
        <v>3.2000000000000008E-2</v>
      </c>
      <c r="L56" s="96">
        <v>5575654</v>
      </c>
      <c r="M56" s="98">
        <v>145.32</v>
      </c>
      <c r="N56" s="96">
        <v>8102.5401400000001</v>
      </c>
      <c r="O56" s="97">
        <v>4.7806242377084845E-4</v>
      </c>
      <c r="P56" s="97">
        <v>3.696356592799574E-2</v>
      </c>
      <c r="Q56" s="97">
        <f>N56/'סכום נכסי הקרן'!$C$43</f>
        <v>1.3271890749907936E-2</v>
      </c>
    </row>
    <row r="57" spans="2:17">
      <c r="B57" s="88" t="s">
        <v>331</v>
      </c>
      <c r="C57" s="86" t="s">
        <v>332</v>
      </c>
      <c r="D57" s="99" t="s">
        <v>134</v>
      </c>
      <c r="E57" s="86" t="s">
        <v>261</v>
      </c>
      <c r="F57" s="86"/>
      <c r="G57" s="86"/>
      <c r="H57" s="96">
        <v>0.66999999999999993</v>
      </c>
      <c r="I57" s="99" t="s">
        <v>262</v>
      </c>
      <c r="J57" s="100">
        <v>4.2500000000000003E-2</v>
      </c>
      <c r="K57" s="97">
        <v>1.2999999999999997E-3</v>
      </c>
      <c r="L57" s="96">
        <v>6026224</v>
      </c>
      <c r="M57" s="98">
        <v>104.17</v>
      </c>
      <c r="N57" s="96">
        <v>6277.5174000000006</v>
      </c>
      <c r="O57" s="97">
        <v>3.6106762037062278E-4</v>
      </c>
      <c r="P57" s="97">
        <v>2.8637862234526423E-2</v>
      </c>
      <c r="Q57" s="97">
        <f>N57/'סכום נכסי הקרן'!$C$43</f>
        <v>1.028251926851252E-2</v>
      </c>
    </row>
    <row r="58" spans="2:17">
      <c r="B58" s="88" t="s">
        <v>333</v>
      </c>
      <c r="C58" s="86" t="s">
        <v>334</v>
      </c>
      <c r="D58" s="99" t="s">
        <v>134</v>
      </c>
      <c r="E58" s="86" t="s">
        <v>261</v>
      </c>
      <c r="F58" s="86"/>
      <c r="G58" s="86"/>
      <c r="H58" s="96">
        <v>8.0000000000000016E-2</v>
      </c>
      <c r="I58" s="99" t="s">
        <v>262</v>
      </c>
      <c r="J58" s="100">
        <v>6.5000000000000002E-2</v>
      </c>
      <c r="K58" s="97">
        <v>2.1000000000000007E-3</v>
      </c>
      <c r="L58" s="96">
        <v>4691428</v>
      </c>
      <c r="M58" s="98">
        <v>106.5</v>
      </c>
      <c r="N58" s="96">
        <v>4996.3707699999995</v>
      </c>
      <c r="O58" s="97">
        <v>1.1115924344548269E-3</v>
      </c>
      <c r="P58" s="97">
        <v>2.2793306440516546E-2</v>
      </c>
      <c r="Q58" s="97">
        <f>N58/'סכום נכסי הקרן'!$C$43</f>
        <v>8.1840121566461484E-3</v>
      </c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B62" s="101"/>
      <c r="C62" s="1"/>
      <c r="D62" s="1"/>
    </row>
    <row r="63" spans="2:17">
      <c r="B63" s="101"/>
      <c r="C63" s="1"/>
      <c r="D63" s="1"/>
    </row>
    <row r="64" spans="2:17">
      <c r="C64" s="1"/>
      <c r="D64" s="1"/>
    </row>
    <row r="65" spans="2:4">
      <c r="B65" s="112" t="s">
        <v>1841</v>
      </c>
      <c r="C65" s="1"/>
      <c r="D65" s="1"/>
    </row>
    <row r="66" spans="2:4">
      <c r="B66" s="112" t="s">
        <v>125</v>
      </c>
      <c r="C66" s="1"/>
      <c r="D66" s="1"/>
    </row>
    <row r="67" spans="2:4">
      <c r="C67" s="1"/>
      <c r="D67" s="1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3D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H1:XFD2 D3:XFD1048576 D1:AF2 A1:A1048576 B1:B64 B66:B1048576"/>
  </dataValidations>
  <pageMargins left="0" right="0" top="0.51181102362204722" bottom="0.51181102362204722" header="0" footer="0.23622047244094491"/>
  <pageSetup paperSize="9" scale="64" fitToHeight="25" pageOrder="overThenDown" orientation="landscape" blackAndWhite="1" r:id="rId1"/>
  <headerFooter alignWithMargins="0">
    <oddFooter>&amp;L&amp;Z&amp;F&amp;C&amp;A&amp;R&amp;D</oddFooter>
  </headerFooter>
  <rowBreaks count="1" manualBreakCount="1"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zoomScaleNormal="100" workbookViewId="0">
      <selection activeCell="K18" sqref="K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193</v>
      </c>
      <c r="C1" s="80" t="s" vm="1">
        <v>256</v>
      </c>
    </row>
    <row r="2" spans="2:67">
      <c r="B2" s="56" t="s">
        <v>192</v>
      </c>
      <c r="C2" s="80" t="s">
        <v>257</v>
      </c>
    </row>
    <row r="3" spans="2:67">
      <c r="B3" s="56" t="s">
        <v>194</v>
      </c>
      <c r="C3" s="80" t="s">
        <v>258</v>
      </c>
    </row>
    <row r="4" spans="2:67">
      <c r="B4" s="56" t="s">
        <v>195</v>
      </c>
      <c r="C4" s="80">
        <v>659</v>
      </c>
    </row>
    <row r="6" spans="2:67" ht="26.25" customHeight="1">
      <c r="B6" s="224" t="s">
        <v>224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8"/>
      <c r="BO6" s="3"/>
    </row>
    <row r="7" spans="2:67" ht="26.25" customHeight="1">
      <c r="B7" s="224" t="s">
        <v>100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8"/>
      <c r="AZ7" s="43"/>
      <c r="BJ7" s="3"/>
      <c r="BO7" s="3"/>
    </row>
    <row r="8" spans="2:67" s="3" customFormat="1" ht="78.75">
      <c r="B8" s="37" t="s">
        <v>128</v>
      </c>
      <c r="C8" s="12" t="s">
        <v>52</v>
      </c>
      <c r="D8" s="76" t="s">
        <v>133</v>
      </c>
      <c r="E8" s="76" t="s">
        <v>241</v>
      </c>
      <c r="F8" s="76" t="s">
        <v>130</v>
      </c>
      <c r="G8" s="12" t="s">
        <v>73</v>
      </c>
      <c r="H8" s="12" t="s">
        <v>15</v>
      </c>
      <c r="I8" s="12" t="s">
        <v>74</v>
      </c>
      <c r="J8" s="12" t="s">
        <v>115</v>
      </c>
      <c r="K8" s="12" t="s">
        <v>18</v>
      </c>
      <c r="L8" s="12" t="s">
        <v>114</v>
      </c>
      <c r="M8" s="12" t="s">
        <v>17</v>
      </c>
      <c r="N8" s="12" t="s">
        <v>19</v>
      </c>
      <c r="O8" s="12" t="s">
        <v>0</v>
      </c>
      <c r="P8" s="12" t="s">
        <v>118</v>
      </c>
      <c r="Q8" s="12" t="s">
        <v>69</v>
      </c>
      <c r="R8" s="12" t="s">
        <v>66</v>
      </c>
      <c r="S8" s="76" t="s">
        <v>196</v>
      </c>
      <c r="T8" s="38" t="s">
        <v>198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5"/>
      <c r="D9" s="15"/>
      <c r="E9" s="15"/>
      <c r="F9" s="15"/>
      <c r="G9" s="15"/>
      <c r="H9" s="15"/>
      <c r="I9" s="15"/>
      <c r="J9" s="15" t="s">
        <v>24</v>
      </c>
      <c r="K9" s="15" t="s">
        <v>21</v>
      </c>
      <c r="L9" s="15"/>
      <c r="M9" s="15" t="s">
        <v>20</v>
      </c>
      <c r="N9" s="15" t="s">
        <v>20</v>
      </c>
      <c r="O9" s="15" t="s">
        <v>22</v>
      </c>
      <c r="P9" s="15" t="s">
        <v>70</v>
      </c>
      <c r="Q9" s="15" t="s">
        <v>23</v>
      </c>
      <c r="R9" s="15" t="s">
        <v>20</v>
      </c>
      <c r="S9" s="15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0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126</v>
      </c>
      <c r="R10" s="18" t="s">
        <v>127</v>
      </c>
      <c r="S10" s="45" t="s">
        <v>199</v>
      </c>
      <c r="T10" s="75" t="s">
        <v>242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1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1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3D"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7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topLeftCell="D1" zoomScale="90" zoomScaleNormal="90" workbookViewId="0">
      <selection activeCell="Z23" sqref="Z23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19.140625" style="2" customWidth="1"/>
    <col min="4" max="4" width="6.42578125" style="2" bestFit="1" customWidth="1"/>
    <col min="5" max="5" width="8.42578125" style="2" customWidth="1"/>
    <col min="6" max="6" width="13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5.85546875" style="1" bestFit="1" customWidth="1"/>
    <col min="12" max="12" width="5.28515625" style="1" bestFit="1" customWidth="1"/>
    <col min="13" max="13" width="10.85546875" style="1" bestFit="1" customWidth="1"/>
    <col min="14" max="14" width="8" style="1" bestFit="1" customWidth="1"/>
    <col min="15" max="15" width="14.7109375" style="1" bestFit="1" customWidth="1"/>
    <col min="16" max="16" width="8.28515625" style="1" bestFit="1" customWidth="1"/>
    <col min="17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44" customWidth="1"/>
    <col min="23" max="23" width="7.7109375" style="144" customWidth="1"/>
    <col min="24" max="24" width="7.140625" style="144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6" t="s">
        <v>193</v>
      </c>
      <c r="C1" s="80" t="s" vm="1">
        <v>256</v>
      </c>
    </row>
    <row r="2" spans="2:65">
      <c r="B2" s="56" t="s">
        <v>192</v>
      </c>
      <c r="C2" s="80" t="s">
        <v>257</v>
      </c>
    </row>
    <row r="3" spans="2:65">
      <c r="B3" s="56" t="s">
        <v>194</v>
      </c>
      <c r="C3" s="80" t="s">
        <v>258</v>
      </c>
    </row>
    <row r="4" spans="2:65">
      <c r="B4" s="56" t="s">
        <v>195</v>
      </c>
      <c r="C4" s="80">
        <v>659</v>
      </c>
    </row>
    <row r="6" spans="2:65" ht="26.25" customHeight="1">
      <c r="B6" s="229" t="s">
        <v>224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1"/>
    </row>
    <row r="7" spans="2:65" ht="26.25" customHeight="1">
      <c r="B7" s="229" t="s">
        <v>101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1"/>
      <c r="BM7" s="3"/>
    </row>
    <row r="8" spans="2:65" s="3" customFormat="1" ht="78.75">
      <c r="B8" s="21" t="s">
        <v>128</v>
      </c>
      <c r="C8" s="29" t="s">
        <v>52</v>
      </c>
      <c r="D8" s="76" t="s">
        <v>133</v>
      </c>
      <c r="E8" s="76" t="s">
        <v>241</v>
      </c>
      <c r="F8" s="72" t="s">
        <v>130</v>
      </c>
      <c r="G8" s="29" t="s">
        <v>73</v>
      </c>
      <c r="H8" s="29" t="s">
        <v>15</v>
      </c>
      <c r="I8" s="29" t="s">
        <v>74</v>
      </c>
      <c r="J8" s="29" t="s">
        <v>115</v>
      </c>
      <c r="K8" s="29" t="s">
        <v>18</v>
      </c>
      <c r="L8" s="29" t="s">
        <v>114</v>
      </c>
      <c r="M8" s="29" t="s">
        <v>17</v>
      </c>
      <c r="N8" s="29" t="s">
        <v>19</v>
      </c>
      <c r="O8" s="29" t="s">
        <v>0</v>
      </c>
      <c r="P8" s="29" t="s">
        <v>118</v>
      </c>
      <c r="Q8" s="29" t="s">
        <v>69</v>
      </c>
      <c r="R8" s="12" t="s">
        <v>66</v>
      </c>
      <c r="S8" s="76" t="s">
        <v>196</v>
      </c>
      <c r="T8" s="30" t="s">
        <v>198</v>
      </c>
      <c r="V8" s="144"/>
      <c r="W8" s="145"/>
      <c r="X8" s="145"/>
      <c r="BI8" s="1"/>
      <c r="BJ8" s="1"/>
    </row>
    <row r="9" spans="2:65" s="3" customFormat="1" ht="20.25">
      <c r="B9" s="14"/>
      <c r="C9" s="15"/>
      <c r="D9" s="15"/>
      <c r="E9" s="15"/>
      <c r="F9" s="15"/>
      <c r="G9" s="15"/>
      <c r="H9" s="31"/>
      <c r="I9" s="31"/>
      <c r="J9" s="31" t="s">
        <v>24</v>
      </c>
      <c r="K9" s="31" t="s">
        <v>21</v>
      </c>
      <c r="L9" s="31"/>
      <c r="M9" s="31" t="s">
        <v>20</v>
      </c>
      <c r="N9" s="31" t="s">
        <v>20</v>
      </c>
      <c r="O9" s="31" t="s">
        <v>22</v>
      </c>
      <c r="P9" s="31" t="s">
        <v>70</v>
      </c>
      <c r="Q9" s="31" t="s">
        <v>23</v>
      </c>
      <c r="R9" s="15" t="s">
        <v>20</v>
      </c>
      <c r="S9" s="31" t="s">
        <v>23</v>
      </c>
      <c r="T9" s="16" t="s">
        <v>20</v>
      </c>
      <c r="V9" s="145"/>
      <c r="W9" s="145"/>
      <c r="X9" s="145"/>
      <c r="BH9" s="1"/>
      <c r="BI9" s="1"/>
      <c r="BJ9" s="1"/>
      <c r="BM9" s="4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3" t="s">
        <v>14</v>
      </c>
      <c r="Q10" s="42" t="s">
        <v>126</v>
      </c>
      <c r="R10" s="18" t="s">
        <v>127</v>
      </c>
      <c r="S10" s="18" t="s">
        <v>199</v>
      </c>
      <c r="T10" s="19" t="s">
        <v>242</v>
      </c>
      <c r="U10" s="5"/>
      <c r="V10" s="146"/>
      <c r="W10" s="146"/>
      <c r="X10" s="146"/>
      <c r="BH10" s="1"/>
      <c r="BI10" s="3"/>
      <c r="BJ10" s="1"/>
    </row>
    <row r="11" spans="2:65" s="4" customFormat="1" ht="18" customHeight="1">
      <c r="B11" s="81" t="s">
        <v>40</v>
      </c>
      <c r="C11" s="82"/>
      <c r="D11" s="82"/>
      <c r="E11" s="82"/>
      <c r="F11" s="82"/>
      <c r="G11" s="82"/>
      <c r="H11" s="82"/>
      <c r="I11" s="82"/>
      <c r="J11" s="82"/>
      <c r="K11" s="90">
        <v>3.8704816346973376</v>
      </c>
      <c r="L11" s="82"/>
      <c r="M11" s="82"/>
      <c r="N11" s="104">
        <v>2.2047593356751397E-2</v>
      </c>
      <c r="O11" s="90"/>
      <c r="P11" s="92"/>
      <c r="Q11" s="90">
        <v>75500.015470000013</v>
      </c>
      <c r="R11" s="82"/>
      <c r="S11" s="91">
        <v>1</v>
      </c>
      <c r="T11" s="91">
        <f>Q11/'סכום נכסי הקרן'!$C$43</f>
        <v>0.12366837308061757</v>
      </c>
      <c r="U11" s="5"/>
      <c r="V11" s="146"/>
      <c r="W11" s="146"/>
      <c r="X11" s="146"/>
      <c r="BH11" s="1"/>
      <c r="BI11" s="3"/>
      <c r="BJ11" s="1"/>
      <c r="BM11" s="1"/>
    </row>
    <row r="12" spans="2:65">
      <c r="B12" s="83" t="s">
        <v>248</v>
      </c>
      <c r="C12" s="84"/>
      <c r="D12" s="84"/>
      <c r="E12" s="84"/>
      <c r="F12" s="84"/>
      <c r="G12" s="84"/>
      <c r="H12" s="84"/>
      <c r="I12" s="84"/>
      <c r="J12" s="84"/>
      <c r="K12" s="93">
        <v>3.8704816346973376</v>
      </c>
      <c r="L12" s="84"/>
      <c r="M12" s="84"/>
      <c r="N12" s="105">
        <v>2.2047593356751393E-2</v>
      </c>
      <c r="O12" s="93"/>
      <c r="P12" s="95"/>
      <c r="Q12" s="93">
        <v>75500.015470000013</v>
      </c>
      <c r="R12" s="84"/>
      <c r="S12" s="94">
        <v>1</v>
      </c>
      <c r="T12" s="94">
        <f>Q12/'סכום נכסי הקרן'!$C$43</f>
        <v>0.12366837308061757</v>
      </c>
      <c r="BI12" s="3"/>
    </row>
    <row r="13" spans="2:65" s="144" customFormat="1" ht="20.25">
      <c r="B13" s="103" t="s">
        <v>39</v>
      </c>
      <c r="C13" s="84"/>
      <c r="D13" s="84"/>
      <c r="E13" s="84"/>
      <c r="F13" s="84"/>
      <c r="G13" s="84"/>
      <c r="H13" s="84"/>
      <c r="I13" s="84"/>
      <c r="J13" s="84"/>
      <c r="K13" s="93">
        <v>3.8555515696913165</v>
      </c>
      <c r="L13" s="84"/>
      <c r="M13" s="84"/>
      <c r="N13" s="105">
        <v>2.0658634740165473E-2</v>
      </c>
      <c r="O13" s="93"/>
      <c r="P13" s="95"/>
      <c r="Q13" s="93">
        <f>SUM(Q14:Q168)</f>
        <v>62834.364819999973</v>
      </c>
      <c r="R13" s="84"/>
      <c r="S13" s="94">
        <v>0.8322630366210706</v>
      </c>
      <c r="T13" s="94">
        <f>Q13/'סכום נכסי הקרן'!$C$43</f>
        <v>0.10292214673692419</v>
      </c>
      <c r="BI13" s="146"/>
    </row>
    <row r="14" spans="2:65" s="144" customFormat="1">
      <c r="B14" s="89" t="s">
        <v>335</v>
      </c>
      <c r="C14" s="86" t="s">
        <v>336</v>
      </c>
      <c r="D14" s="99" t="s">
        <v>134</v>
      </c>
      <c r="E14" s="99" t="s">
        <v>337</v>
      </c>
      <c r="F14" s="86" t="s">
        <v>338</v>
      </c>
      <c r="G14" s="99" t="s">
        <v>339</v>
      </c>
      <c r="H14" s="86" t="s">
        <v>340</v>
      </c>
      <c r="I14" s="86" t="s">
        <v>174</v>
      </c>
      <c r="J14" s="86"/>
      <c r="K14" s="96">
        <v>4.45</v>
      </c>
      <c r="L14" s="99" t="s">
        <v>262</v>
      </c>
      <c r="M14" s="100">
        <v>5.8999999999999999E-3</v>
      </c>
      <c r="N14" s="100">
        <v>7.7000000000000002E-3</v>
      </c>
      <c r="O14" s="96">
        <v>888000</v>
      </c>
      <c r="P14" s="98">
        <v>98.51</v>
      </c>
      <c r="Q14" s="96">
        <v>874.76877000000002</v>
      </c>
      <c r="R14" s="97">
        <v>5.145698647058824E-4</v>
      </c>
      <c r="S14" s="97">
        <v>1.1586338950454786E-2</v>
      </c>
      <c r="T14" s="97">
        <f>Q14/'סכום נכסי הקרן'!$C$43</f>
        <v>1.4328636879633334E-3</v>
      </c>
    </row>
    <row r="15" spans="2:65" s="144" customFormat="1">
      <c r="B15" s="89" t="s">
        <v>341</v>
      </c>
      <c r="C15" s="86" t="s">
        <v>342</v>
      </c>
      <c r="D15" s="99" t="s">
        <v>134</v>
      </c>
      <c r="E15" s="99" t="s">
        <v>337</v>
      </c>
      <c r="F15" s="86" t="s">
        <v>338</v>
      </c>
      <c r="G15" s="99" t="s">
        <v>339</v>
      </c>
      <c r="H15" s="86" t="s">
        <v>340</v>
      </c>
      <c r="I15" s="86" t="s">
        <v>174</v>
      </c>
      <c r="J15" s="86"/>
      <c r="K15" s="96">
        <v>0.57999999999999985</v>
      </c>
      <c r="L15" s="99" t="s">
        <v>262</v>
      </c>
      <c r="M15" s="100">
        <v>5.0499999999999996E-2</v>
      </c>
      <c r="N15" s="100">
        <v>1.6299999999999995E-2</v>
      </c>
      <c r="O15" s="96">
        <v>2246.5</v>
      </c>
      <c r="P15" s="98">
        <v>135.18</v>
      </c>
      <c r="Q15" s="96">
        <v>3.0368100000000005</v>
      </c>
      <c r="R15" s="97">
        <v>1.2458707692307694E-5</v>
      </c>
      <c r="S15" s="97">
        <v>4.0222640764976786E-5</v>
      </c>
      <c r="T15" s="97">
        <f>Q15/'סכום נכסי הקרן'!$C$43</f>
        <v>4.9742685444108061E-6</v>
      </c>
    </row>
    <row r="16" spans="2:65" s="144" customFormat="1">
      <c r="B16" s="89" t="s">
        <v>343</v>
      </c>
      <c r="C16" s="86" t="s">
        <v>344</v>
      </c>
      <c r="D16" s="99" t="s">
        <v>134</v>
      </c>
      <c r="E16" s="99" t="s">
        <v>337</v>
      </c>
      <c r="F16" s="86" t="s">
        <v>345</v>
      </c>
      <c r="G16" s="99" t="s">
        <v>339</v>
      </c>
      <c r="H16" s="86" t="s">
        <v>340</v>
      </c>
      <c r="I16" s="86" t="s">
        <v>176</v>
      </c>
      <c r="J16" s="86"/>
      <c r="K16" s="96">
        <v>2.92</v>
      </c>
      <c r="L16" s="99" t="s">
        <v>262</v>
      </c>
      <c r="M16" s="100">
        <v>2.58E-2</v>
      </c>
      <c r="N16" s="100">
        <v>1.04E-2</v>
      </c>
      <c r="O16" s="96">
        <v>730954</v>
      </c>
      <c r="P16" s="98">
        <v>109.56</v>
      </c>
      <c r="Q16" s="96">
        <v>800.83325000000002</v>
      </c>
      <c r="R16" s="97">
        <v>2.9403601277578961E-4</v>
      </c>
      <c r="S16" s="97">
        <v>1.0607060740513513E-2</v>
      </c>
      <c r="T16" s="97">
        <f>Q16/'סכום נכסי הקרן'!$C$43</f>
        <v>1.3117579449465966E-3</v>
      </c>
    </row>
    <row r="17" spans="2:60" s="144" customFormat="1" ht="20.25">
      <c r="B17" s="89" t="s">
        <v>346</v>
      </c>
      <c r="C17" s="86" t="s">
        <v>347</v>
      </c>
      <c r="D17" s="99" t="s">
        <v>134</v>
      </c>
      <c r="E17" s="99" t="s">
        <v>337</v>
      </c>
      <c r="F17" s="86" t="s">
        <v>345</v>
      </c>
      <c r="G17" s="99" t="s">
        <v>339</v>
      </c>
      <c r="H17" s="86" t="s">
        <v>340</v>
      </c>
      <c r="I17" s="86" t="s">
        <v>176</v>
      </c>
      <c r="J17" s="86"/>
      <c r="K17" s="96">
        <v>3.1700000000000004</v>
      </c>
      <c r="L17" s="99" t="s">
        <v>262</v>
      </c>
      <c r="M17" s="100">
        <v>4.0999999999999995E-3</v>
      </c>
      <c r="N17" s="100">
        <v>6.1999999999999998E-3</v>
      </c>
      <c r="O17" s="96">
        <v>895672.03</v>
      </c>
      <c r="P17" s="98">
        <v>98.28</v>
      </c>
      <c r="Q17" s="96">
        <v>880.26652000000001</v>
      </c>
      <c r="R17" s="97">
        <v>3.5702929072953254E-4</v>
      </c>
      <c r="S17" s="97">
        <v>1.1659156816329059E-2</v>
      </c>
      <c r="T17" s="97">
        <f>Q17/'סכום נכסי הקרן'!$C$43</f>
        <v>1.4418689549672073E-3</v>
      </c>
      <c r="BH17" s="146"/>
    </row>
    <row r="18" spans="2:60" s="144" customFormat="1">
      <c r="B18" s="89" t="s">
        <v>348</v>
      </c>
      <c r="C18" s="86" t="s">
        <v>349</v>
      </c>
      <c r="D18" s="99" t="s">
        <v>134</v>
      </c>
      <c r="E18" s="99" t="s">
        <v>337</v>
      </c>
      <c r="F18" s="86" t="s">
        <v>345</v>
      </c>
      <c r="G18" s="99" t="s">
        <v>339</v>
      </c>
      <c r="H18" s="86" t="s">
        <v>340</v>
      </c>
      <c r="I18" s="86" t="s">
        <v>176</v>
      </c>
      <c r="J18" s="86"/>
      <c r="K18" s="96">
        <v>4.03</v>
      </c>
      <c r="L18" s="99" t="s">
        <v>262</v>
      </c>
      <c r="M18" s="100">
        <v>6.4000000000000003E-3</v>
      </c>
      <c r="N18" s="100">
        <v>9.2000000000000016E-3</v>
      </c>
      <c r="O18" s="96">
        <v>1928353</v>
      </c>
      <c r="P18" s="98">
        <v>98.57</v>
      </c>
      <c r="Q18" s="96">
        <v>1900.7775100000001</v>
      </c>
      <c r="R18" s="97">
        <v>6.0340323387072451E-4</v>
      </c>
      <c r="S18" s="97">
        <v>2.5175855901053101E-2</v>
      </c>
      <c r="T18" s="97">
        <f>Q18/'סכום נכסי הקרן'!$C$43</f>
        <v>3.113457140195302E-3</v>
      </c>
    </row>
    <row r="19" spans="2:60" s="144" customFormat="1">
      <c r="B19" s="89" t="s">
        <v>350</v>
      </c>
      <c r="C19" s="86" t="s">
        <v>351</v>
      </c>
      <c r="D19" s="99" t="s">
        <v>134</v>
      </c>
      <c r="E19" s="99" t="s">
        <v>337</v>
      </c>
      <c r="F19" s="86" t="s">
        <v>345</v>
      </c>
      <c r="G19" s="99" t="s">
        <v>339</v>
      </c>
      <c r="H19" s="86" t="s">
        <v>340</v>
      </c>
      <c r="I19" s="86" t="s">
        <v>176</v>
      </c>
      <c r="J19" s="86"/>
      <c r="K19" s="96">
        <v>0.27999999999999997</v>
      </c>
      <c r="L19" s="99" t="s">
        <v>262</v>
      </c>
      <c r="M19" s="100">
        <v>2.6000000000000002E-2</v>
      </c>
      <c r="N19" s="100">
        <v>5.2000000000000005E-2</v>
      </c>
      <c r="O19" s="96">
        <v>1062229</v>
      </c>
      <c r="P19" s="98">
        <v>105.24</v>
      </c>
      <c r="Q19" s="96">
        <v>1117.88984</v>
      </c>
      <c r="R19" s="97">
        <v>4.8252106273866753E-4</v>
      </c>
      <c r="S19" s="97">
        <v>1.4806484913161302E-2</v>
      </c>
      <c r="T19" s="97">
        <f>Q19/'סכום נכסי הקרן'!$C$43</f>
        <v>1.8310939002533673E-3</v>
      </c>
      <c r="BH19" s="145"/>
    </row>
    <row r="20" spans="2:60" s="144" customFormat="1">
      <c r="B20" s="89" t="s">
        <v>352</v>
      </c>
      <c r="C20" s="86" t="s">
        <v>353</v>
      </c>
      <c r="D20" s="99" t="s">
        <v>134</v>
      </c>
      <c r="E20" s="99" t="s">
        <v>337</v>
      </c>
      <c r="F20" s="86" t="s">
        <v>354</v>
      </c>
      <c r="G20" s="99" t="s">
        <v>339</v>
      </c>
      <c r="H20" s="86" t="s">
        <v>340</v>
      </c>
      <c r="I20" s="86" t="s">
        <v>174</v>
      </c>
      <c r="J20" s="86"/>
      <c r="K20" s="96">
        <v>4.1400000000000006</v>
      </c>
      <c r="L20" s="99" t="s">
        <v>262</v>
      </c>
      <c r="M20" s="100">
        <v>6.9999999999999993E-3</v>
      </c>
      <c r="N20" s="100">
        <v>9.2000000000000016E-3</v>
      </c>
      <c r="O20" s="96">
        <v>6656948</v>
      </c>
      <c r="P20" s="98">
        <v>100.35</v>
      </c>
      <c r="Q20" s="96">
        <v>6680.2474699999993</v>
      </c>
      <c r="R20" s="97">
        <v>1.3422123964394914E-3</v>
      </c>
      <c r="S20" s="97">
        <v>8.8480080810770176E-2</v>
      </c>
      <c r="T20" s="97">
        <f>Q20/'סכום נכסי הקרן'!$C$43</f>
        <v>1.0942187643909517E-2</v>
      </c>
    </row>
    <row r="21" spans="2:60" s="144" customFormat="1">
      <c r="B21" s="89" t="s">
        <v>355</v>
      </c>
      <c r="C21" s="86" t="s">
        <v>356</v>
      </c>
      <c r="D21" s="99" t="s">
        <v>134</v>
      </c>
      <c r="E21" s="99" t="s">
        <v>337</v>
      </c>
      <c r="F21" s="86" t="s">
        <v>354</v>
      </c>
      <c r="G21" s="99" t="s">
        <v>339</v>
      </c>
      <c r="H21" s="86" t="s">
        <v>340</v>
      </c>
      <c r="I21" s="86" t="s">
        <v>174</v>
      </c>
      <c r="J21" s="86"/>
      <c r="K21" s="96">
        <v>3.6200000000000006</v>
      </c>
      <c r="L21" s="99" t="s">
        <v>262</v>
      </c>
      <c r="M21" s="100">
        <v>1.6E-2</v>
      </c>
      <c r="N21" s="100">
        <v>7.6000000000000009E-3</v>
      </c>
      <c r="O21" s="96">
        <v>348700</v>
      </c>
      <c r="P21" s="98">
        <v>102.31</v>
      </c>
      <c r="Q21" s="96">
        <v>356.75497999999999</v>
      </c>
      <c r="R21" s="97">
        <v>1.1329823221122475E-4</v>
      </c>
      <c r="S21" s="97">
        <v>4.7252305549759371E-3</v>
      </c>
      <c r="T21" s="97">
        <f>Q21/'סכום נכסי הקרן'!$C$43</f>
        <v>5.8436157516469781E-4</v>
      </c>
    </row>
    <row r="22" spans="2:60" s="144" customFormat="1">
      <c r="B22" s="89" t="s">
        <v>357</v>
      </c>
      <c r="C22" s="86" t="s">
        <v>358</v>
      </c>
      <c r="D22" s="99" t="s">
        <v>134</v>
      </c>
      <c r="E22" s="99" t="s">
        <v>337</v>
      </c>
      <c r="F22" s="86" t="s">
        <v>354</v>
      </c>
      <c r="G22" s="99" t="s">
        <v>339</v>
      </c>
      <c r="H22" s="86" t="s">
        <v>340</v>
      </c>
      <c r="I22" s="86" t="s">
        <v>174</v>
      </c>
      <c r="J22" s="86"/>
      <c r="K22" s="96">
        <v>1.55</v>
      </c>
      <c r="L22" s="99" t="s">
        <v>262</v>
      </c>
      <c r="M22" s="100">
        <v>4.4999999999999998E-2</v>
      </c>
      <c r="N22" s="100">
        <v>1.0800000000000001E-2</v>
      </c>
      <c r="O22" s="96">
        <v>182796.75</v>
      </c>
      <c r="P22" s="98">
        <v>109.72</v>
      </c>
      <c r="Q22" s="96">
        <v>200.56457999999998</v>
      </c>
      <c r="R22" s="97">
        <v>4.1501622542712986E-4</v>
      </c>
      <c r="S22" s="97">
        <v>2.656483958995935E-3</v>
      </c>
      <c r="T22" s="97">
        <f>Q22/'סכום נכסי הקרן'!$C$43</f>
        <v>3.2852304932378529E-4</v>
      </c>
    </row>
    <row r="23" spans="2:60" s="144" customFormat="1">
      <c r="B23" s="89" t="s">
        <v>359</v>
      </c>
      <c r="C23" s="86" t="s">
        <v>360</v>
      </c>
      <c r="D23" s="99" t="s">
        <v>134</v>
      </c>
      <c r="E23" s="99" t="s">
        <v>337</v>
      </c>
      <c r="F23" s="86" t="s">
        <v>354</v>
      </c>
      <c r="G23" s="99" t="s">
        <v>339</v>
      </c>
      <c r="H23" s="86" t="s">
        <v>340</v>
      </c>
      <c r="I23" s="86" t="s">
        <v>174</v>
      </c>
      <c r="J23" s="86"/>
      <c r="K23" s="96">
        <v>5.73</v>
      </c>
      <c r="L23" s="99" t="s">
        <v>262</v>
      </c>
      <c r="M23" s="100">
        <v>0.05</v>
      </c>
      <c r="N23" s="100">
        <v>1.1199999999999998E-2</v>
      </c>
      <c r="O23" s="96">
        <v>95265</v>
      </c>
      <c r="P23" s="98">
        <v>129.57</v>
      </c>
      <c r="Q23" s="96">
        <v>123.43486999999999</v>
      </c>
      <c r="R23" s="97">
        <v>1.5746854708051079E-4</v>
      </c>
      <c r="S23" s="97">
        <v>1.6348986054055437E-3</v>
      </c>
      <c r="T23" s="97">
        <f>Q23/'סכום נכסי הקרן'!$C$43</f>
        <v>2.0218525068227414E-4</v>
      </c>
    </row>
    <row r="24" spans="2:60" s="144" customFormat="1">
      <c r="B24" s="89" t="s">
        <v>361</v>
      </c>
      <c r="C24" s="86" t="s">
        <v>362</v>
      </c>
      <c r="D24" s="99" t="s">
        <v>134</v>
      </c>
      <c r="E24" s="99" t="s">
        <v>337</v>
      </c>
      <c r="F24" s="86" t="s">
        <v>363</v>
      </c>
      <c r="G24" s="99" t="s">
        <v>339</v>
      </c>
      <c r="H24" s="86" t="s">
        <v>364</v>
      </c>
      <c r="I24" s="86" t="s">
        <v>176</v>
      </c>
      <c r="J24" s="86"/>
      <c r="K24" s="96">
        <v>1.55</v>
      </c>
      <c r="L24" s="99" t="s">
        <v>262</v>
      </c>
      <c r="M24" s="100">
        <v>4.2000000000000003E-2</v>
      </c>
      <c r="N24" s="100">
        <v>1.06E-2</v>
      </c>
      <c r="O24" s="96">
        <v>514.79</v>
      </c>
      <c r="P24" s="98">
        <v>130.09</v>
      </c>
      <c r="Q24" s="96">
        <v>0.66970000000000007</v>
      </c>
      <c r="R24" s="97">
        <v>4.3279738170832313E-6</v>
      </c>
      <c r="S24" s="97">
        <v>8.8701968579874779E-6</v>
      </c>
      <c r="T24" s="97">
        <f>Q24/'סכום נכסי הקרן'!$C$43</f>
        <v>1.096962814332117E-6</v>
      </c>
    </row>
    <row r="25" spans="2:60" s="144" customFormat="1">
      <c r="B25" s="89" t="s">
        <v>365</v>
      </c>
      <c r="C25" s="86" t="s">
        <v>366</v>
      </c>
      <c r="D25" s="99" t="s">
        <v>134</v>
      </c>
      <c r="E25" s="99" t="s">
        <v>337</v>
      </c>
      <c r="F25" s="86" t="s">
        <v>363</v>
      </c>
      <c r="G25" s="99" t="s">
        <v>339</v>
      </c>
      <c r="H25" s="86" t="s">
        <v>364</v>
      </c>
      <c r="I25" s="86" t="s">
        <v>176</v>
      </c>
      <c r="J25" s="86"/>
      <c r="K25" s="96">
        <v>4.1599999999999993</v>
      </c>
      <c r="L25" s="99" t="s">
        <v>262</v>
      </c>
      <c r="M25" s="100">
        <v>8.0000000000000002E-3</v>
      </c>
      <c r="N25" s="100">
        <v>9.300000000000001E-3</v>
      </c>
      <c r="O25" s="96">
        <v>183418</v>
      </c>
      <c r="P25" s="98">
        <v>100.78</v>
      </c>
      <c r="Q25" s="96">
        <v>184.84867000000003</v>
      </c>
      <c r="R25" s="97">
        <v>2.8679161882893227E-4</v>
      </c>
      <c r="S25" s="97">
        <v>2.4483262533032167E-3</v>
      </c>
      <c r="T25" s="97">
        <f>Q25/'סכום נכסי הקרן'!$C$43</f>
        <v>3.0278052451657281E-4</v>
      </c>
    </row>
    <row r="26" spans="2:60" s="144" customFormat="1">
      <c r="B26" s="89" t="s">
        <v>367</v>
      </c>
      <c r="C26" s="86" t="s">
        <v>368</v>
      </c>
      <c r="D26" s="99" t="s">
        <v>134</v>
      </c>
      <c r="E26" s="99" t="s">
        <v>337</v>
      </c>
      <c r="F26" s="86" t="s">
        <v>354</v>
      </c>
      <c r="G26" s="99" t="s">
        <v>339</v>
      </c>
      <c r="H26" s="86" t="s">
        <v>364</v>
      </c>
      <c r="I26" s="86" t="s">
        <v>176</v>
      </c>
      <c r="J26" s="86"/>
      <c r="K26" s="96">
        <v>3.04</v>
      </c>
      <c r="L26" s="99" t="s">
        <v>262</v>
      </c>
      <c r="M26" s="100">
        <v>4.0999999999999995E-2</v>
      </c>
      <c r="N26" s="100">
        <v>1.1000000000000001E-2</v>
      </c>
      <c r="O26" s="96">
        <v>2536561</v>
      </c>
      <c r="P26" s="98">
        <v>135.38</v>
      </c>
      <c r="Q26" s="96">
        <v>3433.9962799999998</v>
      </c>
      <c r="R26" s="97">
        <v>8.8151611695066968E-4</v>
      </c>
      <c r="S26" s="97">
        <v>4.548338511751035E-2</v>
      </c>
      <c r="T26" s="97">
        <f>Q26/'סכום נכסי הקרן'!$C$43</f>
        <v>5.6248562396816783E-3</v>
      </c>
    </row>
    <row r="27" spans="2:60" s="144" customFormat="1">
      <c r="B27" s="89" t="s">
        <v>369</v>
      </c>
      <c r="C27" s="86" t="s">
        <v>370</v>
      </c>
      <c r="D27" s="99" t="s">
        <v>134</v>
      </c>
      <c r="E27" s="99" t="s">
        <v>337</v>
      </c>
      <c r="F27" s="86" t="s">
        <v>338</v>
      </c>
      <c r="G27" s="99" t="s">
        <v>339</v>
      </c>
      <c r="H27" s="86" t="s">
        <v>364</v>
      </c>
      <c r="I27" s="86" t="s">
        <v>174</v>
      </c>
      <c r="J27" s="86"/>
      <c r="K27" s="96">
        <v>0.21999999999999992</v>
      </c>
      <c r="L27" s="99" t="s">
        <v>262</v>
      </c>
      <c r="M27" s="100">
        <v>4.0999999999999995E-2</v>
      </c>
      <c r="N27" s="100">
        <v>6.2999999999999987E-2</v>
      </c>
      <c r="O27" s="96">
        <v>143520</v>
      </c>
      <c r="P27" s="98">
        <v>123.55</v>
      </c>
      <c r="Q27" s="96">
        <v>177.31896000000006</v>
      </c>
      <c r="R27" s="97">
        <v>2.6597837244149349E-4</v>
      </c>
      <c r="S27" s="97">
        <v>2.3485950154600679E-3</v>
      </c>
      <c r="T27" s="97">
        <f>Q27/'סכום נכסי הקרן'!$C$43</f>
        <v>2.9044692458719449E-4</v>
      </c>
    </row>
    <row r="28" spans="2:60" s="144" customFormat="1">
      <c r="B28" s="89" t="s">
        <v>371</v>
      </c>
      <c r="C28" s="86" t="s">
        <v>372</v>
      </c>
      <c r="D28" s="99" t="s">
        <v>134</v>
      </c>
      <c r="E28" s="99" t="s">
        <v>337</v>
      </c>
      <c r="F28" s="86" t="s">
        <v>338</v>
      </c>
      <c r="G28" s="99" t="s">
        <v>339</v>
      </c>
      <c r="H28" s="86" t="s">
        <v>364</v>
      </c>
      <c r="I28" s="86" t="s">
        <v>174</v>
      </c>
      <c r="J28" s="86"/>
      <c r="K28" s="96">
        <v>0.5</v>
      </c>
      <c r="L28" s="99" t="s">
        <v>262</v>
      </c>
      <c r="M28" s="100">
        <v>4.9000000000000002E-2</v>
      </c>
      <c r="N28" s="100">
        <v>1.9699999999999999E-2</v>
      </c>
      <c r="O28" s="96">
        <v>114450</v>
      </c>
      <c r="P28" s="98">
        <v>135.35</v>
      </c>
      <c r="Q28" s="96">
        <v>154.90807000000001</v>
      </c>
      <c r="R28" s="97">
        <v>3.0131953184114342E-4</v>
      </c>
      <c r="S28" s="97">
        <v>2.0517620961488787E-3</v>
      </c>
      <c r="T28" s="97">
        <f>Q28/'סכום נכסי הקרן'!$C$43</f>
        <v>2.5373808037920946E-4</v>
      </c>
    </row>
    <row r="29" spans="2:60" s="144" customFormat="1">
      <c r="B29" s="89" t="s">
        <v>373</v>
      </c>
      <c r="C29" s="86" t="s">
        <v>374</v>
      </c>
      <c r="D29" s="99" t="s">
        <v>134</v>
      </c>
      <c r="E29" s="99" t="s">
        <v>337</v>
      </c>
      <c r="F29" s="86" t="s">
        <v>338</v>
      </c>
      <c r="G29" s="99" t="s">
        <v>339</v>
      </c>
      <c r="H29" s="86" t="s">
        <v>364</v>
      </c>
      <c r="I29" s="86" t="s">
        <v>174</v>
      </c>
      <c r="J29" s="86"/>
      <c r="K29" s="96">
        <v>1.67</v>
      </c>
      <c r="L29" s="99" t="s">
        <v>262</v>
      </c>
      <c r="M29" s="100">
        <v>2.6000000000000002E-2</v>
      </c>
      <c r="N29" s="100">
        <v>1.2199999999999999E-2</v>
      </c>
      <c r="O29" s="96">
        <v>766312</v>
      </c>
      <c r="P29" s="98">
        <v>109.43</v>
      </c>
      <c r="Q29" s="96">
        <v>838.57518000000005</v>
      </c>
      <c r="R29" s="97">
        <v>2.5631880939354021E-4</v>
      </c>
      <c r="S29" s="97">
        <v>1.1106953750667886E-2</v>
      </c>
      <c r="T29" s="97">
        <f>Q29/'סכום נכסי הקרן'!$C$43</f>
        <v>1.3735789002267606E-3</v>
      </c>
    </row>
    <row r="30" spans="2:60" s="144" customFormat="1">
      <c r="B30" s="89" t="s">
        <v>375</v>
      </c>
      <c r="C30" s="86" t="s">
        <v>376</v>
      </c>
      <c r="D30" s="99" t="s">
        <v>134</v>
      </c>
      <c r="E30" s="99" t="s">
        <v>337</v>
      </c>
      <c r="F30" s="86" t="s">
        <v>338</v>
      </c>
      <c r="G30" s="99" t="s">
        <v>339</v>
      </c>
      <c r="H30" s="86" t="s">
        <v>364</v>
      </c>
      <c r="I30" s="86" t="s">
        <v>174</v>
      </c>
      <c r="J30" s="86"/>
      <c r="K30" s="96">
        <v>4.5600000000000005</v>
      </c>
      <c r="L30" s="99" t="s">
        <v>262</v>
      </c>
      <c r="M30" s="100">
        <v>3.4000000000000002E-2</v>
      </c>
      <c r="N30" s="100">
        <v>9.2999999999999992E-3</v>
      </c>
      <c r="O30" s="96">
        <v>1245064</v>
      </c>
      <c r="P30" s="98">
        <v>114.81</v>
      </c>
      <c r="Q30" s="96">
        <v>1429.4580100000001</v>
      </c>
      <c r="R30" s="97">
        <v>7.6411162932414622E-4</v>
      </c>
      <c r="S30" s="97">
        <v>1.8933214796068437E-2</v>
      </c>
      <c r="T30" s="97">
        <f>Q30/'סכום נכסי הקרן'!$C$43</f>
        <v>2.3414398710156601E-3</v>
      </c>
    </row>
    <row r="31" spans="2:60" s="144" customFormat="1">
      <c r="B31" s="89" t="s">
        <v>377</v>
      </c>
      <c r="C31" s="86" t="s">
        <v>378</v>
      </c>
      <c r="D31" s="99" t="s">
        <v>134</v>
      </c>
      <c r="E31" s="99" t="s">
        <v>337</v>
      </c>
      <c r="F31" s="86" t="s">
        <v>338</v>
      </c>
      <c r="G31" s="99" t="s">
        <v>339</v>
      </c>
      <c r="H31" s="86" t="s">
        <v>364</v>
      </c>
      <c r="I31" s="86" t="s">
        <v>174</v>
      </c>
      <c r="J31" s="86"/>
      <c r="K31" s="96">
        <v>1.3400000000000003</v>
      </c>
      <c r="L31" s="99" t="s">
        <v>262</v>
      </c>
      <c r="M31" s="100">
        <v>4.4000000000000004E-2</v>
      </c>
      <c r="N31" s="100">
        <v>1.1800000000000001E-2</v>
      </c>
      <c r="O31" s="96">
        <v>789991.34</v>
      </c>
      <c r="P31" s="98">
        <v>122.85</v>
      </c>
      <c r="Q31" s="96">
        <v>970.50437999999986</v>
      </c>
      <c r="R31" s="97">
        <v>7.5463345004952455E-4</v>
      </c>
      <c r="S31" s="97">
        <v>1.2854360015139739E-2</v>
      </c>
      <c r="T31" s="97">
        <f>Q31/'סכום נכסי הקרן'!$C$43</f>
        <v>1.589677790064874E-3</v>
      </c>
    </row>
    <row r="32" spans="2:60" s="144" customFormat="1">
      <c r="B32" s="89" t="s">
        <v>379</v>
      </c>
      <c r="C32" s="86" t="s">
        <v>380</v>
      </c>
      <c r="D32" s="99" t="s">
        <v>134</v>
      </c>
      <c r="E32" s="99" t="s">
        <v>337</v>
      </c>
      <c r="F32" s="86" t="s">
        <v>345</v>
      </c>
      <c r="G32" s="99" t="s">
        <v>339</v>
      </c>
      <c r="H32" s="86" t="s">
        <v>364</v>
      </c>
      <c r="I32" s="86" t="s">
        <v>176</v>
      </c>
      <c r="J32" s="86"/>
      <c r="K32" s="96">
        <v>1.3699999999999999</v>
      </c>
      <c r="L32" s="99" t="s">
        <v>262</v>
      </c>
      <c r="M32" s="100">
        <v>3.9E-2</v>
      </c>
      <c r="N32" s="100">
        <v>1.2699999999999999E-2</v>
      </c>
      <c r="O32" s="96">
        <v>331176</v>
      </c>
      <c r="P32" s="98">
        <v>126.52</v>
      </c>
      <c r="Q32" s="96">
        <v>419.00385999999997</v>
      </c>
      <c r="R32" s="97">
        <v>2.8874035321509422E-4</v>
      </c>
      <c r="S32" s="97">
        <v>5.5497188628589288E-3</v>
      </c>
      <c r="T32" s="97">
        <f>Q32/'סכום נכסי הקרן'!$C$43</f>
        <v>6.8632470282457868E-4</v>
      </c>
    </row>
    <row r="33" spans="2:20" s="144" customFormat="1">
      <c r="B33" s="89" t="s">
        <v>381</v>
      </c>
      <c r="C33" s="86" t="s">
        <v>382</v>
      </c>
      <c r="D33" s="99" t="s">
        <v>134</v>
      </c>
      <c r="E33" s="99" t="s">
        <v>337</v>
      </c>
      <c r="F33" s="86" t="s">
        <v>345</v>
      </c>
      <c r="G33" s="99" t="s">
        <v>339</v>
      </c>
      <c r="H33" s="86" t="s">
        <v>364</v>
      </c>
      <c r="I33" s="86" t="s">
        <v>176</v>
      </c>
      <c r="J33" s="86"/>
      <c r="K33" s="96">
        <v>3.55</v>
      </c>
      <c r="L33" s="99" t="s">
        <v>262</v>
      </c>
      <c r="M33" s="100">
        <v>0.03</v>
      </c>
      <c r="N33" s="100">
        <v>9.5999999999999992E-3</v>
      </c>
      <c r="O33" s="96">
        <v>443285</v>
      </c>
      <c r="P33" s="98">
        <v>114.36</v>
      </c>
      <c r="Q33" s="96">
        <v>506.94069000000002</v>
      </c>
      <c r="R33" s="97">
        <v>1.0561264375000001E-3</v>
      </c>
      <c r="S33" s="97">
        <v>6.7144448493713657E-3</v>
      </c>
      <c r="T33" s="97">
        <f>Q33/'סכום נכסי הקרן'!$C$43</f>
        <v>8.3036447066128912E-4</v>
      </c>
    </row>
    <row r="34" spans="2:20" s="144" customFormat="1">
      <c r="B34" s="89" t="s">
        <v>383</v>
      </c>
      <c r="C34" s="86" t="s">
        <v>384</v>
      </c>
      <c r="D34" s="99" t="s">
        <v>134</v>
      </c>
      <c r="E34" s="99" t="s">
        <v>337</v>
      </c>
      <c r="F34" s="86" t="s">
        <v>385</v>
      </c>
      <c r="G34" s="99" t="s">
        <v>386</v>
      </c>
      <c r="H34" s="86" t="s">
        <v>364</v>
      </c>
      <c r="I34" s="86" t="s">
        <v>176</v>
      </c>
      <c r="J34" s="86"/>
      <c r="K34" s="96">
        <v>4.6300000000000008</v>
      </c>
      <c r="L34" s="99" t="s">
        <v>262</v>
      </c>
      <c r="M34" s="100">
        <v>6.5000000000000006E-3</v>
      </c>
      <c r="N34" s="100">
        <v>9.5999999999999992E-3</v>
      </c>
      <c r="O34" s="96">
        <v>144126</v>
      </c>
      <c r="P34" s="98">
        <v>97.84</v>
      </c>
      <c r="Q34" s="96">
        <v>141.01286999999999</v>
      </c>
      <c r="R34" s="97">
        <v>1.1524623256855503E-4</v>
      </c>
      <c r="S34" s="97">
        <v>1.867719749753317E-3</v>
      </c>
      <c r="T34" s="97">
        <f>Q34/'סכום נכסי הקרן'!$C$43</f>
        <v>2.3097786282253089E-4</v>
      </c>
    </row>
    <row r="35" spans="2:20" s="144" customFormat="1">
      <c r="B35" s="89" t="s">
        <v>387</v>
      </c>
      <c r="C35" s="86" t="s">
        <v>388</v>
      </c>
      <c r="D35" s="99" t="s">
        <v>134</v>
      </c>
      <c r="E35" s="99" t="s">
        <v>337</v>
      </c>
      <c r="F35" s="86" t="s">
        <v>385</v>
      </c>
      <c r="G35" s="99" t="s">
        <v>386</v>
      </c>
      <c r="H35" s="86" t="s">
        <v>364</v>
      </c>
      <c r="I35" s="86" t="s">
        <v>176</v>
      </c>
      <c r="J35" s="86"/>
      <c r="K35" s="96">
        <v>6.56</v>
      </c>
      <c r="L35" s="99" t="s">
        <v>262</v>
      </c>
      <c r="M35" s="100">
        <v>1.6399999999999998E-2</v>
      </c>
      <c r="N35" s="100">
        <v>1.55E-2</v>
      </c>
      <c r="O35" s="96">
        <v>502100</v>
      </c>
      <c r="P35" s="98">
        <v>100.22</v>
      </c>
      <c r="Q35" s="96">
        <v>503.20464000000004</v>
      </c>
      <c r="R35" s="97">
        <v>5.0064633721682206E-4</v>
      </c>
      <c r="S35" s="97">
        <v>6.6649607535504253E-3</v>
      </c>
      <c r="T35" s="97">
        <f>Q35/'סכום נכסי הקרן'!$C$43</f>
        <v>8.2424485303774799E-4</v>
      </c>
    </row>
    <row r="36" spans="2:20" s="144" customFormat="1">
      <c r="B36" s="89" t="s">
        <v>389</v>
      </c>
      <c r="C36" s="86" t="s">
        <v>390</v>
      </c>
      <c r="D36" s="99" t="s">
        <v>134</v>
      </c>
      <c r="E36" s="99" t="s">
        <v>337</v>
      </c>
      <c r="F36" s="86" t="s">
        <v>354</v>
      </c>
      <c r="G36" s="99" t="s">
        <v>339</v>
      </c>
      <c r="H36" s="86" t="s">
        <v>364</v>
      </c>
      <c r="I36" s="86" t="s">
        <v>176</v>
      </c>
      <c r="J36" s="86"/>
      <c r="K36" s="96">
        <v>4.9799999999999995</v>
      </c>
      <c r="L36" s="99" t="s">
        <v>262</v>
      </c>
      <c r="M36" s="100">
        <v>0.04</v>
      </c>
      <c r="N36" s="100">
        <v>1.0200000000000001E-2</v>
      </c>
      <c r="O36" s="96">
        <v>1715391</v>
      </c>
      <c r="P36" s="98">
        <v>121.83</v>
      </c>
      <c r="Q36" s="96">
        <v>2089.86087</v>
      </c>
      <c r="R36" s="97">
        <v>7.1948430197630372E-4</v>
      </c>
      <c r="S36" s="97">
        <v>2.7680270752135246E-2</v>
      </c>
      <c r="T36" s="97">
        <f>Q36/'סכום נכסי הקרן'!$C$43</f>
        <v>3.4231740503475683E-3</v>
      </c>
    </row>
    <row r="37" spans="2:20" s="144" customFormat="1">
      <c r="B37" s="89" t="s">
        <v>391</v>
      </c>
      <c r="C37" s="86" t="s">
        <v>392</v>
      </c>
      <c r="D37" s="99" t="s">
        <v>134</v>
      </c>
      <c r="E37" s="99" t="s">
        <v>337</v>
      </c>
      <c r="F37" s="86" t="s">
        <v>354</v>
      </c>
      <c r="G37" s="99" t="s">
        <v>339</v>
      </c>
      <c r="H37" s="86" t="s">
        <v>364</v>
      </c>
      <c r="I37" s="86" t="s">
        <v>176</v>
      </c>
      <c r="J37" s="86"/>
      <c r="K37" s="96">
        <v>0.47</v>
      </c>
      <c r="L37" s="99" t="s">
        <v>262</v>
      </c>
      <c r="M37" s="100">
        <v>5.1900000000000002E-2</v>
      </c>
      <c r="N37" s="100">
        <v>2.3099999999999999E-2</v>
      </c>
      <c r="O37" s="96">
        <v>158000</v>
      </c>
      <c r="P37" s="98">
        <v>136.13</v>
      </c>
      <c r="Q37" s="96">
        <v>215.08538000000001</v>
      </c>
      <c r="R37" s="97">
        <v>7.1695126666666668E-4</v>
      </c>
      <c r="S37" s="97">
        <v>2.8488123964089036E-3</v>
      </c>
      <c r="T37" s="97">
        <f>Q37/'סכום נכסי הקרן'!$C$43</f>
        <v>3.5230799427578443E-4</v>
      </c>
    </row>
    <row r="38" spans="2:20" s="144" customFormat="1">
      <c r="B38" s="89" t="s">
        <v>393</v>
      </c>
      <c r="C38" s="86" t="s">
        <v>394</v>
      </c>
      <c r="D38" s="99" t="s">
        <v>134</v>
      </c>
      <c r="E38" s="99" t="s">
        <v>337</v>
      </c>
      <c r="F38" s="86" t="s">
        <v>354</v>
      </c>
      <c r="G38" s="99" t="s">
        <v>339</v>
      </c>
      <c r="H38" s="86" t="s">
        <v>364</v>
      </c>
      <c r="I38" s="86" t="s">
        <v>176</v>
      </c>
      <c r="J38" s="86"/>
      <c r="K38" s="96">
        <v>1.4599999999999997</v>
      </c>
      <c r="L38" s="99" t="s">
        <v>262</v>
      </c>
      <c r="M38" s="100">
        <v>4.7E-2</v>
      </c>
      <c r="N38" s="100">
        <v>8.8999999999999999E-3</v>
      </c>
      <c r="O38" s="96">
        <v>14504.580000000002</v>
      </c>
      <c r="P38" s="98">
        <v>126.17</v>
      </c>
      <c r="Q38" s="96">
        <v>18.300420000000003</v>
      </c>
      <c r="R38" s="97">
        <v>6.4051309871725326E-5</v>
      </c>
      <c r="S38" s="97">
        <v>2.4238961920837869E-4</v>
      </c>
      <c r="T38" s="97">
        <f>Q38/'סכום נכסי הקרן'!$C$43</f>
        <v>2.9975929859130602E-5</v>
      </c>
    </row>
    <row r="39" spans="2:20" s="144" customFormat="1">
      <c r="B39" s="89" t="s">
        <v>395</v>
      </c>
      <c r="C39" s="86" t="s">
        <v>396</v>
      </c>
      <c r="D39" s="99" t="s">
        <v>134</v>
      </c>
      <c r="E39" s="99" t="s">
        <v>337</v>
      </c>
      <c r="F39" s="86" t="s">
        <v>354</v>
      </c>
      <c r="G39" s="99" t="s">
        <v>339</v>
      </c>
      <c r="H39" s="86" t="s">
        <v>364</v>
      </c>
      <c r="I39" s="86" t="s">
        <v>176</v>
      </c>
      <c r="J39" s="86"/>
      <c r="K39" s="96">
        <v>0.4200000000000001</v>
      </c>
      <c r="L39" s="99" t="s">
        <v>262</v>
      </c>
      <c r="M39" s="100">
        <v>0.05</v>
      </c>
      <c r="N39" s="100">
        <v>2.3000000000000003E-2</v>
      </c>
      <c r="O39" s="96">
        <v>9249.33</v>
      </c>
      <c r="P39" s="98">
        <v>115.04</v>
      </c>
      <c r="Q39" s="96">
        <v>10.640419999999999</v>
      </c>
      <c r="R39" s="97">
        <v>5.206031117294257E-5</v>
      </c>
      <c r="S39" s="97">
        <v>1.4093268635458729E-4</v>
      </c>
      <c r="T39" s="97">
        <f>Q39/'סכום נכסי הקרן'!$C$43</f>
        <v>1.7428916035352759E-5</v>
      </c>
    </row>
    <row r="40" spans="2:20" s="144" customFormat="1">
      <c r="B40" s="89" t="s">
        <v>397</v>
      </c>
      <c r="C40" s="86" t="s">
        <v>398</v>
      </c>
      <c r="D40" s="99" t="s">
        <v>134</v>
      </c>
      <c r="E40" s="99" t="s">
        <v>337</v>
      </c>
      <c r="F40" s="86" t="s">
        <v>399</v>
      </c>
      <c r="G40" s="99" t="s">
        <v>386</v>
      </c>
      <c r="H40" s="86" t="s">
        <v>400</v>
      </c>
      <c r="I40" s="86" t="s">
        <v>176</v>
      </c>
      <c r="J40" s="86"/>
      <c r="K40" s="96">
        <v>3.33</v>
      </c>
      <c r="L40" s="99" t="s">
        <v>262</v>
      </c>
      <c r="M40" s="100">
        <v>1.6399999999999998E-2</v>
      </c>
      <c r="N40" s="100">
        <v>1.1699999999999999E-2</v>
      </c>
      <c r="O40" s="96">
        <v>227120.61</v>
      </c>
      <c r="P40" s="98">
        <v>101.02</v>
      </c>
      <c r="Q40" s="96">
        <v>229.43723</v>
      </c>
      <c r="R40" s="97">
        <v>3.9191254378299212E-4</v>
      </c>
      <c r="S40" s="97">
        <v>3.038903085936016E-3</v>
      </c>
      <c r="T40" s="97">
        <f>Q40/'סכום נכסי הקרן'!$C$43</f>
        <v>3.7581620058737528E-4</v>
      </c>
    </row>
    <row r="41" spans="2:20" s="144" customFormat="1">
      <c r="B41" s="89" t="s">
        <v>401</v>
      </c>
      <c r="C41" s="86" t="s">
        <v>402</v>
      </c>
      <c r="D41" s="99" t="s">
        <v>134</v>
      </c>
      <c r="E41" s="99" t="s">
        <v>337</v>
      </c>
      <c r="F41" s="86" t="s">
        <v>403</v>
      </c>
      <c r="G41" s="99" t="s">
        <v>404</v>
      </c>
      <c r="H41" s="86" t="s">
        <v>400</v>
      </c>
      <c r="I41" s="86" t="s">
        <v>176</v>
      </c>
      <c r="J41" s="86"/>
      <c r="K41" s="96">
        <v>4.5600000000000014</v>
      </c>
      <c r="L41" s="99" t="s">
        <v>262</v>
      </c>
      <c r="M41" s="100">
        <v>3.7000000000000005E-2</v>
      </c>
      <c r="N41" s="100">
        <v>1.4400000000000001E-2</v>
      </c>
      <c r="O41" s="96">
        <v>499081</v>
      </c>
      <c r="P41" s="98">
        <v>114.06</v>
      </c>
      <c r="Q41" s="96">
        <v>569.25178999999991</v>
      </c>
      <c r="R41" s="97">
        <v>1.9805355567641727E-4</v>
      </c>
      <c r="S41" s="97">
        <v>7.5397572630457608E-3</v>
      </c>
      <c r="T41" s="97">
        <f>Q41/'סכום נכסי הקרן'!$C$43</f>
        <v>9.3242951414363915E-4</v>
      </c>
    </row>
    <row r="42" spans="2:20" s="144" customFormat="1">
      <c r="B42" s="89" t="s">
        <v>407</v>
      </c>
      <c r="C42" s="86" t="s">
        <v>408</v>
      </c>
      <c r="D42" s="99" t="s">
        <v>134</v>
      </c>
      <c r="E42" s="99" t="s">
        <v>337</v>
      </c>
      <c r="F42" s="86" t="s">
        <v>403</v>
      </c>
      <c r="G42" s="99" t="s">
        <v>404</v>
      </c>
      <c r="H42" s="86" t="s">
        <v>400</v>
      </c>
      <c r="I42" s="86" t="s">
        <v>176</v>
      </c>
      <c r="J42" s="86"/>
      <c r="K42" s="96">
        <v>7.9700000000000006</v>
      </c>
      <c r="L42" s="99" t="s">
        <v>262</v>
      </c>
      <c r="M42" s="100">
        <v>2.2000000000000002E-2</v>
      </c>
      <c r="N42" s="100">
        <v>1.9500000000000003E-2</v>
      </c>
      <c r="O42" s="96">
        <v>486000</v>
      </c>
      <c r="P42" s="98">
        <v>101.51</v>
      </c>
      <c r="Q42" s="96">
        <v>493.33859999999999</v>
      </c>
      <c r="R42" s="97">
        <v>1.2333464999999999E-3</v>
      </c>
      <c r="S42" s="97">
        <v>6.5342847538359568E-3</v>
      </c>
      <c r="T42" s="97">
        <f>Q42/'סכום נכסי הקרן'!$C$43</f>
        <v>8.0808436475237645E-4</v>
      </c>
    </row>
    <row r="43" spans="2:20" s="144" customFormat="1">
      <c r="B43" s="89" t="s">
        <v>409</v>
      </c>
      <c r="C43" s="86" t="s">
        <v>410</v>
      </c>
      <c r="D43" s="99" t="s">
        <v>134</v>
      </c>
      <c r="E43" s="99" t="s">
        <v>337</v>
      </c>
      <c r="F43" s="86" t="s">
        <v>363</v>
      </c>
      <c r="G43" s="99" t="s">
        <v>339</v>
      </c>
      <c r="H43" s="86" t="s">
        <v>400</v>
      </c>
      <c r="I43" s="86" t="s">
        <v>176</v>
      </c>
      <c r="J43" s="86"/>
      <c r="K43" s="96">
        <v>0.92999999999999994</v>
      </c>
      <c r="L43" s="99" t="s">
        <v>262</v>
      </c>
      <c r="M43" s="100">
        <v>3.85E-2</v>
      </c>
      <c r="N43" s="100">
        <v>1.2199999999999999E-2</v>
      </c>
      <c r="O43" s="96">
        <v>152900</v>
      </c>
      <c r="P43" s="98">
        <v>122.61</v>
      </c>
      <c r="Q43" s="96">
        <v>187.47068999999999</v>
      </c>
      <c r="R43" s="97">
        <v>2.5521355525182283E-4</v>
      </c>
      <c r="S43" s="97">
        <v>2.4830549879091297E-3</v>
      </c>
      <c r="T43" s="97">
        <f>Q43/'סכום נכסי הקרן'!$C$43</f>
        <v>3.070753706244346E-4</v>
      </c>
    </row>
    <row r="44" spans="2:20" s="144" customFormat="1">
      <c r="B44" s="89" t="s">
        <v>411</v>
      </c>
      <c r="C44" s="86" t="s">
        <v>412</v>
      </c>
      <c r="D44" s="99" t="s">
        <v>134</v>
      </c>
      <c r="E44" s="99" t="s">
        <v>337</v>
      </c>
      <c r="F44" s="86" t="s">
        <v>363</v>
      </c>
      <c r="G44" s="99" t="s">
        <v>339</v>
      </c>
      <c r="H44" s="86" t="s">
        <v>400</v>
      </c>
      <c r="I44" s="86" t="s">
        <v>176</v>
      </c>
      <c r="J44" s="86"/>
      <c r="K44" s="96">
        <v>2.92</v>
      </c>
      <c r="L44" s="99" t="s">
        <v>262</v>
      </c>
      <c r="M44" s="100">
        <v>3.1E-2</v>
      </c>
      <c r="N44" s="100">
        <v>1.01E-2</v>
      </c>
      <c r="O44" s="96">
        <v>380792</v>
      </c>
      <c r="P44" s="98">
        <v>114.55</v>
      </c>
      <c r="Q44" s="96">
        <v>436.19723999999997</v>
      </c>
      <c r="R44" s="97">
        <v>5.0715478782960332E-4</v>
      </c>
      <c r="S44" s="97">
        <v>5.7774457036147663E-3</v>
      </c>
      <c r="T44" s="97">
        <f>Q44/'סכום נכסי הקרן'!$C$43</f>
        <v>7.1448731072764195E-4</v>
      </c>
    </row>
    <row r="45" spans="2:20" s="144" customFormat="1">
      <c r="B45" s="89" t="s">
        <v>413</v>
      </c>
      <c r="C45" s="86" t="s">
        <v>414</v>
      </c>
      <c r="D45" s="99" t="s">
        <v>134</v>
      </c>
      <c r="E45" s="99" t="s">
        <v>337</v>
      </c>
      <c r="F45" s="86" t="s">
        <v>363</v>
      </c>
      <c r="G45" s="99" t="s">
        <v>339</v>
      </c>
      <c r="H45" s="86" t="s">
        <v>400</v>
      </c>
      <c r="I45" s="86" t="s">
        <v>176</v>
      </c>
      <c r="J45" s="86"/>
      <c r="K45" s="96">
        <v>3.37</v>
      </c>
      <c r="L45" s="99" t="s">
        <v>262</v>
      </c>
      <c r="M45" s="100">
        <v>2.7999999999999997E-2</v>
      </c>
      <c r="N45" s="100">
        <v>9.300000000000001E-3</v>
      </c>
      <c r="O45" s="96">
        <v>533226</v>
      </c>
      <c r="P45" s="98">
        <v>108.96</v>
      </c>
      <c r="Q45" s="96">
        <v>581.00300000000004</v>
      </c>
      <c r="R45" s="97">
        <v>5.9073056013372199E-4</v>
      </c>
      <c r="S45" s="97">
        <v>7.6954023967168855E-3</v>
      </c>
      <c r="T45" s="97">
        <f>Q45/'סכום נכסי הקרן'!$C$43</f>
        <v>9.5167789460266241E-4</v>
      </c>
    </row>
    <row r="46" spans="2:20" s="144" customFormat="1">
      <c r="B46" s="89" t="s">
        <v>415</v>
      </c>
      <c r="C46" s="86" t="s">
        <v>416</v>
      </c>
      <c r="D46" s="99" t="s">
        <v>134</v>
      </c>
      <c r="E46" s="99" t="s">
        <v>337</v>
      </c>
      <c r="F46" s="86" t="s">
        <v>338</v>
      </c>
      <c r="G46" s="99" t="s">
        <v>339</v>
      </c>
      <c r="H46" s="86" t="s">
        <v>400</v>
      </c>
      <c r="I46" s="86" t="s">
        <v>174</v>
      </c>
      <c r="J46" s="86"/>
      <c r="K46" s="96">
        <v>4.6500000000000004</v>
      </c>
      <c r="L46" s="99" t="s">
        <v>262</v>
      </c>
      <c r="M46" s="100">
        <v>0.04</v>
      </c>
      <c r="N46" s="100">
        <v>1.32E-2</v>
      </c>
      <c r="O46" s="96">
        <v>1445715</v>
      </c>
      <c r="P46" s="98">
        <v>122.22</v>
      </c>
      <c r="Q46" s="96">
        <v>1766.9529199999999</v>
      </c>
      <c r="R46" s="97">
        <v>1.3088559538606724E-3</v>
      </c>
      <c r="S46" s="97">
        <v>2.3403345138413911E-2</v>
      </c>
      <c r="T46" s="97">
        <f>Q46/'סכום נכסי הקרן'!$C$43</f>
        <v>2.8942536179118292E-3</v>
      </c>
    </row>
    <row r="47" spans="2:20" s="144" customFormat="1">
      <c r="B47" s="89" t="s">
        <v>417</v>
      </c>
      <c r="C47" s="86" t="s">
        <v>418</v>
      </c>
      <c r="D47" s="99" t="s">
        <v>134</v>
      </c>
      <c r="E47" s="99" t="s">
        <v>337</v>
      </c>
      <c r="F47" s="86" t="s">
        <v>419</v>
      </c>
      <c r="G47" s="99" t="s">
        <v>420</v>
      </c>
      <c r="H47" s="86" t="s">
        <v>400</v>
      </c>
      <c r="I47" s="86" t="s">
        <v>176</v>
      </c>
      <c r="J47" s="86"/>
      <c r="K47" s="96">
        <v>3.35</v>
      </c>
      <c r="L47" s="99" t="s">
        <v>262</v>
      </c>
      <c r="M47" s="100">
        <v>4.6500000000000007E-2</v>
      </c>
      <c r="N47" s="100">
        <v>1.1899999999999999E-2</v>
      </c>
      <c r="O47" s="96">
        <v>8476.1299999999992</v>
      </c>
      <c r="P47" s="98">
        <v>133.53</v>
      </c>
      <c r="Q47" s="96">
        <v>11.31817</v>
      </c>
      <c r="R47" s="97">
        <v>7.4463549925958309E-5</v>
      </c>
      <c r="S47" s="97">
        <v>1.4990950570728404E-4</v>
      </c>
      <c r="T47" s="97">
        <f>Q47/'סכום נכסי הקרן'!$C$43</f>
        <v>1.8539064680139371E-5</v>
      </c>
    </row>
    <row r="48" spans="2:20" s="144" customFormat="1">
      <c r="B48" s="89" t="s">
        <v>421</v>
      </c>
      <c r="C48" s="86" t="s">
        <v>422</v>
      </c>
      <c r="D48" s="99" t="s">
        <v>134</v>
      </c>
      <c r="E48" s="99" t="s">
        <v>337</v>
      </c>
      <c r="F48" s="86" t="s">
        <v>423</v>
      </c>
      <c r="G48" s="99" t="s">
        <v>386</v>
      </c>
      <c r="H48" s="86" t="s">
        <v>400</v>
      </c>
      <c r="I48" s="86" t="s">
        <v>176</v>
      </c>
      <c r="J48" s="86"/>
      <c r="K48" s="96">
        <v>3.4699999999999998</v>
      </c>
      <c r="L48" s="99" t="s">
        <v>262</v>
      </c>
      <c r="M48" s="100">
        <v>3.6400000000000002E-2</v>
      </c>
      <c r="N48" s="100">
        <v>1.1600000000000001E-2</v>
      </c>
      <c r="O48" s="96">
        <v>28000</v>
      </c>
      <c r="P48" s="98">
        <v>118.91</v>
      </c>
      <c r="Q48" s="96">
        <v>33.294789999999999</v>
      </c>
      <c r="R48" s="97">
        <v>2.5885162293488823E-4</v>
      </c>
      <c r="S48" s="97">
        <v>4.4099050566724331E-4</v>
      </c>
      <c r="T48" s="97">
        <f>Q48/'סכום נכסי הקרן'!$C$43</f>
        <v>5.4536578379866842E-5</v>
      </c>
    </row>
    <row r="49" spans="2:20" s="144" customFormat="1">
      <c r="B49" s="89" t="s">
        <v>424</v>
      </c>
      <c r="C49" s="86" t="s">
        <v>425</v>
      </c>
      <c r="D49" s="99" t="s">
        <v>134</v>
      </c>
      <c r="E49" s="99" t="s">
        <v>337</v>
      </c>
      <c r="F49" s="86" t="s">
        <v>338</v>
      </c>
      <c r="G49" s="99" t="s">
        <v>339</v>
      </c>
      <c r="H49" s="86" t="s">
        <v>400</v>
      </c>
      <c r="I49" s="86" t="s">
        <v>174</v>
      </c>
      <c r="J49" s="86"/>
      <c r="K49" s="96">
        <v>4.16</v>
      </c>
      <c r="L49" s="99" t="s">
        <v>262</v>
      </c>
      <c r="M49" s="100">
        <v>0.05</v>
      </c>
      <c r="N49" s="100">
        <v>1.2500000000000001E-2</v>
      </c>
      <c r="O49" s="96">
        <v>645044</v>
      </c>
      <c r="P49" s="98">
        <v>128.34</v>
      </c>
      <c r="Q49" s="96">
        <v>827.84953000000007</v>
      </c>
      <c r="R49" s="97">
        <v>8.2785035785035784E-4</v>
      </c>
      <c r="S49" s="97">
        <v>1.096489219037242E-2</v>
      </c>
      <c r="T49" s="97">
        <f>Q49/'סכום נכסי הקרן'!$C$43</f>
        <v>1.3560103781877265E-3</v>
      </c>
    </row>
    <row r="50" spans="2:20" s="144" customFormat="1">
      <c r="B50" s="89" t="s">
        <v>426</v>
      </c>
      <c r="C50" s="86" t="s">
        <v>427</v>
      </c>
      <c r="D50" s="99" t="s">
        <v>134</v>
      </c>
      <c r="E50" s="99" t="s">
        <v>337</v>
      </c>
      <c r="F50" s="86" t="s">
        <v>428</v>
      </c>
      <c r="G50" s="99" t="s">
        <v>386</v>
      </c>
      <c r="H50" s="86" t="s">
        <v>400</v>
      </c>
      <c r="I50" s="86" t="s">
        <v>176</v>
      </c>
      <c r="J50" s="86"/>
      <c r="K50" s="96">
        <v>6.07</v>
      </c>
      <c r="L50" s="99" t="s">
        <v>262</v>
      </c>
      <c r="M50" s="100">
        <v>3.0499999999999999E-2</v>
      </c>
      <c r="N50" s="100">
        <v>1.6800000000000006E-2</v>
      </c>
      <c r="O50" s="96">
        <v>364773.02</v>
      </c>
      <c r="P50" s="98">
        <v>109.97</v>
      </c>
      <c r="Q50" s="96">
        <v>401.14090999999996</v>
      </c>
      <c r="R50" s="97">
        <v>1.397700207539578E-3</v>
      </c>
      <c r="S50" s="97">
        <v>5.3131235470990548E-3</v>
      </c>
      <c r="T50" s="97">
        <f>Q50/'סכום נכסי הקרן'!$C$43</f>
        <v>6.5706534504606005E-4</v>
      </c>
    </row>
    <row r="51" spans="2:20" s="144" customFormat="1">
      <c r="B51" s="89" t="s">
        <v>429</v>
      </c>
      <c r="C51" s="86" t="s">
        <v>430</v>
      </c>
      <c r="D51" s="99" t="s">
        <v>134</v>
      </c>
      <c r="E51" s="99" t="s">
        <v>337</v>
      </c>
      <c r="F51" s="86" t="s">
        <v>428</v>
      </c>
      <c r="G51" s="99" t="s">
        <v>386</v>
      </c>
      <c r="H51" s="86" t="s">
        <v>400</v>
      </c>
      <c r="I51" s="86" t="s">
        <v>176</v>
      </c>
      <c r="J51" s="86"/>
      <c r="K51" s="96">
        <v>3.42</v>
      </c>
      <c r="L51" s="99" t="s">
        <v>262</v>
      </c>
      <c r="M51" s="100">
        <v>0.03</v>
      </c>
      <c r="N51" s="100">
        <v>1.3899999999999999E-2</v>
      </c>
      <c r="O51" s="96">
        <v>926762.25999999989</v>
      </c>
      <c r="P51" s="98">
        <v>113.34</v>
      </c>
      <c r="Q51" s="96">
        <v>1050.3923400000001</v>
      </c>
      <c r="R51" s="97">
        <v>8.659813742668632E-4</v>
      </c>
      <c r="S51" s="97">
        <v>1.3912478473827258E-2</v>
      </c>
      <c r="T51" s="97">
        <f>Q51/'סכום נכסי הקרן'!$C$43</f>
        <v>1.7205335783773302E-3</v>
      </c>
    </row>
    <row r="52" spans="2:20" s="144" customFormat="1">
      <c r="B52" s="89" t="s">
        <v>431</v>
      </c>
      <c r="C52" s="86" t="s">
        <v>432</v>
      </c>
      <c r="D52" s="99" t="s">
        <v>134</v>
      </c>
      <c r="E52" s="99" t="s">
        <v>337</v>
      </c>
      <c r="F52" s="86" t="s">
        <v>354</v>
      </c>
      <c r="G52" s="99" t="s">
        <v>339</v>
      </c>
      <c r="H52" s="86" t="s">
        <v>400</v>
      </c>
      <c r="I52" s="86" t="s">
        <v>176</v>
      </c>
      <c r="J52" s="86"/>
      <c r="K52" s="96">
        <v>4.0100000000000007</v>
      </c>
      <c r="L52" s="99" t="s">
        <v>262</v>
      </c>
      <c r="M52" s="100">
        <v>6.5000000000000002E-2</v>
      </c>
      <c r="N52" s="100">
        <v>1.2900000000000002E-2</v>
      </c>
      <c r="O52" s="96">
        <v>893611</v>
      </c>
      <c r="P52" s="98">
        <v>135.26</v>
      </c>
      <c r="Q52" s="96">
        <v>1224.6983199999997</v>
      </c>
      <c r="R52" s="97">
        <v>7.7758623492063484E-4</v>
      </c>
      <c r="S52" s="97">
        <v>1.6221166477596742E-2</v>
      </c>
      <c r="T52" s="97">
        <f>Q52/'סכום נכסי הקרן'!$C$43</f>
        <v>2.0060452677542412E-3</v>
      </c>
    </row>
    <row r="53" spans="2:20" s="144" customFormat="1">
      <c r="B53" s="89" t="s">
        <v>433</v>
      </c>
      <c r="C53" s="86" t="s">
        <v>434</v>
      </c>
      <c r="D53" s="99" t="s">
        <v>134</v>
      </c>
      <c r="E53" s="99" t="s">
        <v>337</v>
      </c>
      <c r="F53" s="86" t="s">
        <v>435</v>
      </c>
      <c r="G53" s="99" t="s">
        <v>420</v>
      </c>
      <c r="H53" s="86" t="s">
        <v>400</v>
      </c>
      <c r="I53" s="86" t="s">
        <v>174</v>
      </c>
      <c r="J53" s="86"/>
      <c r="K53" s="96">
        <v>1.6099999999999999</v>
      </c>
      <c r="L53" s="99" t="s">
        <v>262</v>
      </c>
      <c r="M53" s="100">
        <v>4.4000000000000004E-2</v>
      </c>
      <c r="N53" s="100">
        <v>1.2199999999999999E-2</v>
      </c>
      <c r="O53" s="96">
        <v>3215</v>
      </c>
      <c r="P53" s="98">
        <v>115.3</v>
      </c>
      <c r="Q53" s="96">
        <v>3.7069200000000002</v>
      </c>
      <c r="R53" s="97">
        <v>2.0624109940150345E-5</v>
      </c>
      <c r="S53" s="97">
        <v>4.9098268085427714E-5</v>
      </c>
      <c r="T53" s="97">
        <f>Q53/'סכום נכסי הקרן'!$C$43</f>
        <v>6.0719029352008531E-6</v>
      </c>
    </row>
    <row r="54" spans="2:20" s="144" customFormat="1">
      <c r="B54" s="89" t="s">
        <v>436</v>
      </c>
      <c r="C54" s="86" t="s">
        <v>437</v>
      </c>
      <c r="D54" s="99" t="s">
        <v>134</v>
      </c>
      <c r="E54" s="99" t="s">
        <v>337</v>
      </c>
      <c r="F54" s="86" t="s">
        <v>438</v>
      </c>
      <c r="G54" s="99" t="s">
        <v>439</v>
      </c>
      <c r="H54" s="86" t="s">
        <v>400</v>
      </c>
      <c r="I54" s="86" t="s">
        <v>174</v>
      </c>
      <c r="J54" s="86"/>
      <c r="K54" s="96">
        <v>1.0599999999999998</v>
      </c>
      <c r="L54" s="99" t="s">
        <v>262</v>
      </c>
      <c r="M54" s="100">
        <v>4.0999999999999995E-2</v>
      </c>
      <c r="N54" s="100">
        <v>9.8000000000000014E-3</v>
      </c>
      <c r="O54" s="96">
        <v>136039.79999999999</v>
      </c>
      <c r="P54" s="98">
        <v>125.96</v>
      </c>
      <c r="Q54" s="96">
        <v>171.35574</v>
      </c>
      <c r="R54" s="97">
        <v>3.8404113258087489E-4</v>
      </c>
      <c r="S54" s="97">
        <v>2.2696119852861265E-3</v>
      </c>
      <c r="T54" s="97">
        <f>Q54/'סכום נכסי הקרן'!$C$43</f>
        <v>2.8067922174460579E-4</v>
      </c>
    </row>
    <row r="55" spans="2:20" s="144" customFormat="1">
      <c r="B55" s="89" t="s">
        <v>440</v>
      </c>
      <c r="C55" s="86" t="s">
        <v>441</v>
      </c>
      <c r="D55" s="99" t="s">
        <v>134</v>
      </c>
      <c r="E55" s="99" t="s">
        <v>337</v>
      </c>
      <c r="F55" s="86" t="s">
        <v>442</v>
      </c>
      <c r="G55" s="99" t="s">
        <v>443</v>
      </c>
      <c r="H55" s="86" t="s">
        <v>444</v>
      </c>
      <c r="I55" s="86" t="s">
        <v>176</v>
      </c>
      <c r="J55" s="86"/>
      <c r="K55" s="96">
        <v>9.27</v>
      </c>
      <c r="L55" s="99" t="s">
        <v>262</v>
      </c>
      <c r="M55" s="100">
        <v>5.1500000000000004E-2</v>
      </c>
      <c r="N55" s="100">
        <v>5.0900000000000001E-2</v>
      </c>
      <c r="O55" s="96">
        <v>736511</v>
      </c>
      <c r="P55" s="98">
        <v>121.31</v>
      </c>
      <c r="Q55" s="96">
        <v>893.46143000000006</v>
      </c>
      <c r="R55" s="97">
        <v>2.5160684163601352E-4</v>
      </c>
      <c r="S55" s="97">
        <v>1.1833923800386737E-2</v>
      </c>
      <c r="T55" s="97">
        <f>Q55/'סכום נכסי הקרן'!$C$43</f>
        <v>1.4634821035538269E-3</v>
      </c>
    </row>
    <row r="56" spans="2:20" s="144" customFormat="1">
      <c r="B56" s="89" t="s">
        <v>445</v>
      </c>
      <c r="C56" s="86" t="s">
        <v>446</v>
      </c>
      <c r="D56" s="99" t="s">
        <v>134</v>
      </c>
      <c r="E56" s="99" t="s">
        <v>337</v>
      </c>
      <c r="F56" s="86" t="s">
        <v>447</v>
      </c>
      <c r="G56" s="99" t="s">
        <v>386</v>
      </c>
      <c r="H56" s="86" t="s">
        <v>444</v>
      </c>
      <c r="I56" s="86" t="s">
        <v>176</v>
      </c>
      <c r="J56" s="86"/>
      <c r="K56" s="96">
        <v>1.9400000000000002</v>
      </c>
      <c r="L56" s="99" t="s">
        <v>262</v>
      </c>
      <c r="M56" s="100">
        <v>4.9500000000000002E-2</v>
      </c>
      <c r="N56" s="100">
        <v>1.3999999999999999E-2</v>
      </c>
      <c r="O56" s="96">
        <v>61287.32</v>
      </c>
      <c r="P56" s="98">
        <v>128.96</v>
      </c>
      <c r="Q56" s="96">
        <v>79.036149999999992</v>
      </c>
      <c r="R56" s="97">
        <v>1.531893941878384E-4</v>
      </c>
      <c r="S56" s="97">
        <v>1.0468362093436268E-3</v>
      </c>
      <c r="T56" s="97">
        <f>Q56/'סכום נכסי הקרן'!$C$43</f>
        <v>1.2946053089140711E-4</v>
      </c>
    </row>
    <row r="57" spans="2:20" s="144" customFormat="1">
      <c r="B57" s="89" t="s">
        <v>448</v>
      </c>
      <c r="C57" s="86" t="s">
        <v>449</v>
      </c>
      <c r="D57" s="99" t="s">
        <v>134</v>
      </c>
      <c r="E57" s="99" t="s">
        <v>337</v>
      </c>
      <c r="F57" s="86" t="s">
        <v>447</v>
      </c>
      <c r="G57" s="99" t="s">
        <v>386</v>
      </c>
      <c r="H57" s="86" t="s">
        <v>444</v>
      </c>
      <c r="I57" s="86" t="s">
        <v>176</v>
      </c>
      <c r="J57" s="86"/>
      <c r="K57" s="96">
        <v>4.76</v>
      </c>
      <c r="L57" s="99" t="s">
        <v>262</v>
      </c>
      <c r="M57" s="100">
        <v>4.8000000000000001E-2</v>
      </c>
      <c r="N57" s="100">
        <v>1.7199999999999997E-2</v>
      </c>
      <c r="O57" s="96">
        <v>496388</v>
      </c>
      <c r="P57" s="98">
        <v>119.13</v>
      </c>
      <c r="Q57" s="96">
        <v>591.34705000000008</v>
      </c>
      <c r="R57" s="97">
        <v>5.7108661032548292E-4</v>
      </c>
      <c r="S57" s="97">
        <v>7.8324096534122204E-3</v>
      </c>
      <c r="T57" s="97">
        <f>Q57/'סכום נכסי הקרן'!$C$43</f>
        <v>9.6862135913841304E-4</v>
      </c>
    </row>
    <row r="58" spans="2:20" s="144" customFormat="1">
      <c r="B58" s="89" t="s">
        <v>450</v>
      </c>
      <c r="C58" s="86" t="s">
        <v>451</v>
      </c>
      <c r="D58" s="99" t="s">
        <v>134</v>
      </c>
      <c r="E58" s="99" t="s">
        <v>337</v>
      </c>
      <c r="F58" s="86" t="s">
        <v>447</v>
      </c>
      <c r="G58" s="99" t="s">
        <v>386</v>
      </c>
      <c r="H58" s="86" t="s">
        <v>444</v>
      </c>
      <c r="I58" s="86" t="s">
        <v>176</v>
      </c>
      <c r="J58" s="86"/>
      <c r="K58" s="96">
        <v>2.89</v>
      </c>
      <c r="L58" s="99" t="s">
        <v>262</v>
      </c>
      <c r="M58" s="100">
        <v>4.9000000000000002E-2</v>
      </c>
      <c r="N58" s="100">
        <v>1.3300000000000001E-2</v>
      </c>
      <c r="O58" s="96">
        <v>188138.21</v>
      </c>
      <c r="P58" s="98">
        <v>118.5</v>
      </c>
      <c r="Q58" s="96">
        <v>222.94377</v>
      </c>
      <c r="R58" s="97">
        <v>4.5015561574485261E-4</v>
      </c>
      <c r="S58" s="97">
        <v>2.9528970108434862E-3</v>
      </c>
      <c r="T58" s="97">
        <f>Q58/'סכום נכסי הקרן'!$C$43</f>
        <v>3.6517996920563267E-4</v>
      </c>
    </row>
    <row r="59" spans="2:20" s="144" customFormat="1">
      <c r="B59" s="89" t="s">
        <v>452</v>
      </c>
      <c r="C59" s="86" t="s">
        <v>453</v>
      </c>
      <c r="D59" s="99" t="s">
        <v>134</v>
      </c>
      <c r="E59" s="99" t="s">
        <v>337</v>
      </c>
      <c r="F59" s="86" t="s">
        <v>363</v>
      </c>
      <c r="G59" s="99" t="s">
        <v>339</v>
      </c>
      <c r="H59" s="86" t="s">
        <v>444</v>
      </c>
      <c r="I59" s="86" t="s">
        <v>176</v>
      </c>
      <c r="J59" s="86"/>
      <c r="K59" s="96">
        <v>0.7599999999999999</v>
      </c>
      <c r="L59" s="99" t="s">
        <v>262</v>
      </c>
      <c r="M59" s="100">
        <v>4.2999999999999997E-2</v>
      </c>
      <c r="N59" s="100">
        <v>1.5300000000000001E-2</v>
      </c>
      <c r="O59" s="96">
        <v>135184</v>
      </c>
      <c r="P59" s="98">
        <v>119.63</v>
      </c>
      <c r="Q59" s="96">
        <v>161.72061000000002</v>
      </c>
      <c r="R59" s="97">
        <v>1.155146636712396E-3</v>
      </c>
      <c r="S59" s="97">
        <v>2.1419943955410157E-3</v>
      </c>
      <c r="T59" s="97">
        <f>Q59/'סכום נכסי הקרן'!$C$43</f>
        <v>2.6489696204435827E-4</v>
      </c>
    </row>
    <row r="60" spans="2:20" s="144" customFormat="1">
      <c r="B60" s="89" t="s">
        <v>454</v>
      </c>
      <c r="C60" s="86" t="s">
        <v>455</v>
      </c>
      <c r="D60" s="99" t="s">
        <v>134</v>
      </c>
      <c r="E60" s="99" t="s">
        <v>337</v>
      </c>
      <c r="F60" s="86" t="s">
        <v>456</v>
      </c>
      <c r="G60" s="99" t="s">
        <v>386</v>
      </c>
      <c r="H60" s="86" t="s">
        <v>444</v>
      </c>
      <c r="I60" s="86" t="s">
        <v>176</v>
      </c>
      <c r="J60" s="86"/>
      <c r="K60" s="96">
        <v>1.38</v>
      </c>
      <c r="L60" s="99" t="s">
        <v>262</v>
      </c>
      <c r="M60" s="100">
        <v>5.5E-2</v>
      </c>
      <c r="N60" s="100">
        <v>1.3399999999999999E-2</v>
      </c>
      <c r="O60" s="96">
        <v>5282</v>
      </c>
      <c r="P60" s="98">
        <v>126.9</v>
      </c>
      <c r="Q60" s="96">
        <v>6.7028500000000006</v>
      </c>
      <c r="R60" s="97">
        <v>8.9611311229989771E-5</v>
      </c>
      <c r="S60" s="97">
        <v>8.8779452007706978E-5</v>
      </c>
      <c r="T60" s="97">
        <f>Q60/'סכום נכסי הקרן'!$C$43</f>
        <v>1.0979210392781889E-5</v>
      </c>
    </row>
    <row r="61" spans="2:20" s="144" customFormat="1">
      <c r="B61" s="89" t="s">
        <v>457</v>
      </c>
      <c r="C61" s="86" t="s">
        <v>458</v>
      </c>
      <c r="D61" s="99" t="s">
        <v>134</v>
      </c>
      <c r="E61" s="99" t="s">
        <v>337</v>
      </c>
      <c r="F61" s="86" t="s">
        <v>456</v>
      </c>
      <c r="G61" s="99" t="s">
        <v>386</v>
      </c>
      <c r="H61" s="86" t="s">
        <v>444</v>
      </c>
      <c r="I61" s="86" t="s">
        <v>176</v>
      </c>
      <c r="J61" s="86"/>
      <c r="K61" s="96">
        <v>3.6100000000000003</v>
      </c>
      <c r="L61" s="99" t="s">
        <v>262</v>
      </c>
      <c r="M61" s="100">
        <v>5.8499999999999996E-2</v>
      </c>
      <c r="N61" s="100">
        <v>1.8100000000000002E-2</v>
      </c>
      <c r="O61" s="96">
        <v>286735.92</v>
      </c>
      <c r="P61" s="98">
        <v>124.07</v>
      </c>
      <c r="Q61" s="96">
        <v>355.75326000000001</v>
      </c>
      <c r="R61" s="97">
        <v>2.0147035061472362E-4</v>
      </c>
      <c r="S61" s="97">
        <v>4.7119627431249844E-3</v>
      </c>
      <c r="T61" s="97">
        <f>Q61/'סכום נכסי הקרן'!$C$43</f>
        <v>5.8272076645875075E-4</v>
      </c>
    </row>
    <row r="62" spans="2:20" s="144" customFormat="1">
      <c r="B62" s="89" t="s">
        <v>459</v>
      </c>
      <c r="C62" s="86" t="s">
        <v>460</v>
      </c>
      <c r="D62" s="99" t="s">
        <v>134</v>
      </c>
      <c r="E62" s="99" t="s">
        <v>337</v>
      </c>
      <c r="F62" s="86" t="s">
        <v>461</v>
      </c>
      <c r="G62" s="99" t="s">
        <v>386</v>
      </c>
      <c r="H62" s="86" t="s">
        <v>444</v>
      </c>
      <c r="I62" s="86" t="s">
        <v>174</v>
      </c>
      <c r="J62" s="86"/>
      <c r="K62" s="96">
        <v>1.2200000000000002</v>
      </c>
      <c r="L62" s="99" t="s">
        <v>262</v>
      </c>
      <c r="M62" s="100">
        <v>4.5499999999999999E-2</v>
      </c>
      <c r="N62" s="100">
        <v>1.0500000000000001E-2</v>
      </c>
      <c r="O62" s="96">
        <v>96134.399999999994</v>
      </c>
      <c r="P62" s="98">
        <v>126.83</v>
      </c>
      <c r="Q62" s="96">
        <v>121.92727000000001</v>
      </c>
      <c r="R62" s="97">
        <v>2.8738402323070903E-4</v>
      </c>
      <c r="S62" s="97">
        <v>1.614930397576513E-3</v>
      </c>
      <c r="T62" s="97">
        <f>Q62/'סכום נכסי הקרן'!$C$43</f>
        <v>1.9971581490672228E-4</v>
      </c>
    </row>
    <row r="63" spans="2:20" s="144" customFormat="1">
      <c r="B63" s="89" t="s">
        <v>462</v>
      </c>
      <c r="C63" s="86" t="s">
        <v>463</v>
      </c>
      <c r="D63" s="99" t="s">
        <v>134</v>
      </c>
      <c r="E63" s="99" t="s">
        <v>337</v>
      </c>
      <c r="F63" s="86" t="s">
        <v>461</v>
      </c>
      <c r="G63" s="99" t="s">
        <v>386</v>
      </c>
      <c r="H63" s="86" t="s">
        <v>444</v>
      </c>
      <c r="I63" s="86" t="s">
        <v>174</v>
      </c>
      <c r="J63" s="86"/>
      <c r="K63" s="96">
        <v>6.620000000000001</v>
      </c>
      <c r="L63" s="99" t="s">
        <v>262</v>
      </c>
      <c r="M63" s="100">
        <v>4.7500000000000001E-2</v>
      </c>
      <c r="N63" s="100">
        <v>2.2099999999999998E-2</v>
      </c>
      <c r="O63" s="96">
        <v>864285</v>
      </c>
      <c r="P63" s="98">
        <v>143.41</v>
      </c>
      <c r="Q63" s="96">
        <v>1239.4711499999999</v>
      </c>
      <c r="R63" s="97">
        <v>1.0109441843052461E-3</v>
      </c>
      <c r="S63" s="97">
        <v>1.6416833060021088E-2</v>
      </c>
      <c r="T63" s="97">
        <f>Q63/'סכום נכסי הקרן'!$C$43</f>
        <v>2.0302430356689046E-3</v>
      </c>
    </row>
    <row r="64" spans="2:20" s="144" customFormat="1">
      <c r="B64" s="89" t="s">
        <v>464</v>
      </c>
      <c r="C64" s="86" t="s">
        <v>465</v>
      </c>
      <c r="D64" s="99" t="s">
        <v>134</v>
      </c>
      <c r="E64" s="99" t="s">
        <v>337</v>
      </c>
      <c r="F64" s="86" t="s">
        <v>466</v>
      </c>
      <c r="G64" s="99" t="s">
        <v>386</v>
      </c>
      <c r="H64" s="86" t="s">
        <v>444</v>
      </c>
      <c r="I64" s="86" t="s">
        <v>176</v>
      </c>
      <c r="J64" s="86"/>
      <c r="K64" s="96">
        <v>1.84</v>
      </c>
      <c r="L64" s="99" t="s">
        <v>262</v>
      </c>
      <c r="M64" s="100">
        <v>4.9500000000000002E-2</v>
      </c>
      <c r="N64" s="100">
        <v>1.7899999999999999E-2</v>
      </c>
      <c r="O64" s="96">
        <v>24379.4</v>
      </c>
      <c r="P64" s="98">
        <v>130.44999999999999</v>
      </c>
      <c r="Q64" s="96">
        <v>31.80294</v>
      </c>
      <c r="R64" s="97">
        <v>4.9797163040733595E-5</v>
      </c>
      <c r="S64" s="97">
        <v>4.2123090706699154E-4</v>
      </c>
      <c r="T64" s="97">
        <f>Q64/'סכום נכסי הקרן'!$C$43</f>
        <v>5.2092940968247658E-5</v>
      </c>
    </row>
    <row r="65" spans="2:20" s="144" customFormat="1">
      <c r="B65" s="89" t="s">
        <v>467</v>
      </c>
      <c r="C65" s="86" t="s">
        <v>468</v>
      </c>
      <c r="D65" s="99" t="s">
        <v>134</v>
      </c>
      <c r="E65" s="99" t="s">
        <v>337</v>
      </c>
      <c r="F65" s="86" t="s">
        <v>466</v>
      </c>
      <c r="G65" s="99" t="s">
        <v>386</v>
      </c>
      <c r="H65" s="86" t="s">
        <v>444</v>
      </c>
      <c r="I65" s="86" t="s">
        <v>176</v>
      </c>
      <c r="J65" s="86"/>
      <c r="K65" s="96">
        <v>3.2599999999999993</v>
      </c>
      <c r="L65" s="99" t="s">
        <v>262</v>
      </c>
      <c r="M65" s="100">
        <v>6.5000000000000002E-2</v>
      </c>
      <c r="N65" s="100">
        <v>1.4299999999999997E-2</v>
      </c>
      <c r="O65" s="96">
        <v>472156.22</v>
      </c>
      <c r="P65" s="98">
        <v>133.88999999999999</v>
      </c>
      <c r="Q65" s="96">
        <v>632.16995000000009</v>
      </c>
      <c r="R65" s="97">
        <v>8.8693473963216826E-4</v>
      </c>
      <c r="S65" s="97">
        <v>8.373110204873975E-3</v>
      </c>
      <c r="T65" s="97">
        <f>Q65/'סכום נכסי הקרן'!$C$43</f>
        <v>1.0354889166614809E-3</v>
      </c>
    </row>
    <row r="66" spans="2:20" s="144" customFormat="1">
      <c r="B66" s="89" t="s">
        <v>469</v>
      </c>
      <c r="C66" s="86" t="s">
        <v>470</v>
      </c>
      <c r="D66" s="99" t="s">
        <v>134</v>
      </c>
      <c r="E66" s="99" t="s">
        <v>337</v>
      </c>
      <c r="F66" s="86" t="s">
        <v>466</v>
      </c>
      <c r="G66" s="99" t="s">
        <v>386</v>
      </c>
      <c r="H66" s="86" t="s">
        <v>444</v>
      </c>
      <c r="I66" s="86" t="s">
        <v>176</v>
      </c>
      <c r="J66" s="86"/>
      <c r="K66" s="96">
        <v>3.899999999999999</v>
      </c>
      <c r="L66" s="99" t="s">
        <v>262</v>
      </c>
      <c r="M66" s="100">
        <v>5.0999999999999997E-2</v>
      </c>
      <c r="N66" s="100">
        <v>2.1899999999999996E-2</v>
      </c>
      <c r="O66" s="96">
        <v>618734</v>
      </c>
      <c r="P66" s="98">
        <v>136.22999999999999</v>
      </c>
      <c r="Q66" s="96">
        <v>842.90134000000023</v>
      </c>
      <c r="R66" s="97">
        <v>4.0738613404924179E-4</v>
      </c>
      <c r="S66" s="97">
        <v>1.1164253871377386E-2</v>
      </c>
      <c r="T66" s="97">
        <f>Q66/'סכום נכסי הקרן'!$C$43</f>
        <v>1.3806651129322277E-3</v>
      </c>
    </row>
    <row r="67" spans="2:20" s="144" customFormat="1">
      <c r="B67" s="89" t="s">
        <v>471</v>
      </c>
      <c r="C67" s="86" t="s">
        <v>472</v>
      </c>
      <c r="D67" s="99" t="s">
        <v>134</v>
      </c>
      <c r="E67" s="99" t="s">
        <v>337</v>
      </c>
      <c r="F67" s="86" t="s">
        <v>466</v>
      </c>
      <c r="G67" s="99" t="s">
        <v>386</v>
      </c>
      <c r="H67" s="86" t="s">
        <v>444</v>
      </c>
      <c r="I67" s="86" t="s">
        <v>176</v>
      </c>
      <c r="J67" s="86"/>
      <c r="K67" s="96">
        <v>1.6199999999999999</v>
      </c>
      <c r="L67" s="99" t="s">
        <v>262</v>
      </c>
      <c r="M67" s="100">
        <v>5.2999999999999999E-2</v>
      </c>
      <c r="N67" s="100">
        <v>1.8299999999999997E-2</v>
      </c>
      <c r="O67" s="96">
        <v>102277.73000000003</v>
      </c>
      <c r="P67" s="98">
        <v>123.08</v>
      </c>
      <c r="Q67" s="96">
        <v>125.88342999999999</v>
      </c>
      <c r="R67" s="97">
        <v>1.458065003392868E-4</v>
      </c>
      <c r="S67" s="97">
        <v>1.6673298570385043E-3</v>
      </c>
      <c r="T67" s="97">
        <f>Q67/'סכום נכסי הקרן'!$C$43</f>
        <v>2.0619597080869052E-4</v>
      </c>
    </row>
    <row r="68" spans="2:20" s="144" customFormat="1">
      <c r="B68" s="89" t="s">
        <v>473</v>
      </c>
      <c r="C68" s="86" t="s">
        <v>474</v>
      </c>
      <c r="D68" s="99" t="s">
        <v>134</v>
      </c>
      <c r="E68" s="99" t="s">
        <v>337</v>
      </c>
      <c r="F68" s="86" t="s">
        <v>475</v>
      </c>
      <c r="G68" s="99" t="s">
        <v>386</v>
      </c>
      <c r="H68" s="86" t="s">
        <v>444</v>
      </c>
      <c r="I68" s="86" t="s">
        <v>176</v>
      </c>
      <c r="J68" s="86"/>
      <c r="K68" s="96">
        <v>2.95</v>
      </c>
      <c r="L68" s="99" t="s">
        <v>262</v>
      </c>
      <c r="M68" s="100">
        <v>4.9500000000000002E-2</v>
      </c>
      <c r="N68" s="100">
        <v>2.1300000000000003E-2</v>
      </c>
      <c r="O68" s="96">
        <v>131554</v>
      </c>
      <c r="P68" s="98">
        <v>111.14</v>
      </c>
      <c r="Q68" s="96">
        <v>146.20910999999998</v>
      </c>
      <c r="R68" s="97">
        <v>3.6552277499999995E-4</v>
      </c>
      <c r="S68" s="97">
        <v>1.9365441065120879E-3</v>
      </c>
      <c r="T68" s="97">
        <f>Q68/'סכום נכסי הקרן'!$C$43</f>
        <v>2.3948925905120807E-4</v>
      </c>
    </row>
    <row r="69" spans="2:20" s="144" customFormat="1">
      <c r="B69" s="89" t="s">
        <v>476</v>
      </c>
      <c r="C69" s="86" t="s">
        <v>477</v>
      </c>
      <c r="D69" s="99" t="s">
        <v>134</v>
      </c>
      <c r="E69" s="99" t="s">
        <v>337</v>
      </c>
      <c r="F69" s="86" t="s">
        <v>478</v>
      </c>
      <c r="G69" s="99" t="s">
        <v>339</v>
      </c>
      <c r="H69" s="86" t="s">
        <v>444</v>
      </c>
      <c r="I69" s="86" t="s">
        <v>176</v>
      </c>
      <c r="J69" s="86"/>
      <c r="K69" s="96">
        <v>4.58</v>
      </c>
      <c r="L69" s="99" t="s">
        <v>262</v>
      </c>
      <c r="M69" s="100">
        <v>3.85E-2</v>
      </c>
      <c r="N69" s="100">
        <v>1.1200000000000002E-2</v>
      </c>
      <c r="O69" s="96">
        <v>115264</v>
      </c>
      <c r="P69" s="98">
        <v>121.21</v>
      </c>
      <c r="Q69" s="96">
        <v>139.71149</v>
      </c>
      <c r="R69" s="97">
        <v>3.2801283300425182E-4</v>
      </c>
      <c r="S69" s="97">
        <v>1.8504829320930996E-3</v>
      </c>
      <c r="T69" s="97">
        <f>Q69/'סכום נכסי הקרן'!$C$43</f>
        <v>2.2884621362540453E-4</v>
      </c>
    </row>
    <row r="70" spans="2:20" s="144" customFormat="1">
      <c r="B70" s="89" t="s">
        <v>479</v>
      </c>
      <c r="C70" s="86" t="s">
        <v>480</v>
      </c>
      <c r="D70" s="99" t="s">
        <v>134</v>
      </c>
      <c r="E70" s="99" t="s">
        <v>337</v>
      </c>
      <c r="F70" s="86" t="s">
        <v>478</v>
      </c>
      <c r="G70" s="99" t="s">
        <v>339</v>
      </c>
      <c r="H70" s="86" t="s">
        <v>444</v>
      </c>
      <c r="I70" s="86" t="s">
        <v>174</v>
      </c>
      <c r="J70" s="86"/>
      <c r="K70" s="96">
        <v>0.66999999999999993</v>
      </c>
      <c r="L70" s="99" t="s">
        <v>262</v>
      </c>
      <c r="M70" s="100">
        <v>4.2900000000000001E-2</v>
      </c>
      <c r="N70" s="100">
        <v>2.5699999999999997E-2</v>
      </c>
      <c r="O70" s="96">
        <v>73386</v>
      </c>
      <c r="P70" s="98">
        <v>121.17</v>
      </c>
      <c r="Q70" s="96">
        <v>88.921820000000011</v>
      </c>
      <c r="R70" s="97">
        <v>1.566220928761732E-4</v>
      </c>
      <c r="S70" s="97">
        <v>1.1777722090048201E-3</v>
      </c>
      <c r="T70" s="97">
        <f>Q70/'סכום נכסי הקרן'!$C$43</f>
        <v>1.4565317294719119E-4</v>
      </c>
    </row>
    <row r="71" spans="2:20" s="144" customFormat="1">
      <c r="B71" s="89" t="s">
        <v>481</v>
      </c>
      <c r="C71" s="86" t="s">
        <v>482</v>
      </c>
      <c r="D71" s="99" t="s">
        <v>134</v>
      </c>
      <c r="E71" s="99" t="s">
        <v>337</v>
      </c>
      <c r="F71" s="86" t="s">
        <v>478</v>
      </c>
      <c r="G71" s="99" t="s">
        <v>339</v>
      </c>
      <c r="H71" s="86" t="s">
        <v>444</v>
      </c>
      <c r="I71" s="86" t="s">
        <v>174</v>
      </c>
      <c r="J71" s="86"/>
      <c r="K71" s="96">
        <v>3.6299999999999986</v>
      </c>
      <c r="L71" s="99" t="s">
        <v>262</v>
      </c>
      <c r="M71" s="100">
        <v>4.7500000000000001E-2</v>
      </c>
      <c r="N71" s="100">
        <v>8.9999999999999976E-3</v>
      </c>
      <c r="O71" s="96">
        <v>503188.87</v>
      </c>
      <c r="P71" s="98">
        <v>134.80000000000001</v>
      </c>
      <c r="Q71" s="96">
        <v>678.29859000000022</v>
      </c>
      <c r="R71" s="97">
        <v>1.3354492724119394E-3</v>
      </c>
      <c r="S71" s="97">
        <v>8.9840854439231562E-3</v>
      </c>
      <c r="T71" s="97">
        <f>Q71/'סכום נכסי הקרן'!$C$43</f>
        <v>1.1110472304672345E-3</v>
      </c>
    </row>
    <row r="72" spans="2:20" s="144" customFormat="1">
      <c r="B72" s="89" t="s">
        <v>483</v>
      </c>
      <c r="C72" s="86" t="s">
        <v>484</v>
      </c>
      <c r="D72" s="99" t="s">
        <v>134</v>
      </c>
      <c r="E72" s="99" t="s">
        <v>337</v>
      </c>
      <c r="F72" s="86" t="s">
        <v>485</v>
      </c>
      <c r="G72" s="99" t="s">
        <v>339</v>
      </c>
      <c r="H72" s="86" t="s">
        <v>444</v>
      </c>
      <c r="I72" s="86" t="s">
        <v>176</v>
      </c>
      <c r="J72" s="86"/>
      <c r="K72" s="96">
        <v>3.8600000000000008</v>
      </c>
      <c r="L72" s="99" t="s">
        <v>262</v>
      </c>
      <c r="M72" s="100">
        <v>3.5499999999999997E-2</v>
      </c>
      <c r="N72" s="100">
        <v>1.2400000000000001E-2</v>
      </c>
      <c r="O72" s="96">
        <v>84982.399999999994</v>
      </c>
      <c r="P72" s="98">
        <v>118.22</v>
      </c>
      <c r="Q72" s="96">
        <v>100.46617999999999</v>
      </c>
      <c r="R72" s="97">
        <v>3.1395681249999995E-4</v>
      </c>
      <c r="S72" s="97">
        <v>1.3306776081379785E-3</v>
      </c>
      <c r="T72" s="97">
        <f>Q72/'סכום נכסי הקרן'!$C$43</f>
        <v>1.6456273489323135E-4</v>
      </c>
    </row>
    <row r="73" spans="2:20" s="144" customFormat="1">
      <c r="B73" s="89" t="s">
        <v>486</v>
      </c>
      <c r="C73" s="86" t="s">
        <v>487</v>
      </c>
      <c r="D73" s="99" t="s">
        <v>134</v>
      </c>
      <c r="E73" s="99" t="s">
        <v>337</v>
      </c>
      <c r="F73" s="86" t="s">
        <v>485</v>
      </c>
      <c r="G73" s="99" t="s">
        <v>339</v>
      </c>
      <c r="H73" s="86" t="s">
        <v>444</v>
      </c>
      <c r="I73" s="86" t="s">
        <v>176</v>
      </c>
      <c r="J73" s="86"/>
      <c r="K73" s="96">
        <v>2.83</v>
      </c>
      <c r="L73" s="99" t="s">
        <v>262</v>
      </c>
      <c r="M73" s="100">
        <v>4.6500000000000007E-2</v>
      </c>
      <c r="N73" s="100">
        <v>1.1200000000000002E-2</v>
      </c>
      <c r="O73" s="96">
        <v>487457.85</v>
      </c>
      <c r="P73" s="98">
        <v>131.66</v>
      </c>
      <c r="Q73" s="96">
        <v>641.78697999999997</v>
      </c>
      <c r="R73" s="97">
        <v>9.7862787970259563E-4</v>
      </c>
      <c r="S73" s="97">
        <v>8.5004880595688694E-3</v>
      </c>
      <c r="T73" s="97">
        <f>Q73/'סכום נכסי הקרן'!$C$43</f>
        <v>1.0512415287180978E-3</v>
      </c>
    </row>
    <row r="74" spans="2:20" s="144" customFormat="1">
      <c r="B74" s="89" t="s">
        <v>488</v>
      </c>
      <c r="C74" s="86" t="s">
        <v>489</v>
      </c>
      <c r="D74" s="99" t="s">
        <v>134</v>
      </c>
      <c r="E74" s="99" t="s">
        <v>337</v>
      </c>
      <c r="F74" s="86" t="s">
        <v>485</v>
      </c>
      <c r="G74" s="99" t="s">
        <v>339</v>
      </c>
      <c r="H74" s="86" t="s">
        <v>444</v>
      </c>
      <c r="I74" s="86" t="s">
        <v>176</v>
      </c>
      <c r="J74" s="86"/>
      <c r="K74" s="96">
        <v>6.55</v>
      </c>
      <c r="L74" s="99" t="s">
        <v>262</v>
      </c>
      <c r="M74" s="100">
        <v>1.4999999999999999E-2</v>
      </c>
      <c r="N74" s="100">
        <v>1.5700000000000002E-2</v>
      </c>
      <c r="O74" s="96">
        <v>698663</v>
      </c>
      <c r="P74" s="98">
        <v>100.11</v>
      </c>
      <c r="Q74" s="96">
        <v>699.43150000000003</v>
      </c>
      <c r="R74" s="97">
        <v>1.0037693472348791E-3</v>
      </c>
      <c r="S74" s="97">
        <v>9.2639914792854525E-3</v>
      </c>
      <c r="T74" s="97">
        <f>Q74/'סכום נכסי הקרן'!$C$43</f>
        <v>1.1456627544759357E-3</v>
      </c>
    </row>
    <row r="75" spans="2:20" s="144" customFormat="1">
      <c r="B75" s="89" t="s">
        <v>490</v>
      </c>
      <c r="C75" s="86" t="s">
        <v>491</v>
      </c>
      <c r="D75" s="99" t="s">
        <v>134</v>
      </c>
      <c r="E75" s="99" t="s">
        <v>337</v>
      </c>
      <c r="F75" s="86" t="s">
        <v>419</v>
      </c>
      <c r="G75" s="99" t="s">
        <v>420</v>
      </c>
      <c r="H75" s="86" t="s">
        <v>444</v>
      </c>
      <c r="I75" s="86" t="s">
        <v>176</v>
      </c>
      <c r="J75" s="86"/>
      <c r="K75" s="96">
        <v>6.58</v>
      </c>
      <c r="L75" s="99" t="s">
        <v>262</v>
      </c>
      <c r="M75" s="100">
        <v>3.85E-2</v>
      </c>
      <c r="N75" s="100">
        <v>1.5600000000000001E-2</v>
      </c>
      <c r="O75" s="96">
        <v>55003</v>
      </c>
      <c r="P75" s="98">
        <v>119.1</v>
      </c>
      <c r="Q75" s="96">
        <v>65.508579999999995</v>
      </c>
      <c r="R75" s="97">
        <v>2.7346872562063846E-4</v>
      </c>
      <c r="S75" s="97">
        <v>8.6766313347352722E-4</v>
      </c>
      <c r="T75" s="97">
        <f>Q75/'סכום נכסי הקרן'!$C$43</f>
        <v>1.0730248809870185E-4</v>
      </c>
    </row>
    <row r="76" spans="2:20" s="144" customFormat="1">
      <c r="B76" s="89" t="s">
        <v>492</v>
      </c>
      <c r="C76" s="86" t="s">
        <v>493</v>
      </c>
      <c r="D76" s="99" t="s">
        <v>134</v>
      </c>
      <c r="E76" s="99" t="s">
        <v>337</v>
      </c>
      <c r="F76" s="86" t="s">
        <v>419</v>
      </c>
      <c r="G76" s="99" t="s">
        <v>420</v>
      </c>
      <c r="H76" s="86" t="s">
        <v>444</v>
      </c>
      <c r="I76" s="86" t="s">
        <v>176</v>
      </c>
      <c r="J76" s="86"/>
      <c r="K76" s="96">
        <v>4.1100000000000003</v>
      </c>
      <c r="L76" s="99" t="s">
        <v>262</v>
      </c>
      <c r="M76" s="100">
        <v>3.9E-2</v>
      </c>
      <c r="N76" s="100">
        <v>1.1599999999999997E-2</v>
      </c>
      <c r="O76" s="96">
        <v>34126</v>
      </c>
      <c r="P76" s="98">
        <v>120.33</v>
      </c>
      <c r="Q76" s="96">
        <v>41.063840000000006</v>
      </c>
      <c r="R76" s="97">
        <v>2.0631725974401167E-4</v>
      </c>
      <c r="S76" s="97">
        <v>5.4389180908600947E-4</v>
      </c>
      <c r="T76" s="97">
        <f>Q76/'סכום נכסי הקרן'!$C$43</f>
        <v>6.7262215161540637E-5</v>
      </c>
    </row>
    <row r="77" spans="2:20" s="144" customFormat="1">
      <c r="B77" s="89" t="s">
        <v>494</v>
      </c>
      <c r="C77" s="86" t="s">
        <v>495</v>
      </c>
      <c r="D77" s="99" t="s">
        <v>134</v>
      </c>
      <c r="E77" s="99" t="s">
        <v>337</v>
      </c>
      <c r="F77" s="86" t="s">
        <v>419</v>
      </c>
      <c r="G77" s="99" t="s">
        <v>420</v>
      </c>
      <c r="H77" s="86" t="s">
        <v>444</v>
      </c>
      <c r="I77" s="86" t="s">
        <v>176</v>
      </c>
      <c r="J77" s="86"/>
      <c r="K77" s="96">
        <v>4.96</v>
      </c>
      <c r="L77" s="99" t="s">
        <v>262</v>
      </c>
      <c r="M77" s="100">
        <v>3.9E-2</v>
      </c>
      <c r="N77" s="100">
        <v>1.38E-2</v>
      </c>
      <c r="O77" s="96">
        <v>193227</v>
      </c>
      <c r="P77" s="98">
        <v>121.79</v>
      </c>
      <c r="Q77" s="96">
        <v>235.33114</v>
      </c>
      <c r="R77" s="97">
        <v>5.8975431825728484E-4</v>
      </c>
      <c r="S77" s="97">
        <v>3.1169681030530252E-3</v>
      </c>
      <c r="T77" s="97">
        <f>Q77/'סכום נכסי הקרן'!$C$43</f>
        <v>3.8547037424874637E-4</v>
      </c>
    </row>
    <row r="78" spans="2:20" s="144" customFormat="1">
      <c r="B78" s="89" t="s">
        <v>496</v>
      </c>
      <c r="C78" s="86" t="s">
        <v>497</v>
      </c>
      <c r="D78" s="99" t="s">
        <v>134</v>
      </c>
      <c r="E78" s="99" t="s">
        <v>337</v>
      </c>
      <c r="F78" s="86" t="s">
        <v>419</v>
      </c>
      <c r="G78" s="99" t="s">
        <v>420</v>
      </c>
      <c r="H78" s="86" t="s">
        <v>444</v>
      </c>
      <c r="I78" s="86" t="s">
        <v>176</v>
      </c>
      <c r="J78" s="86"/>
      <c r="K78" s="96">
        <v>7.34</v>
      </c>
      <c r="L78" s="99" t="s">
        <v>262</v>
      </c>
      <c r="M78" s="100">
        <v>3.85E-2</v>
      </c>
      <c r="N78" s="100">
        <v>1.9099999999999999E-2</v>
      </c>
      <c r="O78" s="96">
        <v>55425</v>
      </c>
      <c r="P78" s="98">
        <v>118.11</v>
      </c>
      <c r="Q78" s="96">
        <v>65.462469999999996</v>
      </c>
      <c r="R78" s="97">
        <v>2.6184987999999999E-4</v>
      </c>
      <c r="S78" s="97">
        <v>8.670524051218447E-4</v>
      </c>
      <c r="T78" s="97">
        <f>Q78/'סכום נכסי הקרן'!$C$43</f>
        <v>1.0722696031705506E-4</v>
      </c>
    </row>
    <row r="79" spans="2:20" s="144" customFormat="1">
      <c r="B79" s="89" t="s">
        <v>498</v>
      </c>
      <c r="C79" s="86" t="s">
        <v>499</v>
      </c>
      <c r="D79" s="99" t="s">
        <v>134</v>
      </c>
      <c r="E79" s="99" t="s">
        <v>337</v>
      </c>
      <c r="F79" s="86" t="s">
        <v>500</v>
      </c>
      <c r="G79" s="99" t="s">
        <v>501</v>
      </c>
      <c r="H79" s="86" t="s">
        <v>444</v>
      </c>
      <c r="I79" s="86" t="s">
        <v>176</v>
      </c>
      <c r="J79" s="86"/>
      <c r="K79" s="96">
        <v>0.97</v>
      </c>
      <c r="L79" s="99" t="s">
        <v>262</v>
      </c>
      <c r="M79" s="100">
        <v>1.2800000000000001E-2</v>
      </c>
      <c r="N79" s="100">
        <v>1.5600000000000001E-2</v>
      </c>
      <c r="O79" s="96">
        <v>80784</v>
      </c>
      <c r="P79" s="98">
        <v>100.21</v>
      </c>
      <c r="Q79" s="96">
        <v>80.953659999999999</v>
      </c>
      <c r="R79" s="97">
        <v>4.9062824242424247E-4</v>
      </c>
      <c r="S79" s="97">
        <v>1.0722336875833753E-3</v>
      </c>
      <c r="T79" s="97">
        <f>Q79/'סכום נכסי הקרן'!$C$43</f>
        <v>1.3260139570566719E-4</v>
      </c>
    </row>
    <row r="80" spans="2:20" s="144" customFormat="1">
      <c r="B80" s="89" t="s">
        <v>502</v>
      </c>
      <c r="C80" s="86" t="s">
        <v>503</v>
      </c>
      <c r="D80" s="99" t="s">
        <v>134</v>
      </c>
      <c r="E80" s="99" t="s">
        <v>337</v>
      </c>
      <c r="F80" s="86" t="s">
        <v>504</v>
      </c>
      <c r="G80" s="99" t="s">
        <v>420</v>
      </c>
      <c r="H80" s="86" t="s">
        <v>444</v>
      </c>
      <c r="I80" s="86" t="s">
        <v>174</v>
      </c>
      <c r="J80" s="86"/>
      <c r="K80" s="96">
        <v>5.0500000000000007</v>
      </c>
      <c r="L80" s="99" t="s">
        <v>262</v>
      </c>
      <c r="M80" s="100">
        <v>3.7499999999999999E-2</v>
      </c>
      <c r="N80" s="100">
        <v>1.5800000000000002E-2</v>
      </c>
      <c r="O80" s="96">
        <v>147124</v>
      </c>
      <c r="P80" s="98">
        <v>120.65</v>
      </c>
      <c r="Q80" s="96">
        <v>177.50510999999997</v>
      </c>
      <c r="R80" s="97">
        <v>2.2912716017691487E-4</v>
      </c>
      <c r="S80" s="97">
        <v>2.3510605778687787E-3</v>
      </c>
      <c r="T80" s="97">
        <f>Q80/'סכום נכסי הקרן'!$C$43</f>
        <v>2.9075183667900847E-4</v>
      </c>
    </row>
    <row r="81" spans="2:20" s="144" customFormat="1">
      <c r="B81" s="89" t="s">
        <v>505</v>
      </c>
      <c r="C81" s="86" t="s">
        <v>506</v>
      </c>
      <c r="D81" s="99" t="s">
        <v>134</v>
      </c>
      <c r="E81" s="99" t="s">
        <v>337</v>
      </c>
      <c r="F81" s="86" t="s">
        <v>504</v>
      </c>
      <c r="G81" s="99" t="s">
        <v>420</v>
      </c>
      <c r="H81" s="86" t="s">
        <v>444</v>
      </c>
      <c r="I81" s="86" t="s">
        <v>174</v>
      </c>
      <c r="J81" s="86"/>
      <c r="K81" s="96">
        <v>8.5</v>
      </c>
      <c r="L81" s="99" t="s">
        <v>262</v>
      </c>
      <c r="M81" s="100">
        <v>2.4799999999999999E-2</v>
      </c>
      <c r="N81" s="100">
        <v>2.3600000000000003E-2</v>
      </c>
      <c r="O81" s="96">
        <v>173800</v>
      </c>
      <c r="P81" s="98">
        <v>101.5</v>
      </c>
      <c r="Q81" s="96">
        <v>176.40698999999998</v>
      </c>
      <c r="R81" s="97">
        <v>6.8633374573976369E-4</v>
      </c>
      <c r="S81" s="97">
        <v>2.3365159450873946E-3</v>
      </c>
      <c r="T81" s="97">
        <f>Q81/'סכום נכסי הקרן'!$C$43</f>
        <v>2.8895312560587964E-4</v>
      </c>
    </row>
    <row r="82" spans="2:20" s="144" customFormat="1">
      <c r="B82" s="89" t="s">
        <v>507</v>
      </c>
      <c r="C82" s="86" t="s">
        <v>508</v>
      </c>
      <c r="D82" s="99" t="s">
        <v>134</v>
      </c>
      <c r="E82" s="99" t="s">
        <v>337</v>
      </c>
      <c r="F82" s="86" t="s">
        <v>509</v>
      </c>
      <c r="G82" s="99" t="s">
        <v>386</v>
      </c>
      <c r="H82" s="86" t="s">
        <v>444</v>
      </c>
      <c r="I82" s="86" t="s">
        <v>176</v>
      </c>
      <c r="J82" s="86"/>
      <c r="K82" s="96">
        <v>3.97</v>
      </c>
      <c r="L82" s="99" t="s">
        <v>262</v>
      </c>
      <c r="M82" s="100">
        <v>5.0999999999999997E-2</v>
      </c>
      <c r="N82" s="100">
        <v>1.4099999999999996E-2</v>
      </c>
      <c r="O82" s="96">
        <v>952237.08</v>
      </c>
      <c r="P82" s="98">
        <v>127.04</v>
      </c>
      <c r="Q82" s="96">
        <v>1236.4770000000001</v>
      </c>
      <c r="R82" s="97">
        <v>1.0646817930899213E-3</v>
      </c>
      <c r="S82" s="97">
        <v>1.6377175452252923E-2</v>
      </c>
      <c r="T82" s="97">
        <f>Q82/'סכום נכסי הקרן'!$C$43</f>
        <v>2.0253386438359462E-3</v>
      </c>
    </row>
    <row r="83" spans="2:20" s="144" customFormat="1">
      <c r="B83" s="89" t="s">
        <v>510</v>
      </c>
      <c r="C83" s="86" t="s">
        <v>511</v>
      </c>
      <c r="D83" s="99" t="s">
        <v>134</v>
      </c>
      <c r="E83" s="99" t="s">
        <v>337</v>
      </c>
      <c r="F83" s="86" t="s">
        <v>509</v>
      </c>
      <c r="G83" s="99" t="s">
        <v>386</v>
      </c>
      <c r="H83" s="86" t="s">
        <v>444</v>
      </c>
      <c r="I83" s="86" t="s">
        <v>176</v>
      </c>
      <c r="J83" s="86"/>
      <c r="K83" s="96">
        <v>4.2799999999999994</v>
      </c>
      <c r="L83" s="99" t="s">
        <v>262</v>
      </c>
      <c r="M83" s="100">
        <v>3.4000000000000002E-2</v>
      </c>
      <c r="N83" s="100">
        <v>1.44E-2</v>
      </c>
      <c r="O83" s="96">
        <v>215760</v>
      </c>
      <c r="P83" s="98">
        <v>110.65</v>
      </c>
      <c r="Q83" s="96">
        <v>238.73845</v>
      </c>
      <c r="R83" s="97">
        <v>6.8324409504803851E-4</v>
      </c>
      <c r="S83" s="97">
        <v>3.1620980275807085E-3</v>
      </c>
      <c r="T83" s="97">
        <f>Q83/'סכום נכסי הקרן'!$C$43</f>
        <v>3.9105151859233596E-4</v>
      </c>
    </row>
    <row r="84" spans="2:20" s="144" customFormat="1">
      <c r="B84" s="89" t="s">
        <v>512</v>
      </c>
      <c r="C84" s="86" t="s">
        <v>513</v>
      </c>
      <c r="D84" s="99" t="s">
        <v>134</v>
      </c>
      <c r="E84" s="99" t="s">
        <v>337</v>
      </c>
      <c r="F84" s="86" t="s">
        <v>509</v>
      </c>
      <c r="G84" s="99" t="s">
        <v>386</v>
      </c>
      <c r="H84" s="86" t="s">
        <v>444</v>
      </c>
      <c r="I84" s="86" t="s">
        <v>176</v>
      </c>
      <c r="J84" s="86"/>
      <c r="K84" s="96">
        <v>5.31</v>
      </c>
      <c r="L84" s="99" t="s">
        <v>262</v>
      </c>
      <c r="M84" s="100">
        <v>2.5499999999999998E-2</v>
      </c>
      <c r="N84" s="100">
        <v>1.7099999999999997E-2</v>
      </c>
      <c r="O84" s="96">
        <v>315061.21999999997</v>
      </c>
      <c r="P84" s="98">
        <v>104.84</v>
      </c>
      <c r="Q84" s="96">
        <v>334.33852000000002</v>
      </c>
      <c r="R84" s="97">
        <v>3.6117207097570984E-4</v>
      </c>
      <c r="S84" s="97">
        <v>4.4283238608454284E-3</v>
      </c>
      <c r="T84" s="97">
        <f>Q84/'סכום נכסי הקרן'!$C$43</f>
        <v>5.4764360734483317E-4</v>
      </c>
    </row>
    <row r="85" spans="2:20" s="144" customFormat="1">
      <c r="B85" s="89" t="s">
        <v>514</v>
      </c>
      <c r="C85" s="86" t="s">
        <v>515</v>
      </c>
      <c r="D85" s="99" t="s">
        <v>134</v>
      </c>
      <c r="E85" s="99" t="s">
        <v>337</v>
      </c>
      <c r="F85" s="86" t="s">
        <v>509</v>
      </c>
      <c r="G85" s="99" t="s">
        <v>386</v>
      </c>
      <c r="H85" s="86" t="s">
        <v>444</v>
      </c>
      <c r="I85" s="86" t="s">
        <v>176</v>
      </c>
      <c r="J85" s="86"/>
      <c r="K85" s="96">
        <v>1.1299999999999999</v>
      </c>
      <c r="L85" s="99" t="s">
        <v>262</v>
      </c>
      <c r="M85" s="100">
        <v>4.7E-2</v>
      </c>
      <c r="N85" s="100">
        <v>1.2E-2</v>
      </c>
      <c r="O85" s="96">
        <v>200000</v>
      </c>
      <c r="P85" s="98">
        <v>122.3</v>
      </c>
      <c r="Q85" s="96">
        <v>244.59998000000002</v>
      </c>
      <c r="R85" s="97">
        <v>8.5539008667504792E-4</v>
      </c>
      <c r="S85" s="97">
        <v>3.2397341706134086E-3</v>
      </c>
      <c r="T85" s="97">
        <f>Q85/'סכום נכסי הקרן'!$C$43</f>
        <v>4.0065265409344416E-4</v>
      </c>
    </row>
    <row r="86" spans="2:20" s="144" customFormat="1">
      <c r="B86" s="89" t="s">
        <v>516</v>
      </c>
      <c r="C86" s="86" t="s">
        <v>517</v>
      </c>
      <c r="D86" s="99" t="s">
        <v>134</v>
      </c>
      <c r="E86" s="99" t="s">
        <v>337</v>
      </c>
      <c r="F86" s="86" t="s">
        <v>509</v>
      </c>
      <c r="G86" s="99" t="s">
        <v>386</v>
      </c>
      <c r="H86" s="86" t="s">
        <v>444</v>
      </c>
      <c r="I86" s="86" t="s">
        <v>176</v>
      </c>
      <c r="J86" s="86"/>
      <c r="K86" s="96">
        <v>4.08</v>
      </c>
      <c r="L86" s="99" t="s">
        <v>262</v>
      </c>
      <c r="M86" s="100">
        <v>4.9000000000000002E-2</v>
      </c>
      <c r="N86" s="100">
        <v>1.78E-2</v>
      </c>
      <c r="O86" s="96">
        <v>459010.87</v>
      </c>
      <c r="P86" s="98">
        <v>116.77</v>
      </c>
      <c r="Q86" s="96">
        <v>535.98698000000002</v>
      </c>
      <c r="R86" s="97">
        <v>5.3024958195729897E-4</v>
      </c>
      <c r="S86" s="97">
        <v>7.0991638433898713E-3</v>
      </c>
      <c r="T86" s="97">
        <f>Q86/'סכום נכסי הקרן'!$C$43</f>
        <v>8.7794204274476947E-4</v>
      </c>
    </row>
    <row r="87" spans="2:20" s="144" customFormat="1">
      <c r="B87" s="89" t="s">
        <v>518</v>
      </c>
      <c r="C87" s="86" t="s">
        <v>519</v>
      </c>
      <c r="D87" s="99" t="s">
        <v>134</v>
      </c>
      <c r="E87" s="99" t="s">
        <v>337</v>
      </c>
      <c r="F87" s="86" t="s">
        <v>520</v>
      </c>
      <c r="G87" s="99" t="s">
        <v>420</v>
      </c>
      <c r="H87" s="86" t="s">
        <v>444</v>
      </c>
      <c r="I87" s="86" t="s">
        <v>174</v>
      </c>
      <c r="J87" s="86"/>
      <c r="K87" s="96">
        <v>3.3200000000000003</v>
      </c>
      <c r="L87" s="99" t="s">
        <v>262</v>
      </c>
      <c r="M87" s="100">
        <v>4.0500000000000001E-2</v>
      </c>
      <c r="N87" s="100">
        <v>1.11E-2</v>
      </c>
      <c r="O87" s="96">
        <v>179645.47</v>
      </c>
      <c r="P87" s="98">
        <v>133.72</v>
      </c>
      <c r="Q87" s="96">
        <v>240.22192999999999</v>
      </c>
      <c r="R87" s="97">
        <v>9.4372847144087344E-4</v>
      </c>
      <c r="S87" s="97">
        <v>3.1817467652765232E-3</v>
      </c>
      <c r="T87" s="97">
        <f>Q87/'סכום נכסי הקרן'!$C$43</f>
        <v>3.9348144601626515E-4</v>
      </c>
    </row>
    <row r="88" spans="2:20" s="144" customFormat="1">
      <c r="B88" s="89" t="s">
        <v>521</v>
      </c>
      <c r="C88" s="86" t="s">
        <v>522</v>
      </c>
      <c r="D88" s="99" t="s">
        <v>134</v>
      </c>
      <c r="E88" s="99" t="s">
        <v>337</v>
      </c>
      <c r="F88" s="86" t="s">
        <v>478</v>
      </c>
      <c r="G88" s="99" t="s">
        <v>339</v>
      </c>
      <c r="H88" s="86" t="s">
        <v>444</v>
      </c>
      <c r="I88" s="86" t="s">
        <v>174</v>
      </c>
      <c r="J88" s="86"/>
      <c r="K88" s="96">
        <v>2.34</v>
      </c>
      <c r="L88" s="99" t="s">
        <v>262</v>
      </c>
      <c r="M88" s="100">
        <v>5.2499999999999998E-2</v>
      </c>
      <c r="N88" s="100">
        <v>1.1299999999999999E-2</v>
      </c>
      <c r="O88" s="96">
        <v>296000</v>
      </c>
      <c r="P88" s="98">
        <v>134.93</v>
      </c>
      <c r="Q88" s="96">
        <v>399.39278999999999</v>
      </c>
      <c r="R88" s="97">
        <v>8.3206831249999999E-4</v>
      </c>
      <c r="S88" s="97">
        <v>5.289969644558537E-3</v>
      </c>
      <c r="T88" s="97">
        <f>Q88/'סכום נכסי הקרן'!$C$43</f>
        <v>6.5420193958840706E-4</v>
      </c>
    </row>
    <row r="89" spans="2:20" s="144" customFormat="1">
      <c r="B89" s="89" t="s">
        <v>523</v>
      </c>
      <c r="C89" s="86" t="s">
        <v>524</v>
      </c>
      <c r="D89" s="99" t="s">
        <v>134</v>
      </c>
      <c r="E89" s="99" t="s">
        <v>337</v>
      </c>
      <c r="F89" s="86" t="s">
        <v>478</v>
      </c>
      <c r="G89" s="99" t="s">
        <v>339</v>
      </c>
      <c r="H89" s="86" t="s">
        <v>444</v>
      </c>
      <c r="I89" s="86" t="s">
        <v>174</v>
      </c>
      <c r="J89" s="86"/>
      <c r="K89" s="96">
        <v>1.2100000000000002</v>
      </c>
      <c r="L89" s="99" t="s">
        <v>262</v>
      </c>
      <c r="M89" s="100">
        <v>5.5E-2</v>
      </c>
      <c r="N89" s="100">
        <v>1.0700000000000001E-2</v>
      </c>
      <c r="O89" s="96">
        <v>37360.99</v>
      </c>
      <c r="P89" s="98">
        <v>135.82</v>
      </c>
      <c r="Q89" s="96">
        <v>50.743699999999997</v>
      </c>
      <c r="R89" s="97">
        <v>2.1143208333333332E-4</v>
      </c>
      <c r="S89" s="97">
        <v>6.7210184904085274E-4</v>
      </c>
      <c r="T89" s="97">
        <f>Q89/'סכום נכסי הקרן'!$C$43</f>
        <v>8.3117742215357084E-5</v>
      </c>
    </row>
    <row r="90" spans="2:20" s="144" customFormat="1">
      <c r="B90" s="89" t="s">
        <v>525</v>
      </c>
      <c r="C90" s="86" t="s">
        <v>526</v>
      </c>
      <c r="D90" s="99" t="s">
        <v>134</v>
      </c>
      <c r="E90" s="99" t="s">
        <v>337</v>
      </c>
      <c r="F90" s="86" t="s">
        <v>435</v>
      </c>
      <c r="G90" s="99" t="s">
        <v>420</v>
      </c>
      <c r="H90" s="86" t="s">
        <v>444</v>
      </c>
      <c r="I90" s="86" t="s">
        <v>174</v>
      </c>
      <c r="J90" s="86"/>
      <c r="K90" s="96">
        <v>3.5299999999999994</v>
      </c>
      <c r="L90" s="99" t="s">
        <v>262</v>
      </c>
      <c r="M90" s="100">
        <v>3.6000000000000004E-2</v>
      </c>
      <c r="N90" s="100">
        <v>1.2699999999999998E-2</v>
      </c>
      <c r="O90" s="96">
        <v>226406</v>
      </c>
      <c r="P90" s="98">
        <v>115.59</v>
      </c>
      <c r="Q90" s="96">
        <v>261.70267999999999</v>
      </c>
      <c r="R90" s="97">
        <v>6.3257212747031748E-4</v>
      </c>
      <c r="S90" s="97">
        <v>3.466259952012695E-3</v>
      </c>
      <c r="T90" s="97">
        <f>Q90/'סכום נכסי הקרן'!$C$43</f>
        <v>4.2866672893990954E-4</v>
      </c>
    </row>
    <row r="91" spans="2:20" s="144" customFormat="1">
      <c r="B91" s="89" t="s">
        <v>527</v>
      </c>
      <c r="C91" s="86" t="s">
        <v>528</v>
      </c>
      <c r="D91" s="99" t="s">
        <v>134</v>
      </c>
      <c r="E91" s="99" t="s">
        <v>337</v>
      </c>
      <c r="F91" s="86" t="s">
        <v>529</v>
      </c>
      <c r="G91" s="99" t="s">
        <v>386</v>
      </c>
      <c r="H91" s="86" t="s">
        <v>444</v>
      </c>
      <c r="I91" s="86" t="s">
        <v>176</v>
      </c>
      <c r="J91" s="86"/>
      <c r="K91" s="96">
        <v>1.05</v>
      </c>
      <c r="L91" s="99" t="s">
        <v>262</v>
      </c>
      <c r="M91" s="100">
        <v>4.7E-2</v>
      </c>
      <c r="N91" s="100">
        <v>1.0700000000000001E-2</v>
      </c>
      <c r="O91" s="96">
        <v>8519</v>
      </c>
      <c r="P91" s="98">
        <v>126.41</v>
      </c>
      <c r="Q91" s="96">
        <v>10.768870000000001</v>
      </c>
      <c r="R91" s="97">
        <v>1.4589646834564565E-4</v>
      </c>
      <c r="S91" s="97">
        <v>1.4263401050929611E-4</v>
      </c>
      <c r="T91" s="97">
        <f>Q91/'סכום נכסי הקרן'!$C$43</f>
        <v>1.763931602564836E-5</v>
      </c>
    </row>
    <row r="92" spans="2:20" s="144" customFormat="1">
      <c r="B92" s="89" t="s">
        <v>530</v>
      </c>
      <c r="C92" s="86" t="s">
        <v>531</v>
      </c>
      <c r="D92" s="99" t="s">
        <v>134</v>
      </c>
      <c r="E92" s="99" t="s">
        <v>337</v>
      </c>
      <c r="F92" s="86" t="s">
        <v>529</v>
      </c>
      <c r="G92" s="99" t="s">
        <v>386</v>
      </c>
      <c r="H92" s="86" t="s">
        <v>444</v>
      </c>
      <c r="I92" s="86" t="s">
        <v>176</v>
      </c>
      <c r="J92" s="86"/>
      <c r="K92" s="96">
        <v>3.17</v>
      </c>
      <c r="L92" s="99" t="s">
        <v>262</v>
      </c>
      <c r="M92" s="100">
        <v>3.9E-2</v>
      </c>
      <c r="N92" s="100">
        <v>1.2000000000000002E-2</v>
      </c>
      <c r="O92" s="96">
        <v>117468.61</v>
      </c>
      <c r="P92" s="98">
        <v>117.25</v>
      </c>
      <c r="Q92" s="96">
        <v>137.73193000000001</v>
      </c>
      <c r="R92" s="97">
        <v>3.0126188134793939E-4</v>
      </c>
      <c r="S92" s="97">
        <v>1.8242635997171139E-3</v>
      </c>
      <c r="T92" s="97">
        <f>Q92/'סכום נכסי הקרן'!$C$43</f>
        <v>2.2560371144720641E-4</v>
      </c>
    </row>
    <row r="93" spans="2:20" s="144" customFormat="1">
      <c r="B93" s="89" t="s">
        <v>532</v>
      </c>
      <c r="C93" s="86" t="s">
        <v>533</v>
      </c>
      <c r="D93" s="99" t="s">
        <v>134</v>
      </c>
      <c r="E93" s="99" t="s">
        <v>337</v>
      </c>
      <c r="F93" s="86" t="s">
        <v>529</v>
      </c>
      <c r="G93" s="99" t="s">
        <v>386</v>
      </c>
      <c r="H93" s="86" t="s">
        <v>444</v>
      </c>
      <c r="I93" s="86" t="s">
        <v>176</v>
      </c>
      <c r="J93" s="86"/>
      <c r="K93" s="96">
        <v>5.8</v>
      </c>
      <c r="L93" s="99" t="s">
        <v>262</v>
      </c>
      <c r="M93" s="100">
        <v>0.04</v>
      </c>
      <c r="N93" s="100">
        <v>1.6700000000000003E-2</v>
      </c>
      <c r="O93" s="96">
        <v>492954.63</v>
      </c>
      <c r="P93" s="98">
        <v>114.1</v>
      </c>
      <c r="Q93" s="96">
        <v>562.46126000000004</v>
      </c>
      <c r="R93" s="97">
        <v>9.5598357807929438E-4</v>
      </c>
      <c r="S93" s="97">
        <v>7.4498164867727009E-3</v>
      </c>
      <c r="T93" s="97">
        <f>Q93/'סכום נכסי הקרן'!$C$43</f>
        <v>9.2130668466834198E-4</v>
      </c>
    </row>
    <row r="94" spans="2:20" s="144" customFormat="1">
      <c r="B94" s="89" t="s">
        <v>534</v>
      </c>
      <c r="C94" s="86" t="s">
        <v>535</v>
      </c>
      <c r="D94" s="99" t="s">
        <v>134</v>
      </c>
      <c r="E94" s="99" t="s">
        <v>337</v>
      </c>
      <c r="F94" s="86" t="s">
        <v>529</v>
      </c>
      <c r="G94" s="99" t="s">
        <v>386</v>
      </c>
      <c r="H94" s="86" t="s">
        <v>444</v>
      </c>
      <c r="I94" s="86" t="s">
        <v>176</v>
      </c>
      <c r="J94" s="86"/>
      <c r="K94" s="96">
        <v>7.41</v>
      </c>
      <c r="L94" s="99" t="s">
        <v>262</v>
      </c>
      <c r="M94" s="100">
        <v>0.04</v>
      </c>
      <c r="N94" s="100">
        <v>2.1300000000000003E-2</v>
      </c>
      <c r="O94" s="96">
        <v>206000</v>
      </c>
      <c r="P94" s="98">
        <v>114.77</v>
      </c>
      <c r="Q94" s="96">
        <v>236.42621</v>
      </c>
      <c r="R94" s="97">
        <v>1.6425787155402401E-3</v>
      </c>
      <c r="S94" s="97">
        <v>3.1314723384916936E-3</v>
      </c>
      <c r="T94" s="97">
        <f>Q94/'סכום נכסי הקרן'!$C$43</f>
        <v>3.8726408944822472E-4</v>
      </c>
    </row>
    <row r="95" spans="2:20" s="144" customFormat="1">
      <c r="B95" s="89" t="s">
        <v>536</v>
      </c>
      <c r="C95" s="86" t="s">
        <v>537</v>
      </c>
      <c r="D95" s="99" t="s">
        <v>134</v>
      </c>
      <c r="E95" s="99" t="s">
        <v>337</v>
      </c>
      <c r="F95" s="86" t="s">
        <v>354</v>
      </c>
      <c r="G95" s="99" t="s">
        <v>339</v>
      </c>
      <c r="H95" s="86" t="s">
        <v>538</v>
      </c>
      <c r="I95" s="86" t="s">
        <v>176</v>
      </c>
      <c r="J95" s="86"/>
      <c r="K95" s="96">
        <v>0.96999999999999986</v>
      </c>
      <c r="L95" s="99" t="s">
        <v>262</v>
      </c>
      <c r="M95" s="100">
        <v>6.5000000000000002E-2</v>
      </c>
      <c r="N95" s="100">
        <v>1.2999999999999998E-2</v>
      </c>
      <c r="O95" s="96">
        <v>162932</v>
      </c>
      <c r="P95" s="98">
        <v>135.28</v>
      </c>
      <c r="Q95" s="96">
        <v>220.41440000000003</v>
      </c>
      <c r="R95" s="97">
        <v>3.2605680473372787E-4</v>
      </c>
      <c r="S95" s="97">
        <v>2.9193954283040094E-3</v>
      </c>
      <c r="T95" s="97">
        <f>Q95/'סכום נכסי הקרן'!$C$43</f>
        <v>3.6103688299734957E-4</v>
      </c>
    </row>
    <row r="96" spans="2:20" s="144" customFormat="1">
      <c r="B96" s="89" t="s">
        <v>539</v>
      </c>
      <c r="C96" s="86" t="s">
        <v>540</v>
      </c>
      <c r="D96" s="99" t="s">
        <v>134</v>
      </c>
      <c r="E96" s="99" t="s">
        <v>337</v>
      </c>
      <c r="F96" s="86" t="s">
        <v>541</v>
      </c>
      <c r="G96" s="99" t="s">
        <v>339</v>
      </c>
      <c r="H96" s="86" t="s">
        <v>538</v>
      </c>
      <c r="I96" s="86" t="s">
        <v>174</v>
      </c>
      <c r="J96" s="86"/>
      <c r="K96" s="96">
        <v>4.16</v>
      </c>
      <c r="L96" s="99" t="s">
        <v>262</v>
      </c>
      <c r="M96" s="100">
        <v>4.1500000000000002E-2</v>
      </c>
      <c r="N96" s="100">
        <v>1.2199999999999999E-2</v>
      </c>
      <c r="O96" s="96">
        <v>20500</v>
      </c>
      <c r="P96" s="98">
        <v>117.93</v>
      </c>
      <c r="Q96" s="96">
        <v>24.175639999999998</v>
      </c>
      <c r="R96" s="97">
        <v>8.0345768457435317E-5</v>
      </c>
      <c r="S96" s="97">
        <v>3.2020708670723658E-4</v>
      </c>
      <c r="T96" s="97">
        <f>Q96/'סכום נכסי הקרן'!$C$43</f>
        <v>3.9599489461968194E-5</v>
      </c>
    </row>
    <row r="97" spans="2:20" s="144" customFormat="1">
      <c r="B97" s="89" t="s">
        <v>542</v>
      </c>
      <c r="C97" s="86" t="s">
        <v>543</v>
      </c>
      <c r="D97" s="99" t="s">
        <v>134</v>
      </c>
      <c r="E97" s="99" t="s">
        <v>337</v>
      </c>
      <c r="F97" s="86" t="s">
        <v>544</v>
      </c>
      <c r="G97" s="99" t="s">
        <v>386</v>
      </c>
      <c r="H97" s="86" t="s">
        <v>538</v>
      </c>
      <c r="I97" s="86" t="s">
        <v>176</v>
      </c>
      <c r="J97" s="86"/>
      <c r="K97" s="96">
        <v>4.7600000000000007</v>
      </c>
      <c r="L97" s="99" t="s">
        <v>262</v>
      </c>
      <c r="M97" s="100">
        <v>2.8500000000000001E-2</v>
      </c>
      <c r="N97" s="100">
        <v>1.8600000000000002E-2</v>
      </c>
      <c r="O97" s="96">
        <v>254889.92</v>
      </c>
      <c r="P97" s="98">
        <v>106.14</v>
      </c>
      <c r="Q97" s="96">
        <v>270.54018000000002</v>
      </c>
      <c r="R97" s="97">
        <v>4.9151855716322401E-4</v>
      </c>
      <c r="S97" s="97">
        <v>3.5833129081609175E-3</v>
      </c>
      <c r="T97" s="97">
        <f>Q97/'סכום נכסי הקרן'!$C$43</f>
        <v>4.4314247759103708E-4</v>
      </c>
    </row>
    <row r="98" spans="2:20" s="144" customFormat="1">
      <c r="B98" s="89" t="s">
        <v>545</v>
      </c>
      <c r="C98" s="86" t="s">
        <v>546</v>
      </c>
      <c r="D98" s="99" t="s">
        <v>134</v>
      </c>
      <c r="E98" s="99" t="s">
        <v>337</v>
      </c>
      <c r="F98" s="86" t="s">
        <v>544</v>
      </c>
      <c r="G98" s="99" t="s">
        <v>386</v>
      </c>
      <c r="H98" s="86" t="s">
        <v>538</v>
      </c>
      <c r="I98" s="86" t="s">
        <v>176</v>
      </c>
      <c r="J98" s="86"/>
      <c r="K98" s="96">
        <v>3.5199999999999996</v>
      </c>
      <c r="L98" s="99" t="s">
        <v>262</v>
      </c>
      <c r="M98" s="100">
        <v>3.7699999999999997E-2</v>
      </c>
      <c r="N98" s="100">
        <v>1.06E-2</v>
      </c>
      <c r="O98" s="96">
        <v>65359.38</v>
      </c>
      <c r="P98" s="98">
        <v>118.58</v>
      </c>
      <c r="Q98" s="96">
        <v>78.834670000000003</v>
      </c>
      <c r="R98" s="97">
        <v>1.9446799810768166E-4</v>
      </c>
      <c r="S98" s="97">
        <v>1.0441676006189035E-3</v>
      </c>
      <c r="T98" s="97">
        <f>Q98/'סכום נכסי הקרן'!$C$43</f>
        <v>1.2913050839203182E-4</v>
      </c>
    </row>
    <row r="99" spans="2:20" s="144" customFormat="1">
      <c r="B99" s="89" t="s">
        <v>547</v>
      </c>
      <c r="C99" s="86" t="s">
        <v>548</v>
      </c>
      <c r="D99" s="99" t="s">
        <v>134</v>
      </c>
      <c r="E99" s="99" t="s">
        <v>337</v>
      </c>
      <c r="F99" s="86" t="s">
        <v>549</v>
      </c>
      <c r="G99" s="99" t="s">
        <v>386</v>
      </c>
      <c r="H99" s="86" t="s">
        <v>538</v>
      </c>
      <c r="I99" s="86" t="s">
        <v>176</v>
      </c>
      <c r="J99" s="86"/>
      <c r="K99" s="96">
        <v>2.3800000000000003</v>
      </c>
      <c r="L99" s="99" t="s">
        <v>262</v>
      </c>
      <c r="M99" s="100">
        <v>4.8000000000000001E-2</v>
      </c>
      <c r="N99" s="100">
        <v>1.8000000000000006E-2</v>
      </c>
      <c r="O99" s="96">
        <v>47509.04</v>
      </c>
      <c r="P99" s="98">
        <v>114.37</v>
      </c>
      <c r="Q99" s="96">
        <v>54.336079999999988</v>
      </c>
      <c r="R99" s="97">
        <v>1.9014585666293388E-4</v>
      </c>
      <c r="S99" s="97">
        <v>7.1968303134441701E-4</v>
      </c>
      <c r="T99" s="97">
        <f>Q99/'סכום נכסי הקרן'!$C$43</f>
        <v>8.9002029620091142E-5</v>
      </c>
    </row>
    <row r="100" spans="2:20" s="144" customFormat="1">
      <c r="B100" s="89" t="s">
        <v>550</v>
      </c>
      <c r="C100" s="86" t="s">
        <v>551</v>
      </c>
      <c r="D100" s="99" t="s">
        <v>134</v>
      </c>
      <c r="E100" s="99" t="s">
        <v>337</v>
      </c>
      <c r="F100" s="86" t="s">
        <v>549</v>
      </c>
      <c r="G100" s="99" t="s">
        <v>386</v>
      </c>
      <c r="H100" s="86" t="s">
        <v>538</v>
      </c>
      <c r="I100" s="86" t="s">
        <v>176</v>
      </c>
      <c r="J100" s="86"/>
      <c r="K100" s="96">
        <v>5.6499999999999986</v>
      </c>
      <c r="L100" s="99" t="s">
        <v>262</v>
      </c>
      <c r="M100" s="100">
        <v>3.2899999999999999E-2</v>
      </c>
      <c r="N100" s="100">
        <v>2.1099999999999994E-2</v>
      </c>
      <c r="O100" s="96">
        <v>215375.31999999995</v>
      </c>
      <c r="P100" s="98">
        <v>107.1</v>
      </c>
      <c r="Q100" s="96">
        <v>230.66696000000005</v>
      </c>
      <c r="R100" s="97">
        <v>1.048486181818182E-3</v>
      </c>
      <c r="S100" s="97">
        <v>3.0551908971681698E-3</v>
      </c>
      <c r="T100" s="97">
        <f>Q100/'סכום נכסי הקרן'!$C$43</f>
        <v>3.7783048770349993E-4</v>
      </c>
    </row>
    <row r="101" spans="2:20" s="144" customFormat="1">
      <c r="B101" s="89" t="s">
        <v>552</v>
      </c>
      <c r="C101" s="86" t="s">
        <v>553</v>
      </c>
      <c r="D101" s="99" t="s">
        <v>134</v>
      </c>
      <c r="E101" s="99" t="s">
        <v>337</v>
      </c>
      <c r="F101" s="86" t="s">
        <v>478</v>
      </c>
      <c r="G101" s="99" t="s">
        <v>339</v>
      </c>
      <c r="H101" s="86" t="s">
        <v>538</v>
      </c>
      <c r="I101" s="86" t="s">
        <v>176</v>
      </c>
      <c r="J101" s="86"/>
      <c r="K101" s="96">
        <v>3.8099999999999996</v>
      </c>
      <c r="L101" s="99" t="s">
        <v>262</v>
      </c>
      <c r="M101" s="100">
        <v>6.4000000000000001E-2</v>
      </c>
      <c r="N101" s="100">
        <v>1.3699999999999999E-2</v>
      </c>
      <c r="O101" s="96">
        <v>1548299</v>
      </c>
      <c r="P101" s="98">
        <v>137.25</v>
      </c>
      <c r="Q101" s="96">
        <v>2125.0404900000003</v>
      </c>
      <c r="R101" s="97">
        <v>1.6973431215582034E-3</v>
      </c>
      <c r="S101" s="97">
        <v>2.8146225888448815E-2</v>
      </c>
      <c r="T101" s="97">
        <f>Q101/'סכום נכסי הקרן'!$C$43</f>
        <v>3.4807979639840244E-3</v>
      </c>
    </row>
    <row r="102" spans="2:20" s="144" customFormat="1">
      <c r="B102" s="89" t="s">
        <v>554</v>
      </c>
      <c r="C102" s="86" t="s">
        <v>555</v>
      </c>
      <c r="D102" s="99" t="s">
        <v>134</v>
      </c>
      <c r="E102" s="99" t="s">
        <v>337</v>
      </c>
      <c r="F102" s="86" t="s">
        <v>556</v>
      </c>
      <c r="G102" s="99" t="s">
        <v>501</v>
      </c>
      <c r="H102" s="86" t="s">
        <v>538</v>
      </c>
      <c r="I102" s="86" t="s">
        <v>174</v>
      </c>
      <c r="J102" s="86"/>
      <c r="K102" s="96">
        <v>3.64</v>
      </c>
      <c r="L102" s="99" t="s">
        <v>262</v>
      </c>
      <c r="M102" s="100">
        <v>6.0999999999999999E-2</v>
      </c>
      <c r="N102" s="100">
        <v>2.1299999999999999E-2</v>
      </c>
      <c r="O102" s="96">
        <v>25856</v>
      </c>
      <c r="P102" s="98">
        <v>125.18</v>
      </c>
      <c r="Q102" s="96">
        <v>32.366549999999997</v>
      </c>
      <c r="R102" s="97">
        <v>3.0467223299508632E-5</v>
      </c>
      <c r="S102" s="97">
        <v>4.2869593864998439E-4</v>
      </c>
      <c r="T102" s="97">
        <f>Q102/'סכום נכסי הקרן'!$C$43</f>
        <v>5.3016129279111805E-5</v>
      </c>
    </row>
    <row r="103" spans="2:20" s="144" customFormat="1">
      <c r="B103" s="89" t="s">
        <v>557</v>
      </c>
      <c r="C103" s="86" t="s">
        <v>558</v>
      </c>
      <c r="D103" s="99" t="s">
        <v>134</v>
      </c>
      <c r="E103" s="99" t="s">
        <v>337</v>
      </c>
      <c r="F103" s="86" t="s">
        <v>559</v>
      </c>
      <c r="G103" s="99" t="s">
        <v>501</v>
      </c>
      <c r="H103" s="86" t="s">
        <v>538</v>
      </c>
      <c r="I103" s="86" t="s">
        <v>176</v>
      </c>
      <c r="J103" s="86"/>
      <c r="K103" s="96">
        <v>0.19999999999999998</v>
      </c>
      <c r="L103" s="99" t="s">
        <v>262</v>
      </c>
      <c r="M103" s="100">
        <v>4.5499999999999999E-2</v>
      </c>
      <c r="N103" s="100">
        <v>5.1499999999999997E-2</v>
      </c>
      <c r="O103" s="96">
        <v>8593.2800000000007</v>
      </c>
      <c r="P103" s="98">
        <v>121.42</v>
      </c>
      <c r="Q103" s="96">
        <v>10.433960000000001</v>
      </c>
      <c r="R103" s="97">
        <v>3.0034294984349367E-5</v>
      </c>
      <c r="S103" s="97">
        <v>1.3819811737847846E-4</v>
      </c>
      <c r="T103" s="97">
        <f>Q103/'סכום נכסי הקרן'!$C$43</f>
        <v>1.7090736339000652E-5</v>
      </c>
    </row>
    <row r="104" spans="2:20" s="144" customFormat="1">
      <c r="B104" s="89" t="s">
        <v>560</v>
      </c>
      <c r="C104" s="86" t="s">
        <v>561</v>
      </c>
      <c r="D104" s="99" t="s">
        <v>134</v>
      </c>
      <c r="E104" s="99" t="s">
        <v>337</v>
      </c>
      <c r="F104" s="86" t="s">
        <v>562</v>
      </c>
      <c r="G104" s="99" t="s">
        <v>339</v>
      </c>
      <c r="H104" s="86" t="s">
        <v>538</v>
      </c>
      <c r="I104" s="86" t="s">
        <v>176</v>
      </c>
      <c r="J104" s="86"/>
      <c r="K104" s="96">
        <v>3.8899999999999992</v>
      </c>
      <c r="L104" s="99" t="s">
        <v>262</v>
      </c>
      <c r="M104" s="100">
        <v>0.02</v>
      </c>
      <c r="N104" s="100">
        <v>1.1899999999999999E-2</v>
      </c>
      <c r="O104" s="96">
        <v>21046</v>
      </c>
      <c r="P104" s="98">
        <v>104.07</v>
      </c>
      <c r="Q104" s="96">
        <v>22.327270000000002</v>
      </c>
      <c r="R104" s="97">
        <v>3.1392607423508953E-5</v>
      </c>
      <c r="S104" s="97">
        <v>2.9572536986925203E-4</v>
      </c>
      <c r="T104" s="97">
        <f>Q104/'סכום נכסי הקרן'!$C$43</f>
        <v>3.657187537039428E-5</v>
      </c>
    </row>
    <row r="105" spans="2:20" s="144" customFormat="1">
      <c r="B105" s="89" t="s">
        <v>563</v>
      </c>
      <c r="C105" s="86" t="s">
        <v>564</v>
      </c>
      <c r="D105" s="99" t="s">
        <v>134</v>
      </c>
      <c r="E105" s="99" t="s">
        <v>337</v>
      </c>
      <c r="F105" s="86" t="s">
        <v>345</v>
      </c>
      <c r="G105" s="99" t="s">
        <v>339</v>
      </c>
      <c r="H105" s="86" t="s">
        <v>538</v>
      </c>
      <c r="I105" s="86" t="s">
        <v>176</v>
      </c>
      <c r="J105" s="86"/>
      <c r="K105" s="96">
        <v>5.3699999999999992</v>
      </c>
      <c r="L105" s="99" t="s">
        <v>262</v>
      </c>
      <c r="M105" s="100">
        <v>4.4999999999999998E-2</v>
      </c>
      <c r="N105" s="100">
        <v>1.3999999999999999E-2</v>
      </c>
      <c r="O105" s="96">
        <v>830204</v>
      </c>
      <c r="P105" s="98">
        <v>140.86000000000001</v>
      </c>
      <c r="Q105" s="96">
        <v>1180.5868500000001</v>
      </c>
      <c r="R105" s="97">
        <v>6.9365319563329322E-4</v>
      </c>
      <c r="S105" s="97">
        <v>1.5636908716516847E-2</v>
      </c>
      <c r="T105" s="97">
        <f>Q105/'סכום נכסי הקרן'!$C$43</f>
        <v>1.9337910609817665E-3</v>
      </c>
    </row>
    <row r="106" spans="2:20" s="144" customFormat="1">
      <c r="B106" s="89" t="s">
        <v>565</v>
      </c>
      <c r="C106" s="86" t="s">
        <v>566</v>
      </c>
      <c r="D106" s="99" t="s">
        <v>134</v>
      </c>
      <c r="E106" s="99" t="s">
        <v>337</v>
      </c>
      <c r="F106" s="86" t="s">
        <v>567</v>
      </c>
      <c r="G106" s="99" t="s">
        <v>386</v>
      </c>
      <c r="H106" s="86" t="s">
        <v>538</v>
      </c>
      <c r="I106" s="86" t="s">
        <v>174</v>
      </c>
      <c r="J106" s="86"/>
      <c r="K106" s="96">
        <v>0.5</v>
      </c>
      <c r="L106" s="99" t="s">
        <v>262</v>
      </c>
      <c r="M106" s="100">
        <v>4.9500000000000002E-2</v>
      </c>
      <c r="N106" s="100">
        <v>1.0699999999999998E-2</v>
      </c>
      <c r="O106" s="96">
        <v>13828.65</v>
      </c>
      <c r="P106" s="98">
        <v>124.72</v>
      </c>
      <c r="Q106" s="96">
        <v>17.2471</v>
      </c>
      <c r="R106" s="97">
        <v>1.6153072433864194E-4</v>
      </c>
      <c r="S106" s="97">
        <v>2.2843836378885443E-4</v>
      </c>
      <c r="T106" s="97">
        <f>Q106/'סכום נכסי הקרן'!$C$43</f>
        <v>2.8250600798965888E-5</v>
      </c>
    </row>
    <row r="107" spans="2:20" s="144" customFormat="1">
      <c r="B107" s="89" t="s">
        <v>568</v>
      </c>
      <c r="C107" s="86" t="s">
        <v>569</v>
      </c>
      <c r="D107" s="99" t="s">
        <v>134</v>
      </c>
      <c r="E107" s="99" t="s">
        <v>337</v>
      </c>
      <c r="F107" s="86" t="s">
        <v>570</v>
      </c>
      <c r="G107" s="99" t="s">
        <v>386</v>
      </c>
      <c r="H107" s="86" t="s">
        <v>538</v>
      </c>
      <c r="I107" s="86" t="s">
        <v>176</v>
      </c>
      <c r="J107" s="86"/>
      <c r="K107" s="96">
        <v>4.17</v>
      </c>
      <c r="L107" s="99" t="s">
        <v>262</v>
      </c>
      <c r="M107" s="100">
        <v>4.9500000000000002E-2</v>
      </c>
      <c r="N107" s="100">
        <v>2.2700000000000001E-2</v>
      </c>
      <c r="O107" s="96">
        <v>214973.1</v>
      </c>
      <c r="P107" s="98">
        <v>112.43</v>
      </c>
      <c r="Q107" s="96">
        <v>241.69425000000001</v>
      </c>
      <c r="R107" s="97">
        <v>2.481811595110684E-4</v>
      </c>
      <c r="S107" s="97">
        <v>3.2012476884330891E-3</v>
      </c>
      <c r="T107" s="97">
        <f>Q107/'סכום נכסי הקרן'!$C$43</f>
        <v>3.9589309345660788E-4</v>
      </c>
    </row>
    <row r="108" spans="2:20" s="144" customFormat="1">
      <c r="B108" s="89" t="s">
        <v>571</v>
      </c>
      <c r="C108" s="86" t="s">
        <v>572</v>
      </c>
      <c r="D108" s="99" t="s">
        <v>134</v>
      </c>
      <c r="E108" s="99" t="s">
        <v>337</v>
      </c>
      <c r="F108" s="86" t="s">
        <v>573</v>
      </c>
      <c r="G108" s="99" t="s">
        <v>404</v>
      </c>
      <c r="H108" s="86" t="s">
        <v>538</v>
      </c>
      <c r="I108" s="86" t="s">
        <v>176</v>
      </c>
      <c r="J108" s="86"/>
      <c r="K108" s="96">
        <v>1.01</v>
      </c>
      <c r="L108" s="99" t="s">
        <v>262</v>
      </c>
      <c r="M108" s="100">
        <v>5.2999999999999999E-2</v>
      </c>
      <c r="N108" s="100">
        <v>1.49E-2</v>
      </c>
      <c r="O108" s="96">
        <v>54026</v>
      </c>
      <c r="P108" s="98">
        <v>123.85</v>
      </c>
      <c r="Q108" s="96">
        <v>70.329740000000001</v>
      </c>
      <c r="R108" s="97">
        <v>3.8011871768127702E-4</v>
      </c>
      <c r="S108" s="97">
        <v>9.3151954423036608E-4</v>
      </c>
      <c r="T108" s="97">
        <f>Q108/'סכום נכסי הקרן'!$C$43</f>
        <v>1.1519950652776775E-4</v>
      </c>
    </row>
    <row r="109" spans="2:20" s="144" customFormat="1">
      <c r="B109" s="89" t="s">
        <v>574</v>
      </c>
      <c r="C109" s="86" t="s">
        <v>575</v>
      </c>
      <c r="D109" s="99" t="s">
        <v>134</v>
      </c>
      <c r="E109" s="99" t="s">
        <v>337</v>
      </c>
      <c r="F109" s="86" t="s">
        <v>573</v>
      </c>
      <c r="G109" s="99" t="s">
        <v>404</v>
      </c>
      <c r="H109" s="86" t="s">
        <v>538</v>
      </c>
      <c r="I109" s="86" t="s">
        <v>176</v>
      </c>
      <c r="J109" s="86"/>
      <c r="K109" s="96">
        <v>0.98</v>
      </c>
      <c r="L109" s="99" t="s">
        <v>262</v>
      </c>
      <c r="M109" s="100">
        <v>5.1900000000000002E-2</v>
      </c>
      <c r="N109" s="100">
        <v>1.52E-2</v>
      </c>
      <c r="O109" s="96">
        <v>290495.93</v>
      </c>
      <c r="P109" s="98">
        <v>123.7</v>
      </c>
      <c r="Q109" s="96">
        <v>359.34345999999999</v>
      </c>
      <c r="R109" s="97">
        <v>5.9970233528656557E-4</v>
      </c>
      <c r="S109" s="97">
        <v>4.7595150512622789E-3</v>
      </c>
      <c r="T109" s="97">
        <f>Q109/'סכום נכסי הקרן'!$C$43</f>
        <v>5.8860148304231818E-4</v>
      </c>
    </row>
    <row r="110" spans="2:20" s="144" customFormat="1">
      <c r="B110" s="89" t="s">
        <v>576</v>
      </c>
      <c r="C110" s="86" t="s">
        <v>577</v>
      </c>
      <c r="D110" s="99" t="s">
        <v>134</v>
      </c>
      <c r="E110" s="99" t="s">
        <v>337</v>
      </c>
      <c r="F110" s="86" t="s">
        <v>573</v>
      </c>
      <c r="G110" s="99" t="s">
        <v>404</v>
      </c>
      <c r="H110" s="86" t="s">
        <v>538</v>
      </c>
      <c r="I110" s="86" t="s">
        <v>176</v>
      </c>
      <c r="J110" s="86"/>
      <c r="K110" s="96">
        <v>2.68</v>
      </c>
      <c r="L110" s="99" t="s">
        <v>262</v>
      </c>
      <c r="M110" s="100">
        <v>4.5999999999999999E-2</v>
      </c>
      <c r="N110" s="100">
        <v>1.9199999999999998E-2</v>
      </c>
      <c r="O110" s="96">
        <v>28548</v>
      </c>
      <c r="P110" s="98">
        <v>109.78</v>
      </c>
      <c r="Q110" s="96">
        <v>32.012039999999999</v>
      </c>
      <c r="R110" s="97">
        <v>4.4784485773682784E-5</v>
      </c>
      <c r="S110" s="97">
        <v>4.2400044292335284E-4</v>
      </c>
      <c r="T110" s="97">
        <f>Q110/'סכום נכסי הקרן'!$C$43</f>
        <v>5.2435444961792295E-5</v>
      </c>
    </row>
    <row r="111" spans="2:20" s="144" customFormat="1">
      <c r="B111" s="89" t="s">
        <v>578</v>
      </c>
      <c r="C111" s="86" t="s">
        <v>579</v>
      </c>
      <c r="D111" s="99" t="s">
        <v>134</v>
      </c>
      <c r="E111" s="99" t="s">
        <v>337</v>
      </c>
      <c r="F111" s="86" t="s">
        <v>573</v>
      </c>
      <c r="G111" s="99" t="s">
        <v>404</v>
      </c>
      <c r="H111" s="86" t="s">
        <v>538</v>
      </c>
      <c r="I111" s="86" t="s">
        <v>176</v>
      </c>
      <c r="J111" s="86"/>
      <c r="K111" s="96">
        <v>5.4</v>
      </c>
      <c r="L111" s="99" t="s">
        <v>262</v>
      </c>
      <c r="M111" s="100">
        <v>1.9799999999999998E-2</v>
      </c>
      <c r="N111" s="100">
        <v>2.6100000000000002E-2</v>
      </c>
      <c r="O111" s="96">
        <v>849715</v>
      </c>
      <c r="P111" s="98">
        <v>95.96</v>
      </c>
      <c r="Q111" s="96">
        <v>823.79868999999997</v>
      </c>
      <c r="R111" s="97">
        <v>8.6750014903535144E-4</v>
      </c>
      <c r="S111" s="97">
        <v>1.0911238691432281E-2</v>
      </c>
      <c r="T111" s="97">
        <f>Q111/'סכום נכסי הקרן'!$C$43</f>
        <v>1.3493751372637168E-3</v>
      </c>
    </row>
    <row r="112" spans="2:20" s="144" customFormat="1">
      <c r="B112" s="89" t="s">
        <v>580</v>
      </c>
      <c r="C112" s="86" t="s">
        <v>581</v>
      </c>
      <c r="D112" s="99" t="s">
        <v>134</v>
      </c>
      <c r="E112" s="99" t="s">
        <v>337</v>
      </c>
      <c r="F112" s="86" t="s">
        <v>435</v>
      </c>
      <c r="G112" s="99" t="s">
        <v>420</v>
      </c>
      <c r="H112" s="86" t="s">
        <v>538</v>
      </c>
      <c r="I112" s="86" t="s">
        <v>176</v>
      </c>
      <c r="J112" s="86"/>
      <c r="K112" s="96">
        <v>1.67</v>
      </c>
      <c r="L112" s="99" t="s">
        <v>262</v>
      </c>
      <c r="M112" s="100">
        <v>4.4999999999999998E-2</v>
      </c>
      <c r="N112" s="100">
        <v>1.2900000000000002E-2</v>
      </c>
      <c r="O112" s="96">
        <v>10436</v>
      </c>
      <c r="P112" s="98">
        <v>130.96</v>
      </c>
      <c r="Q112" s="96">
        <v>13.66696</v>
      </c>
      <c r="R112" s="97">
        <v>6.5498523024830235E-5</v>
      </c>
      <c r="S112" s="97">
        <v>1.8101930065736975E-4</v>
      </c>
      <c r="T112" s="97">
        <f>Q112/'סכום נכסי הקרן'!$C$43</f>
        <v>2.2386362408488082E-5</v>
      </c>
    </row>
    <row r="113" spans="2:20" s="144" customFormat="1">
      <c r="B113" s="89" t="s">
        <v>582</v>
      </c>
      <c r="C113" s="86" t="s">
        <v>583</v>
      </c>
      <c r="D113" s="99" t="s">
        <v>134</v>
      </c>
      <c r="E113" s="99" t="s">
        <v>337</v>
      </c>
      <c r="F113" s="86" t="s">
        <v>584</v>
      </c>
      <c r="G113" s="99" t="s">
        <v>404</v>
      </c>
      <c r="H113" s="86" t="s">
        <v>538</v>
      </c>
      <c r="I113" s="86" t="s">
        <v>176</v>
      </c>
      <c r="J113" s="86"/>
      <c r="K113" s="96">
        <v>1.9500000000000006</v>
      </c>
      <c r="L113" s="99" t="s">
        <v>262</v>
      </c>
      <c r="M113" s="100">
        <v>3.3500000000000002E-2</v>
      </c>
      <c r="N113" s="100">
        <v>1.3800000000000002E-2</v>
      </c>
      <c r="O113" s="96">
        <v>388262</v>
      </c>
      <c r="P113" s="98">
        <v>112.48</v>
      </c>
      <c r="Q113" s="96">
        <v>436.71709999999996</v>
      </c>
      <c r="R113" s="97">
        <v>6.7864350811706886E-4</v>
      </c>
      <c r="S113" s="97">
        <v>5.7843312651178177E-3</v>
      </c>
      <c r="T113" s="97">
        <f>Q113/'סכום נכסי הקרן'!$C$43</f>
        <v>7.1533883691647085E-4</v>
      </c>
    </row>
    <row r="114" spans="2:20" s="144" customFormat="1">
      <c r="B114" s="89" t="s">
        <v>585</v>
      </c>
      <c r="C114" s="86" t="s">
        <v>586</v>
      </c>
      <c r="D114" s="99" t="s">
        <v>134</v>
      </c>
      <c r="E114" s="99" t="s">
        <v>337</v>
      </c>
      <c r="F114" s="86" t="s">
        <v>584</v>
      </c>
      <c r="G114" s="99" t="s">
        <v>404</v>
      </c>
      <c r="H114" s="86" t="s">
        <v>538</v>
      </c>
      <c r="I114" s="86" t="s">
        <v>176</v>
      </c>
      <c r="J114" s="86"/>
      <c r="K114" s="96">
        <v>0.90999999999999981</v>
      </c>
      <c r="L114" s="99" t="s">
        <v>262</v>
      </c>
      <c r="M114" s="100">
        <v>3.4000000000000002E-2</v>
      </c>
      <c r="N114" s="100">
        <v>1.15E-2</v>
      </c>
      <c r="O114" s="96">
        <v>1146</v>
      </c>
      <c r="P114" s="98">
        <v>110.18</v>
      </c>
      <c r="Q114" s="96">
        <v>1.2626600000000001</v>
      </c>
      <c r="R114" s="97">
        <v>1.127375E-5</v>
      </c>
      <c r="S114" s="97">
        <v>1.6723970083181226E-5</v>
      </c>
      <c r="T114" s="97">
        <f>Q114/'סכום נכסי הקרן'!$C$43</f>
        <v>2.0682261716359427E-6</v>
      </c>
    </row>
    <row r="115" spans="2:20" s="144" customFormat="1">
      <c r="B115" s="89" t="s">
        <v>587</v>
      </c>
      <c r="C115" s="86" t="s">
        <v>588</v>
      </c>
      <c r="D115" s="99" t="s">
        <v>134</v>
      </c>
      <c r="E115" s="99" t="s">
        <v>337</v>
      </c>
      <c r="F115" s="86" t="s">
        <v>589</v>
      </c>
      <c r="G115" s="99" t="s">
        <v>386</v>
      </c>
      <c r="H115" s="86" t="s">
        <v>538</v>
      </c>
      <c r="I115" s="86" t="s">
        <v>176</v>
      </c>
      <c r="J115" s="86"/>
      <c r="K115" s="96">
        <v>5.67</v>
      </c>
      <c r="L115" s="99" t="s">
        <v>262</v>
      </c>
      <c r="M115" s="100">
        <v>4.0899999999999999E-2</v>
      </c>
      <c r="N115" s="100">
        <v>3.2500000000000001E-2</v>
      </c>
      <c r="O115" s="96">
        <v>63339</v>
      </c>
      <c r="P115" s="98">
        <v>105.04</v>
      </c>
      <c r="Q115" s="96">
        <v>66.531279999999995</v>
      </c>
      <c r="R115" s="97">
        <v>3.633699993807864E-5</v>
      </c>
      <c r="S115" s="97">
        <v>8.8120882606224429E-4</v>
      </c>
      <c r="T115" s="97">
        <f>Q115/'סכום נכסי הקרן'!$C$43</f>
        <v>1.0897766186339867E-4</v>
      </c>
    </row>
    <row r="116" spans="2:20" s="144" customFormat="1">
      <c r="B116" s="89" t="s">
        <v>590</v>
      </c>
      <c r="C116" s="86" t="s">
        <v>591</v>
      </c>
      <c r="D116" s="99" t="s">
        <v>134</v>
      </c>
      <c r="E116" s="99" t="s">
        <v>337</v>
      </c>
      <c r="F116" s="86" t="s">
        <v>541</v>
      </c>
      <c r="G116" s="99" t="s">
        <v>339</v>
      </c>
      <c r="H116" s="86" t="s">
        <v>592</v>
      </c>
      <c r="I116" s="86" t="s">
        <v>174</v>
      </c>
      <c r="J116" s="86"/>
      <c r="K116" s="96">
        <v>4.2200000000000006</v>
      </c>
      <c r="L116" s="99" t="s">
        <v>262</v>
      </c>
      <c r="M116" s="100">
        <v>5.2999999999999999E-2</v>
      </c>
      <c r="N116" s="100">
        <v>1.5899999999999997E-2</v>
      </c>
      <c r="O116" s="96">
        <v>134671</v>
      </c>
      <c r="P116" s="98">
        <v>126.56</v>
      </c>
      <c r="Q116" s="96">
        <v>170.43961999999999</v>
      </c>
      <c r="R116" s="97">
        <v>6.5552187257217137E-4</v>
      </c>
      <c r="S116" s="97">
        <v>2.2574779480372992E-3</v>
      </c>
      <c r="T116" s="97">
        <f>Q116/'סכום נכסי הקרן'!$C$43</f>
        <v>2.7917862509914371E-4</v>
      </c>
    </row>
    <row r="117" spans="2:20" s="144" customFormat="1">
      <c r="B117" s="89" t="s">
        <v>593</v>
      </c>
      <c r="C117" s="86" t="s">
        <v>594</v>
      </c>
      <c r="D117" s="99" t="s">
        <v>134</v>
      </c>
      <c r="E117" s="99" t="s">
        <v>337</v>
      </c>
      <c r="F117" s="86" t="s">
        <v>595</v>
      </c>
      <c r="G117" s="99" t="s">
        <v>386</v>
      </c>
      <c r="H117" s="86" t="s">
        <v>592</v>
      </c>
      <c r="I117" s="86" t="s">
        <v>176</v>
      </c>
      <c r="J117" s="86"/>
      <c r="K117" s="96">
        <v>2.86</v>
      </c>
      <c r="L117" s="99" t="s">
        <v>262</v>
      </c>
      <c r="M117" s="100">
        <v>4.2500000000000003E-2</v>
      </c>
      <c r="N117" s="100">
        <v>1.7299999999999999E-2</v>
      </c>
      <c r="O117" s="96">
        <v>5642.12</v>
      </c>
      <c r="P117" s="98">
        <v>114.45</v>
      </c>
      <c r="Q117" s="96">
        <v>6.5852500000000003</v>
      </c>
      <c r="R117" s="97">
        <v>2.3332354486395186E-5</v>
      </c>
      <c r="S117" s="97">
        <v>8.7221836432823703E-5</v>
      </c>
      <c r="T117" s="97">
        <f>Q117/'סכום נכסי הקרן'!$C$43</f>
        <v>1.0786582608751043E-5</v>
      </c>
    </row>
    <row r="118" spans="2:20" s="144" customFormat="1">
      <c r="B118" s="89" t="s">
        <v>596</v>
      </c>
      <c r="C118" s="86" t="s">
        <v>597</v>
      </c>
      <c r="D118" s="99" t="s">
        <v>134</v>
      </c>
      <c r="E118" s="99" t="s">
        <v>337</v>
      </c>
      <c r="F118" s="86" t="s">
        <v>595</v>
      </c>
      <c r="G118" s="99" t="s">
        <v>386</v>
      </c>
      <c r="H118" s="86" t="s">
        <v>592</v>
      </c>
      <c r="I118" s="86" t="s">
        <v>176</v>
      </c>
      <c r="J118" s="86"/>
      <c r="K118" s="96">
        <v>3.64</v>
      </c>
      <c r="L118" s="99" t="s">
        <v>262</v>
      </c>
      <c r="M118" s="100">
        <v>4.5999999999999999E-2</v>
      </c>
      <c r="N118" s="100">
        <v>2.0700000000000003E-2</v>
      </c>
      <c r="O118" s="96">
        <v>453400</v>
      </c>
      <c r="P118" s="98">
        <v>110.28</v>
      </c>
      <c r="Q118" s="96">
        <v>500.00953999999996</v>
      </c>
      <c r="R118" s="97">
        <v>9.8041086274509794E-4</v>
      </c>
      <c r="S118" s="97">
        <v>6.622641556923642E-3</v>
      </c>
      <c r="T118" s="97">
        <f>Q118/'סכום נכסי הקרן'!$C$43</f>
        <v>8.1901130684083499E-4</v>
      </c>
    </row>
    <row r="119" spans="2:20" s="144" customFormat="1">
      <c r="B119" s="89" t="s">
        <v>598</v>
      </c>
      <c r="C119" s="86" t="s">
        <v>599</v>
      </c>
      <c r="D119" s="99" t="s">
        <v>134</v>
      </c>
      <c r="E119" s="99" t="s">
        <v>337</v>
      </c>
      <c r="F119" s="86" t="s">
        <v>600</v>
      </c>
      <c r="G119" s="99" t="s">
        <v>386</v>
      </c>
      <c r="H119" s="86" t="s">
        <v>592</v>
      </c>
      <c r="I119" s="86" t="s">
        <v>174</v>
      </c>
      <c r="J119" s="86"/>
      <c r="K119" s="96">
        <v>2.5700000000000003</v>
      </c>
      <c r="L119" s="99" t="s">
        <v>262</v>
      </c>
      <c r="M119" s="100">
        <v>4.4500000000000005E-2</v>
      </c>
      <c r="N119" s="100">
        <v>1.9E-2</v>
      </c>
      <c r="O119" s="96">
        <v>65433.88</v>
      </c>
      <c r="P119" s="98">
        <v>111.16</v>
      </c>
      <c r="Q119" s="96">
        <v>72.7363</v>
      </c>
      <c r="R119" s="97">
        <v>6.4518660190960469E-4</v>
      </c>
      <c r="S119" s="97">
        <v>9.6339450458658282E-4</v>
      </c>
      <c r="T119" s="97">
        <f>Q119/'סכום נכסי הקרן'!$C$43</f>
        <v>1.1914143101703026E-4</v>
      </c>
    </row>
    <row r="120" spans="2:20" s="144" customFormat="1">
      <c r="B120" s="89" t="s">
        <v>601</v>
      </c>
      <c r="C120" s="86" t="s">
        <v>602</v>
      </c>
      <c r="D120" s="99" t="s">
        <v>134</v>
      </c>
      <c r="E120" s="99" t="s">
        <v>337</v>
      </c>
      <c r="F120" s="86" t="s">
        <v>600</v>
      </c>
      <c r="G120" s="99" t="s">
        <v>386</v>
      </c>
      <c r="H120" s="86" t="s">
        <v>592</v>
      </c>
      <c r="I120" s="86" t="s">
        <v>174</v>
      </c>
      <c r="J120" s="86"/>
      <c r="K120" s="96">
        <v>5.2500000000000009</v>
      </c>
      <c r="L120" s="99" t="s">
        <v>262</v>
      </c>
      <c r="M120" s="100">
        <v>3.2500000000000001E-2</v>
      </c>
      <c r="N120" s="100">
        <v>2.5000000000000001E-2</v>
      </c>
      <c r="O120" s="96">
        <v>126000</v>
      </c>
      <c r="P120" s="98">
        <v>102.57</v>
      </c>
      <c r="Q120" s="96">
        <v>129.23820000000001</v>
      </c>
      <c r="R120" s="97">
        <v>9.2686327285401693E-4</v>
      </c>
      <c r="S120" s="97">
        <v>1.7117638876690416E-3</v>
      </c>
      <c r="T120" s="97">
        <f>Q120/'סכום נכסי הקרן'!$C$43</f>
        <v>2.1169105508618338E-4</v>
      </c>
    </row>
    <row r="121" spans="2:20" s="144" customFormat="1">
      <c r="B121" s="89" t="s">
        <v>603</v>
      </c>
      <c r="C121" s="86" t="s">
        <v>604</v>
      </c>
      <c r="D121" s="99" t="s">
        <v>134</v>
      </c>
      <c r="E121" s="99" t="s">
        <v>337</v>
      </c>
      <c r="F121" s="86" t="s">
        <v>556</v>
      </c>
      <c r="G121" s="99" t="s">
        <v>501</v>
      </c>
      <c r="H121" s="86" t="s">
        <v>592</v>
      </c>
      <c r="I121" s="86" t="s">
        <v>176</v>
      </c>
      <c r="J121" s="86"/>
      <c r="K121" s="96">
        <v>4.3499999999999996</v>
      </c>
      <c r="L121" s="99" t="s">
        <v>262</v>
      </c>
      <c r="M121" s="100">
        <v>4.4999999999999998E-2</v>
      </c>
      <c r="N121" s="100">
        <v>2.1700000000000001E-2</v>
      </c>
      <c r="O121" s="96">
        <v>179033</v>
      </c>
      <c r="P121" s="98">
        <v>131.96</v>
      </c>
      <c r="Q121" s="96">
        <v>236.25195000000002</v>
      </c>
      <c r="R121" s="97">
        <v>6.3000520000000006E-4</v>
      </c>
      <c r="S121" s="97">
        <v>3.1291642594944223E-3</v>
      </c>
      <c r="T121" s="97">
        <f>Q121/'סכום נכסי הקרן'!$C$43</f>
        <v>3.8697865307369062E-4</v>
      </c>
    </row>
    <row r="122" spans="2:20" s="144" customFormat="1">
      <c r="B122" s="89" t="s">
        <v>605</v>
      </c>
      <c r="C122" s="86" t="s">
        <v>606</v>
      </c>
      <c r="D122" s="99" t="s">
        <v>134</v>
      </c>
      <c r="E122" s="99" t="s">
        <v>337</v>
      </c>
      <c r="F122" s="86" t="s">
        <v>607</v>
      </c>
      <c r="G122" s="99" t="s">
        <v>608</v>
      </c>
      <c r="H122" s="86" t="s">
        <v>592</v>
      </c>
      <c r="I122" s="86" t="s">
        <v>176</v>
      </c>
      <c r="J122" s="86"/>
      <c r="K122" s="96">
        <v>0.70000000000000007</v>
      </c>
      <c r="L122" s="99" t="s">
        <v>262</v>
      </c>
      <c r="M122" s="100">
        <v>5.1500000000000004E-2</v>
      </c>
      <c r="N122" s="100">
        <v>2.9499999999999998E-2</v>
      </c>
      <c r="O122" s="96">
        <v>45391.67</v>
      </c>
      <c r="P122" s="98">
        <v>123.89</v>
      </c>
      <c r="Q122" s="96">
        <v>56.235750000000003</v>
      </c>
      <c r="R122" s="97">
        <v>3.6764028339493791E-4</v>
      </c>
      <c r="S122" s="97">
        <v>7.4484421824185345E-4</v>
      </c>
      <c r="T122" s="97">
        <f>Q122/'סכום נכסי הקרן'!$C$43</f>
        <v>9.2113672668474474E-5</v>
      </c>
    </row>
    <row r="123" spans="2:20" s="144" customFormat="1">
      <c r="B123" s="89" t="s">
        <v>609</v>
      </c>
      <c r="C123" s="86" t="s">
        <v>610</v>
      </c>
      <c r="D123" s="99" t="s">
        <v>134</v>
      </c>
      <c r="E123" s="99" t="s">
        <v>337</v>
      </c>
      <c r="F123" s="86" t="s">
        <v>611</v>
      </c>
      <c r="G123" s="99" t="s">
        <v>386</v>
      </c>
      <c r="H123" s="86" t="s">
        <v>592</v>
      </c>
      <c r="I123" s="86" t="s">
        <v>174</v>
      </c>
      <c r="J123" s="86"/>
      <c r="K123" s="96">
        <v>0.89999999999999991</v>
      </c>
      <c r="L123" s="99" t="s">
        <v>262</v>
      </c>
      <c r="M123" s="100">
        <v>6.5000000000000002E-2</v>
      </c>
      <c r="N123" s="100">
        <v>1.8300000000000004E-2</v>
      </c>
      <c r="O123" s="96">
        <v>30491</v>
      </c>
      <c r="P123" s="98">
        <v>112.8</v>
      </c>
      <c r="Q123" s="96">
        <v>34.39385</v>
      </c>
      <c r="R123" s="97">
        <v>4.0078780538878647E-4</v>
      </c>
      <c r="S123" s="97">
        <v>4.5554758877720261E-4</v>
      </c>
      <c r="T123" s="97">
        <f>Q123/'סכום נכסי הקרן'!$C$43</f>
        <v>5.633682916487484E-5</v>
      </c>
    </row>
    <row r="124" spans="2:20" s="144" customFormat="1">
      <c r="B124" s="89" t="s">
        <v>612</v>
      </c>
      <c r="C124" s="86" t="s">
        <v>613</v>
      </c>
      <c r="D124" s="99" t="s">
        <v>134</v>
      </c>
      <c r="E124" s="99" t="s">
        <v>337</v>
      </c>
      <c r="F124" s="86" t="s">
        <v>611</v>
      </c>
      <c r="G124" s="99" t="s">
        <v>386</v>
      </c>
      <c r="H124" s="86" t="s">
        <v>592</v>
      </c>
      <c r="I124" s="86" t="s">
        <v>174</v>
      </c>
      <c r="J124" s="86"/>
      <c r="K124" s="96">
        <v>2.7899999999999996</v>
      </c>
      <c r="L124" s="99" t="s">
        <v>262</v>
      </c>
      <c r="M124" s="100">
        <v>4.5999999999999999E-2</v>
      </c>
      <c r="N124" s="100">
        <v>3.6499999999999998E-2</v>
      </c>
      <c r="O124" s="96">
        <v>228996.74</v>
      </c>
      <c r="P124" s="98">
        <v>125.2</v>
      </c>
      <c r="Q124" s="96">
        <v>286.70392000000004</v>
      </c>
      <c r="R124" s="97">
        <v>4.9758611813205986E-4</v>
      </c>
      <c r="S124" s="97">
        <v>3.7974021358170721E-3</v>
      </c>
      <c r="T124" s="97">
        <f>Q124/'סכום נכסי הקרן'!$C$43</f>
        <v>4.6961854406935965E-4</v>
      </c>
    </row>
    <row r="125" spans="2:20" s="144" customFormat="1">
      <c r="B125" s="89" t="s">
        <v>614</v>
      </c>
      <c r="C125" s="86" t="s">
        <v>615</v>
      </c>
      <c r="D125" s="99" t="s">
        <v>134</v>
      </c>
      <c r="E125" s="99" t="s">
        <v>337</v>
      </c>
      <c r="F125" s="86" t="s">
        <v>616</v>
      </c>
      <c r="G125" s="99" t="s">
        <v>386</v>
      </c>
      <c r="H125" s="86" t="s">
        <v>592</v>
      </c>
      <c r="I125" s="86" t="s">
        <v>176</v>
      </c>
      <c r="J125" s="86"/>
      <c r="K125" s="96">
        <v>2.85</v>
      </c>
      <c r="L125" s="99" t="s">
        <v>262</v>
      </c>
      <c r="M125" s="100">
        <v>5.4000000000000006E-2</v>
      </c>
      <c r="N125" s="100">
        <v>1.5700000000000002E-2</v>
      </c>
      <c r="O125" s="96">
        <v>235776.59999999998</v>
      </c>
      <c r="P125" s="98">
        <v>132.66</v>
      </c>
      <c r="Q125" s="96">
        <v>320.38147999999995</v>
      </c>
      <c r="R125" s="97">
        <v>1.2577778565395679E-3</v>
      </c>
      <c r="S125" s="97">
        <v>4.243462441770012E-3</v>
      </c>
      <c r="T125" s="97">
        <f>Q125/'סכום נכסי הקרן'!$C$43</f>
        <v>5.2478209640240223E-4</v>
      </c>
    </row>
    <row r="126" spans="2:20" s="144" customFormat="1">
      <c r="B126" s="89" t="s">
        <v>617</v>
      </c>
      <c r="C126" s="86" t="s">
        <v>618</v>
      </c>
      <c r="D126" s="99" t="s">
        <v>134</v>
      </c>
      <c r="E126" s="99" t="s">
        <v>337</v>
      </c>
      <c r="F126" s="86" t="s">
        <v>619</v>
      </c>
      <c r="G126" s="99" t="s">
        <v>386</v>
      </c>
      <c r="H126" s="86" t="s">
        <v>592</v>
      </c>
      <c r="I126" s="86" t="s">
        <v>176</v>
      </c>
      <c r="J126" s="86"/>
      <c r="K126" s="96">
        <v>3.5999999999999996</v>
      </c>
      <c r="L126" s="99" t="s">
        <v>262</v>
      </c>
      <c r="M126" s="100">
        <v>4.4000000000000004E-2</v>
      </c>
      <c r="N126" s="100">
        <v>1.6400000000000001E-2</v>
      </c>
      <c r="O126" s="96">
        <v>112800</v>
      </c>
      <c r="P126" s="98">
        <v>110.71</v>
      </c>
      <c r="Q126" s="96">
        <v>124.88088999999999</v>
      </c>
      <c r="R126" s="97">
        <v>6.8328967051534161E-4</v>
      </c>
      <c r="S126" s="97">
        <v>1.6540511842626246E-3</v>
      </c>
      <c r="T126" s="97">
        <f>Q126/'סכום נכסי הקרן'!$C$43</f>
        <v>2.0455381894982755E-4</v>
      </c>
    </row>
    <row r="127" spans="2:20" s="144" customFormat="1">
      <c r="B127" s="89" t="s">
        <v>620</v>
      </c>
      <c r="C127" s="86" t="s">
        <v>621</v>
      </c>
      <c r="D127" s="99" t="s">
        <v>134</v>
      </c>
      <c r="E127" s="99" t="s">
        <v>337</v>
      </c>
      <c r="F127" s="86" t="s">
        <v>570</v>
      </c>
      <c r="G127" s="99" t="s">
        <v>386</v>
      </c>
      <c r="H127" s="86" t="s">
        <v>592</v>
      </c>
      <c r="I127" s="86" t="s">
        <v>176</v>
      </c>
      <c r="J127" s="86"/>
      <c r="K127" s="96">
        <v>6.42</v>
      </c>
      <c r="L127" s="99" t="s">
        <v>262</v>
      </c>
      <c r="M127" s="100">
        <v>4.9500000000000002E-2</v>
      </c>
      <c r="N127" s="100">
        <v>3.2199999999999999E-2</v>
      </c>
      <c r="O127" s="96">
        <v>143408</v>
      </c>
      <c r="P127" s="98">
        <v>133.6</v>
      </c>
      <c r="Q127" s="96">
        <v>191.59309999999999</v>
      </c>
      <c r="R127" s="97">
        <v>1.1858515521259494E-4</v>
      </c>
      <c r="S127" s="97">
        <v>2.5376564336748999E-3</v>
      </c>
      <c r="T127" s="97">
        <f>Q127/'סכום נכסי הקרן'!$C$43</f>
        <v>3.1382784259013696E-4</v>
      </c>
    </row>
    <row r="128" spans="2:20" s="144" customFormat="1">
      <c r="B128" s="89" t="s">
        <v>622</v>
      </c>
      <c r="C128" s="86" t="s">
        <v>623</v>
      </c>
      <c r="D128" s="99" t="s">
        <v>134</v>
      </c>
      <c r="E128" s="99" t="s">
        <v>337</v>
      </c>
      <c r="F128" s="86" t="s">
        <v>570</v>
      </c>
      <c r="G128" s="99" t="s">
        <v>386</v>
      </c>
      <c r="H128" s="86" t="s">
        <v>592</v>
      </c>
      <c r="I128" s="86" t="s">
        <v>176</v>
      </c>
      <c r="J128" s="86"/>
      <c r="K128" s="96">
        <v>1.3800000000000001</v>
      </c>
      <c r="L128" s="99" t="s">
        <v>262</v>
      </c>
      <c r="M128" s="100">
        <v>0.05</v>
      </c>
      <c r="N128" s="100">
        <v>1.1599999999999999E-2</v>
      </c>
      <c r="O128" s="96">
        <v>224525.66</v>
      </c>
      <c r="P128" s="98">
        <v>126.18</v>
      </c>
      <c r="Q128" s="96">
        <v>283.30647999999997</v>
      </c>
      <c r="R128" s="97">
        <v>5.0373577589301179E-4</v>
      </c>
      <c r="S128" s="97">
        <v>3.7524029397394232E-3</v>
      </c>
      <c r="T128" s="97">
        <f>Q128/'סכום נכסי הקרן'!$C$43</f>
        <v>4.6405356670050106E-4</v>
      </c>
    </row>
    <row r="129" spans="2:20" s="144" customFormat="1">
      <c r="B129" s="89" t="s">
        <v>624</v>
      </c>
      <c r="C129" s="86" t="s">
        <v>625</v>
      </c>
      <c r="D129" s="99" t="s">
        <v>134</v>
      </c>
      <c r="E129" s="99" t="s">
        <v>337</v>
      </c>
      <c r="F129" s="86" t="s">
        <v>556</v>
      </c>
      <c r="G129" s="99" t="s">
        <v>501</v>
      </c>
      <c r="H129" s="86" t="s">
        <v>592</v>
      </c>
      <c r="I129" s="86" t="s">
        <v>176</v>
      </c>
      <c r="J129" s="86"/>
      <c r="K129" s="96">
        <v>4.09</v>
      </c>
      <c r="L129" s="99" t="s">
        <v>262</v>
      </c>
      <c r="M129" s="100">
        <v>4.5999999999999999E-2</v>
      </c>
      <c r="N129" s="100">
        <v>2.1599999999999998E-2</v>
      </c>
      <c r="O129" s="96">
        <v>155282.9</v>
      </c>
      <c r="P129" s="98">
        <v>134.19999999999999</v>
      </c>
      <c r="Q129" s="96">
        <v>208.38964000000001</v>
      </c>
      <c r="R129" s="97">
        <v>3.8030378424581366E-4</v>
      </c>
      <c r="S129" s="97">
        <v>2.7601271165673311E-3</v>
      </c>
      <c r="T129" s="97">
        <f>Q129/'סכום נכסי הקרן'!$C$43</f>
        <v>3.4134043000157789E-4</v>
      </c>
    </row>
    <row r="130" spans="2:20" s="144" customFormat="1">
      <c r="B130" s="89" t="s">
        <v>626</v>
      </c>
      <c r="C130" s="86" t="s">
        <v>627</v>
      </c>
      <c r="D130" s="99" t="s">
        <v>134</v>
      </c>
      <c r="E130" s="99" t="s">
        <v>337</v>
      </c>
      <c r="F130" s="86" t="s">
        <v>607</v>
      </c>
      <c r="G130" s="99" t="s">
        <v>608</v>
      </c>
      <c r="H130" s="86" t="s">
        <v>592</v>
      </c>
      <c r="I130" s="86" t="s">
        <v>176</v>
      </c>
      <c r="J130" s="86"/>
      <c r="K130" s="96">
        <v>0.82000000000000006</v>
      </c>
      <c r="L130" s="99" t="s">
        <v>262</v>
      </c>
      <c r="M130" s="100">
        <v>5.2999999999999999E-2</v>
      </c>
      <c r="N130" s="100">
        <v>2.0799999999999999E-2</v>
      </c>
      <c r="O130" s="96">
        <v>24458.33</v>
      </c>
      <c r="P130" s="98">
        <v>122.9</v>
      </c>
      <c r="Q130" s="96">
        <v>30.0593</v>
      </c>
      <c r="R130" s="97">
        <v>2.0852950200635581E-4</v>
      </c>
      <c r="S130" s="97">
        <v>3.9813634226265935E-4</v>
      </c>
      <c r="T130" s="97">
        <f>Q130/'סכום נכסי הקרן'!$C$43</f>
        <v>4.9236873711891004E-5</v>
      </c>
    </row>
    <row r="131" spans="2:20" s="144" customFormat="1">
      <c r="B131" s="89" t="s">
        <v>628</v>
      </c>
      <c r="C131" s="86" t="s">
        <v>629</v>
      </c>
      <c r="D131" s="99" t="s">
        <v>134</v>
      </c>
      <c r="E131" s="99" t="s">
        <v>337</v>
      </c>
      <c r="F131" s="86" t="s">
        <v>630</v>
      </c>
      <c r="G131" s="99" t="s">
        <v>386</v>
      </c>
      <c r="H131" s="86" t="s">
        <v>631</v>
      </c>
      <c r="I131" s="86" t="s">
        <v>174</v>
      </c>
      <c r="J131" s="86"/>
      <c r="K131" s="96">
        <v>0.82</v>
      </c>
      <c r="L131" s="99" t="s">
        <v>262</v>
      </c>
      <c r="M131" s="100">
        <v>6.0999999999999999E-2</v>
      </c>
      <c r="N131" s="100">
        <v>2.0400000000000001E-2</v>
      </c>
      <c r="O131" s="96">
        <v>57346</v>
      </c>
      <c r="P131" s="98">
        <v>113</v>
      </c>
      <c r="Q131" s="96">
        <v>64.800960000000003</v>
      </c>
      <c r="R131" s="97">
        <v>6.4800959999999994E-4</v>
      </c>
      <c r="S131" s="97">
        <v>8.5829068506282249E-4</v>
      </c>
      <c r="T131" s="97">
        <f>Q131/'סכום נכסי הקרן'!$C$43</f>
        <v>1.0614341265196796E-4</v>
      </c>
    </row>
    <row r="132" spans="2:20" s="144" customFormat="1">
      <c r="B132" s="89" t="s">
        <v>632</v>
      </c>
      <c r="C132" s="86" t="s">
        <v>633</v>
      </c>
      <c r="D132" s="99" t="s">
        <v>134</v>
      </c>
      <c r="E132" s="99" t="s">
        <v>337</v>
      </c>
      <c r="F132" s="86" t="s">
        <v>630</v>
      </c>
      <c r="G132" s="99" t="s">
        <v>386</v>
      </c>
      <c r="H132" s="86" t="s">
        <v>631</v>
      </c>
      <c r="I132" s="86" t="s">
        <v>174</v>
      </c>
      <c r="J132" s="86"/>
      <c r="K132" s="96">
        <v>2.3900000000000006</v>
      </c>
      <c r="L132" s="99" t="s">
        <v>262</v>
      </c>
      <c r="M132" s="100">
        <v>5.5999999999999994E-2</v>
      </c>
      <c r="N132" s="100">
        <v>1.9900000000000001E-2</v>
      </c>
      <c r="O132" s="96">
        <v>174139.49000000005</v>
      </c>
      <c r="P132" s="98">
        <v>114.14</v>
      </c>
      <c r="Q132" s="96">
        <v>203.88065999999998</v>
      </c>
      <c r="R132" s="97">
        <v>8.0511412459720723E-4</v>
      </c>
      <c r="S132" s="97">
        <v>2.7004055394003476E-3</v>
      </c>
      <c r="T132" s="97">
        <f>Q132/'סכום נכסי הקרן'!$C$43</f>
        <v>3.3395475971552852E-4</v>
      </c>
    </row>
    <row r="133" spans="2:20" s="144" customFormat="1">
      <c r="B133" s="89" t="s">
        <v>634</v>
      </c>
      <c r="C133" s="86" t="s">
        <v>635</v>
      </c>
      <c r="D133" s="99" t="s">
        <v>134</v>
      </c>
      <c r="E133" s="99" t="s">
        <v>337</v>
      </c>
      <c r="F133" s="86" t="s">
        <v>636</v>
      </c>
      <c r="G133" s="99" t="s">
        <v>386</v>
      </c>
      <c r="H133" s="86" t="s">
        <v>631</v>
      </c>
      <c r="I133" s="86" t="s">
        <v>176</v>
      </c>
      <c r="J133" s="86"/>
      <c r="K133" s="96">
        <v>3.2600000000000007</v>
      </c>
      <c r="L133" s="99" t="s">
        <v>262</v>
      </c>
      <c r="M133" s="100">
        <v>5.3499999999999999E-2</v>
      </c>
      <c r="N133" s="100">
        <v>2.4E-2</v>
      </c>
      <c r="O133" s="96">
        <v>202347</v>
      </c>
      <c r="P133" s="98">
        <v>110.77</v>
      </c>
      <c r="Q133" s="96">
        <v>224.13977</v>
      </c>
      <c r="R133" s="97">
        <v>6.3602395236767636E-4</v>
      </c>
      <c r="S133" s="97">
        <v>2.9687380672002921E-3</v>
      </c>
      <c r="T133" s="97">
        <f>Q133/'סכום נכסי הקרן'!$C$43</f>
        <v>3.6713900687315726E-4</v>
      </c>
    </row>
    <row r="134" spans="2:20" s="144" customFormat="1">
      <c r="B134" s="89" t="s">
        <v>637</v>
      </c>
      <c r="C134" s="86" t="s">
        <v>638</v>
      </c>
      <c r="D134" s="99" t="s">
        <v>134</v>
      </c>
      <c r="E134" s="99" t="s">
        <v>337</v>
      </c>
      <c r="F134" s="86" t="s">
        <v>636</v>
      </c>
      <c r="G134" s="99" t="s">
        <v>386</v>
      </c>
      <c r="H134" s="86" t="s">
        <v>631</v>
      </c>
      <c r="I134" s="86" t="s">
        <v>174</v>
      </c>
      <c r="J134" s="86"/>
      <c r="K134" s="96">
        <v>1.47</v>
      </c>
      <c r="L134" s="99" t="s">
        <v>262</v>
      </c>
      <c r="M134" s="100">
        <v>5.5E-2</v>
      </c>
      <c r="N134" s="100">
        <v>1.6500000000000001E-2</v>
      </c>
      <c r="O134" s="96">
        <v>36970.800000000003</v>
      </c>
      <c r="P134" s="98">
        <v>126.2</v>
      </c>
      <c r="Q134" s="96">
        <v>46.657150000000001</v>
      </c>
      <c r="R134" s="97">
        <v>3.8897165485619011E-4</v>
      </c>
      <c r="S134" s="97">
        <v>6.1797537006517901E-4</v>
      </c>
      <c r="T134" s="97">
        <f>Q134/'סכום נכסי הקרן'!$C$43</f>
        <v>7.642400861985327E-5</v>
      </c>
    </row>
    <row r="135" spans="2:20" s="144" customFormat="1">
      <c r="B135" s="89" t="s">
        <v>639</v>
      </c>
      <c r="C135" s="86" t="s">
        <v>640</v>
      </c>
      <c r="D135" s="99" t="s">
        <v>134</v>
      </c>
      <c r="E135" s="99" t="s">
        <v>337</v>
      </c>
      <c r="F135" s="86" t="s">
        <v>641</v>
      </c>
      <c r="G135" s="99" t="s">
        <v>608</v>
      </c>
      <c r="H135" s="86" t="s">
        <v>631</v>
      </c>
      <c r="I135" s="86" t="s">
        <v>174</v>
      </c>
      <c r="J135" s="86"/>
      <c r="K135" s="96">
        <v>0.36999999999999994</v>
      </c>
      <c r="L135" s="99" t="s">
        <v>262</v>
      </c>
      <c r="M135" s="100">
        <v>2.7999999999999997E-2</v>
      </c>
      <c r="N135" s="100">
        <v>4.3299999999999991E-2</v>
      </c>
      <c r="O135" s="96">
        <v>12724.41</v>
      </c>
      <c r="P135" s="98">
        <v>103.51</v>
      </c>
      <c r="Q135" s="96">
        <v>13.171040000000001</v>
      </c>
      <c r="R135" s="97">
        <v>2.5049447832615042E-4</v>
      </c>
      <c r="S135" s="97">
        <v>1.7445082518206269E-4</v>
      </c>
      <c r="T135" s="97">
        <f>Q135/'סכום נכסי הקרן'!$C$43</f>
        <v>2.1574049732836922E-5</v>
      </c>
    </row>
    <row r="136" spans="2:20" s="144" customFormat="1">
      <c r="B136" s="89" t="s">
        <v>642</v>
      </c>
      <c r="C136" s="86" t="s">
        <v>643</v>
      </c>
      <c r="D136" s="99" t="s">
        <v>134</v>
      </c>
      <c r="E136" s="99" t="s">
        <v>337</v>
      </c>
      <c r="F136" s="86" t="s">
        <v>641</v>
      </c>
      <c r="G136" s="99" t="s">
        <v>608</v>
      </c>
      <c r="H136" s="86" t="s">
        <v>631</v>
      </c>
      <c r="I136" s="86" t="s">
        <v>174</v>
      </c>
      <c r="J136" s="86"/>
      <c r="K136" s="96">
        <v>1.6000000000000003</v>
      </c>
      <c r="L136" s="99" t="s">
        <v>262</v>
      </c>
      <c r="M136" s="100">
        <v>4.2000000000000003E-2</v>
      </c>
      <c r="N136" s="100">
        <v>2.1799999999999996E-2</v>
      </c>
      <c r="O136" s="96">
        <v>211948.32</v>
      </c>
      <c r="P136" s="98">
        <v>104.94</v>
      </c>
      <c r="Q136" s="96">
        <v>222.41857000000002</v>
      </c>
      <c r="R136" s="97">
        <v>3.5342066287682831E-4</v>
      </c>
      <c r="S136" s="97">
        <v>2.9459407208781061E-3</v>
      </c>
      <c r="T136" s="97">
        <f>Q136/'סכום נכסי הקרן'!$C$43</f>
        <v>3.6431969614293712E-4</v>
      </c>
    </row>
    <row r="137" spans="2:20" s="144" customFormat="1">
      <c r="B137" s="89" t="s">
        <v>644</v>
      </c>
      <c r="C137" s="86" t="s">
        <v>645</v>
      </c>
      <c r="D137" s="99" t="s">
        <v>134</v>
      </c>
      <c r="E137" s="99" t="s">
        <v>337</v>
      </c>
      <c r="F137" s="86" t="s">
        <v>646</v>
      </c>
      <c r="G137" s="99" t="s">
        <v>386</v>
      </c>
      <c r="H137" s="86" t="s">
        <v>631</v>
      </c>
      <c r="I137" s="86" t="s">
        <v>174</v>
      </c>
      <c r="J137" s="86"/>
      <c r="K137" s="96">
        <v>3.0100000000000002</v>
      </c>
      <c r="L137" s="99" t="s">
        <v>262</v>
      </c>
      <c r="M137" s="100">
        <v>4.8000000000000001E-2</v>
      </c>
      <c r="N137" s="100">
        <v>3.0600000000000006E-2</v>
      </c>
      <c r="O137" s="96">
        <v>114000</v>
      </c>
      <c r="P137" s="98">
        <v>104.3</v>
      </c>
      <c r="Q137" s="96">
        <v>121.63800999999999</v>
      </c>
      <c r="R137" s="97">
        <v>8.1092006666666668E-4</v>
      </c>
      <c r="S137" s="97">
        <v>1.6110991400833945E-3</v>
      </c>
      <c r="T137" s="97">
        <f>Q137/'סכום נכסי הקרן'!$C$43</f>
        <v>1.9924200952569536E-4</v>
      </c>
    </row>
    <row r="138" spans="2:20" s="144" customFormat="1">
      <c r="B138" s="89" t="s">
        <v>647</v>
      </c>
      <c r="C138" s="86" t="s">
        <v>648</v>
      </c>
      <c r="D138" s="99" t="s">
        <v>134</v>
      </c>
      <c r="E138" s="99" t="s">
        <v>337</v>
      </c>
      <c r="F138" s="86" t="s">
        <v>649</v>
      </c>
      <c r="G138" s="99" t="s">
        <v>386</v>
      </c>
      <c r="H138" s="86" t="s">
        <v>631</v>
      </c>
      <c r="I138" s="86" t="s">
        <v>176</v>
      </c>
      <c r="J138" s="86"/>
      <c r="K138" s="96">
        <v>2.85</v>
      </c>
      <c r="L138" s="99" t="s">
        <v>262</v>
      </c>
      <c r="M138" s="100">
        <v>5.4000000000000006E-2</v>
      </c>
      <c r="N138" s="100">
        <v>4.3599999999999993E-2</v>
      </c>
      <c r="O138" s="96">
        <v>62420</v>
      </c>
      <c r="P138" s="98">
        <v>105.52</v>
      </c>
      <c r="Q138" s="96">
        <v>65.865580000000008</v>
      </c>
      <c r="R138" s="97">
        <v>7.3183977777777781E-4</v>
      </c>
      <c r="S138" s="97">
        <v>8.7239160932585163E-4</v>
      </c>
      <c r="T138" s="97">
        <f>Q138/'סכום נכסי הקרן'!$C$43</f>
        <v>1.0788725101450979E-4</v>
      </c>
    </row>
    <row r="139" spans="2:20" s="144" customFormat="1">
      <c r="B139" s="89" t="s">
        <v>650</v>
      </c>
      <c r="C139" s="86" t="s">
        <v>651</v>
      </c>
      <c r="D139" s="99" t="s">
        <v>134</v>
      </c>
      <c r="E139" s="99" t="s">
        <v>337</v>
      </c>
      <c r="F139" s="86" t="s">
        <v>649</v>
      </c>
      <c r="G139" s="99" t="s">
        <v>386</v>
      </c>
      <c r="H139" s="86" t="s">
        <v>631</v>
      </c>
      <c r="I139" s="86" t="s">
        <v>176</v>
      </c>
      <c r="J139" s="86"/>
      <c r="K139" s="96">
        <v>2.0699999999999998</v>
      </c>
      <c r="L139" s="99" t="s">
        <v>262</v>
      </c>
      <c r="M139" s="100">
        <v>6.4000000000000001E-2</v>
      </c>
      <c r="N139" s="100">
        <v>4.1499999999999995E-2</v>
      </c>
      <c r="O139" s="96">
        <v>63476.73</v>
      </c>
      <c r="P139" s="98">
        <v>114</v>
      </c>
      <c r="Q139" s="96">
        <v>72.363460000000003</v>
      </c>
      <c r="R139" s="97">
        <v>6.2023880623623907E-4</v>
      </c>
      <c r="S139" s="97">
        <v>9.5845622745274371E-4</v>
      </c>
      <c r="T139" s="97">
        <f>Q139/'סכום נכסי הקרן'!$C$43</f>
        <v>1.1853072231806717E-4</v>
      </c>
    </row>
    <row r="140" spans="2:20" s="144" customFormat="1">
      <c r="B140" s="89" t="s">
        <v>652</v>
      </c>
      <c r="C140" s="86" t="s">
        <v>653</v>
      </c>
      <c r="D140" s="99" t="s">
        <v>134</v>
      </c>
      <c r="E140" s="99" t="s">
        <v>337</v>
      </c>
      <c r="F140" s="86" t="s">
        <v>649</v>
      </c>
      <c r="G140" s="99" t="s">
        <v>386</v>
      </c>
      <c r="H140" s="86" t="s">
        <v>631</v>
      </c>
      <c r="I140" s="86" t="s">
        <v>176</v>
      </c>
      <c r="J140" s="86"/>
      <c r="K140" s="96">
        <v>4.4399999999999995</v>
      </c>
      <c r="L140" s="99" t="s">
        <v>262</v>
      </c>
      <c r="M140" s="100">
        <v>2.5000000000000001E-2</v>
      </c>
      <c r="N140" s="100">
        <v>5.1999999999999991E-2</v>
      </c>
      <c r="O140" s="96">
        <v>227600</v>
      </c>
      <c r="P140" s="98">
        <v>88.89</v>
      </c>
      <c r="Q140" s="96">
        <v>202.31363000000002</v>
      </c>
      <c r="R140" s="97">
        <v>1.1055872934335929E-3</v>
      </c>
      <c r="S140" s="97">
        <v>2.6796501794147244E-3</v>
      </c>
      <c r="T140" s="97">
        <f>Q140/'סכום נכסי הקרן'!$C$43</f>
        <v>3.3138797811340395E-4</v>
      </c>
    </row>
    <row r="141" spans="2:20" s="144" customFormat="1">
      <c r="B141" s="89" t="s">
        <v>654</v>
      </c>
      <c r="C141" s="86" t="s">
        <v>655</v>
      </c>
      <c r="D141" s="99" t="s">
        <v>134</v>
      </c>
      <c r="E141" s="99" t="s">
        <v>337</v>
      </c>
      <c r="F141" s="86" t="s">
        <v>478</v>
      </c>
      <c r="G141" s="99" t="s">
        <v>339</v>
      </c>
      <c r="H141" s="86" t="s">
        <v>631</v>
      </c>
      <c r="I141" s="86" t="s">
        <v>176</v>
      </c>
      <c r="J141" s="86"/>
      <c r="K141" s="96">
        <v>5.29</v>
      </c>
      <c r="L141" s="99" t="s">
        <v>262</v>
      </c>
      <c r="M141" s="100">
        <v>5.0999999999999997E-2</v>
      </c>
      <c r="N141" s="100">
        <v>1.8499999999999999E-2</v>
      </c>
      <c r="O141" s="96">
        <v>1435443</v>
      </c>
      <c r="P141" s="98">
        <v>141.88999999999999</v>
      </c>
      <c r="Q141" s="96">
        <v>2058.6642900000002</v>
      </c>
      <c r="R141" s="97">
        <v>1.7944458030307317E-3</v>
      </c>
      <c r="S141" s="97">
        <v>2.7267071101700794E-2</v>
      </c>
      <c r="T141" s="97">
        <f>Q141/'סכום נכסי הקרן'!$C$43</f>
        <v>3.3720743218208595E-3</v>
      </c>
    </row>
    <row r="142" spans="2:20" s="144" customFormat="1">
      <c r="B142" s="89" t="s">
        <v>656</v>
      </c>
      <c r="C142" s="86" t="s">
        <v>657</v>
      </c>
      <c r="D142" s="99" t="s">
        <v>134</v>
      </c>
      <c r="E142" s="99" t="s">
        <v>337</v>
      </c>
      <c r="F142" s="86" t="s">
        <v>658</v>
      </c>
      <c r="G142" s="99" t="s">
        <v>386</v>
      </c>
      <c r="H142" s="86" t="s">
        <v>631</v>
      </c>
      <c r="I142" s="86" t="s">
        <v>174</v>
      </c>
      <c r="J142" s="86"/>
      <c r="K142" s="96">
        <v>2.83</v>
      </c>
      <c r="L142" s="99" t="s">
        <v>262</v>
      </c>
      <c r="M142" s="100">
        <v>4.8499999999999995E-2</v>
      </c>
      <c r="N142" s="100">
        <v>2.8600000000000004E-2</v>
      </c>
      <c r="O142" s="96">
        <v>344060</v>
      </c>
      <c r="P142" s="98">
        <v>113.07</v>
      </c>
      <c r="Q142" s="96">
        <v>389.02810999999997</v>
      </c>
      <c r="R142" s="97">
        <v>5.5975267625899276E-4</v>
      </c>
      <c r="S142" s="97">
        <v>5.1526891428860773E-3</v>
      </c>
      <c r="T142" s="97">
        <f>Q142/'סכום נכסי הקרן'!$C$43</f>
        <v>6.37224683290883E-4</v>
      </c>
    </row>
    <row r="143" spans="2:20" s="144" customFormat="1">
      <c r="B143" s="89" t="s">
        <v>659</v>
      </c>
      <c r="C143" s="86" t="s">
        <v>660</v>
      </c>
      <c r="D143" s="99" t="s">
        <v>134</v>
      </c>
      <c r="E143" s="99" t="s">
        <v>337</v>
      </c>
      <c r="F143" s="86" t="s">
        <v>658</v>
      </c>
      <c r="G143" s="99" t="s">
        <v>386</v>
      </c>
      <c r="H143" s="86" t="s">
        <v>631</v>
      </c>
      <c r="I143" s="86" t="s">
        <v>176</v>
      </c>
      <c r="J143" s="86"/>
      <c r="K143" s="96">
        <v>0.65000000000000013</v>
      </c>
      <c r="L143" s="99" t="s">
        <v>262</v>
      </c>
      <c r="M143" s="100">
        <v>4.7E-2</v>
      </c>
      <c r="N143" s="100">
        <v>2.7900000000000005E-2</v>
      </c>
      <c r="O143" s="96">
        <v>56445.96</v>
      </c>
      <c r="P143" s="98">
        <v>121.01</v>
      </c>
      <c r="Q143" s="96">
        <v>68.305269999999993</v>
      </c>
      <c r="R143" s="97">
        <v>5.3748409321307297E-4</v>
      </c>
      <c r="S143" s="97">
        <v>9.0470537753917603E-4</v>
      </c>
      <c r="T143" s="97">
        <f>Q143/'סכום נכסי הקרן'!$C$43</f>
        <v>1.1188344215755579E-4</v>
      </c>
    </row>
    <row r="144" spans="2:20" s="144" customFormat="1">
      <c r="B144" s="89" t="s">
        <v>661</v>
      </c>
      <c r="C144" s="86" t="s">
        <v>662</v>
      </c>
      <c r="D144" s="99" t="s">
        <v>134</v>
      </c>
      <c r="E144" s="99" t="s">
        <v>337</v>
      </c>
      <c r="F144" s="86" t="s">
        <v>658</v>
      </c>
      <c r="G144" s="99" t="s">
        <v>386</v>
      </c>
      <c r="H144" s="86" t="s">
        <v>631</v>
      </c>
      <c r="I144" s="86" t="s">
        <v>176</v>
      </c>
      <c r="J144" s="86"/>
      <c r="K144" s="96">
        <v>2.0700000000000003</v>
      </c>
      <c r="L144" s="99" t="s">
        <v>262</v>
      </c>
      <c r="M144" s="100">
        <v>4.2000000000000003E-2</v>
      </c>
      <c r="N144" s="100">
        <v>2.7100000000000003E-2</v>
      </c>
      <c r="O144" s="96">
        <v>43602.94</v>
      </c>
      <c r="P144" s="98">
        <v>111.67</v>
      </c>
      <c r="Q144" s="96">
        <v>48.691389999999998</v>
      </c>
      <c r="R144" s="97">
        <v>2.5968741333333331E-4</v>
      </c>
      <c r="S144" s="97">
        <v>6.4491894070336391E-4</v>
      </c>
      <c r="T144" s="97">
        <f>Q144/'סכום נכסי הקרן'!$C$43</f>
        <v>7.9756076165660286E-5</v>
      </c>
    </row>
    <row r="145" spans="2:20" s="144" customFormat="1">
      <c r="B145" s="89" t="s">
        <v>663</v>
      </c>
      <c r="C145" s="86" t="s">
        <v>664</v>
      </c>
      <c r="D145" s="99" t="s">
        <v>134</v>
      </c>
      <c r="E145" s="99" t="s">
        <v>337</v>
      </c>
      <c r="F145" s="86" t="s">
        <v>658</v>
      </c>
      <c r="G145" s="99" t="s">
        <v>386</v>
      </c>
      <c r="H145" s="86" t="s">
        <v>631</v>
      </c>
      <c r="I145" s="86" t="s">
        <v>174</v>
      </c>
      <c r="J145" s="86"/>
      <c r="K145" s="96">
        <v>5.3900000000000006</v>
      </c>
      <c r="L145" s="99" t="s">
        <v>262</v>
      </c>
      <c r="M145" s="100">
        <v>3.7999999999999999E-2</v>
      </c>
      <c r="N145" s="100">
        <v>3.6800000000000013E-2</v>
      </c>
      <c r="O145" s="96">
        <v>80958.38</v>
      </c>
      <c r="P145" s="98">
        <v>100.02</v>
      </c>
      <c r="Q145" s="96">
        <v>80.974569999999986</v>
      </c>
      <c r="R145" s="97">
        <v>2.0911557651385242E-4</v>
      </c>
      <c r="S145" s="97">
        <v>1.0725106411690114E-3</v>
      </c>
      <c r="T145" s="97">
        <f>Q145/'סכום נכסי הקרן'!$C$43</f>
        <v>1.3263564610502165E-4</v>
      </c>
    </row>
    <row r="146" spans="2:20" s="144" customFormat="1">
      <c r="B146" s="89" t="s">
        <v>665</v>
      </c>
      <c r="C146" s="86" t="s">
        <v>666</v>
      </c>
      <c r="D146" s="99" t="s">
        <v>134</v>
      </c>
      <c r="E146" s="99" t="s">
        <v>337</v>
      </c>
      <c r="F146" s="86" t="s">
        <v>667</v>
      </c>
      <c r="G146" s="99" t="s">
        <v>443</v>
      </c>
      <c r="H146" s="86" t="s">
        <v>668</v>
      </c>
      <c r="I146" s="86" t="s">
        <v>176</v>
      </c>
      <c r="J146" s="86"/>
      <c r="K146" s="96">
        <v>2.38</v>
      </c>
      <c r="L146" s="99" t="s">
        <v>262</v>
      </c>
      <c r="M146" s="100">
        <v>4.8000000000000001E-2</v>
      </c>
      <c r="N146" s="100">
        <v>2.8400000000000002E-2</v>
      </c>
      <c r="O146" s="96">
        <v>362770.9</v>
      </c>
      <c r="P146" s="98">
        <v>122.46</v>
      </c>
      <c r="Q146" s="96">
        <v>444.24925999999999</v>
      </c>
      <c r="R146" s="97">
        <v>4.8254747727093322E-4</v>
      </c>
      <c r="S146" s="97">
        <v>5.8840949532854439E-3</v>
      </c>
      <c r="T146" s="97">
        <f>Q146/'סכום נכסי הקרן'!$C$43</f>
        <v>7.2767644992468325E-4</v>
      </c>
    </row>
    <row r="147" spans="2:20" s="144" customFormat="1">
      <c r="B147" s="89" t="s">
        <v>669</v>
      </c>
      <c r="C147" s="86" t="s">
        <v>670</v>
      </c>
      <c r="D147" s="99" t="s">
        <v>134</v>
      </c>
      <c r="E147" s="99" t="s">
        <v>337</v>
      </c>
      <c r="F147" s="86" t="s">
        <v>671</v>
      </c>
      <c r="G147" s="99" t="s">
        <v>501</v>
      </c>
      <c r="H147" s="86" t="s">
        <v>668</v>
      </c>
      <c r="I147" s="86" t="s">
        <v>176</v>
      </c>
      <c r="J147" s="86"/>
      <c r="K147" s="96">
        <v>1.29</v>
      </c>
      <c r="L147" s="99" t="s">
        <v>262</v>
      </c>
      <c r="M147" s="100">
        <v>5.2999999999999999E-2</v>
      </c>
      <c r="N147" s="100">
        <v>3.4400000000000007E-2</v>
      </c>
      <c r="O147" s="96">
        <v>43567</v>
      </c>
      <c r="P147" s="98">
        <v>123.98</v>
      </c>
      <c r="Q147" s="96">
        <v>54.014379999999996</v>
      </c>
      <c r="R147" s="97">
        <v>3.5575507370089535E-4</v>
      </c>
      <c r="S147" s="97">
        <v>7.1542210506516583E-4</v>
      </c>
      <c r="T147" s="97">
        <f>Q147/'סכום נכסי הקרן'!$C$43</f>
        <v>8.8475087799319704E-5</v>
      </c>
    </row>
    <row r="148" spans="2:20" s="144" customFormat="1">
      <c r="B148" s="89" t="s">
        <v>672</v>
      </c>
      <c r="C148" s="86" t="s">
        <v>673</v>
      </c>
      <c r="D148" s="99" t="s">
        <v>134</v>
      </c>
      <c r="E148" s="99" t="s">
        <v>337</v>
      </c>
      <c r="F148" s="86" t="s">
        <v>671</v>
      </c>
      <c r="G148" s="99" t="s">
        <v>501</v>
      </c>
      <c r="H148" s="86" t="s">
        <v>668</v>
      </c>
      <c r="I148" s="86" t="s">
        <v>174</v>
      </c>
      <c r="J148" s="86"/>
      <c r="K148" s="96">
        <v>2.35</v>
      </c>
      <c r="L148" s="99" t="s">
        <v>262</v>
      </c>
      <c r="M148" s="100">
        <v>5.2999999999999999E-2</v>
      </c>
      <c r="N148" s="100">
        <v>3.2000000000000001E-2</v>
      </c>
      <c r="O148" s="96">
        <v>9393</v>
      </c>
      <c r="P148" s="98">
        <v>106</v>
      </c>
      <c r="Q148" s="96">
        <v>9.9565900000000003</v>
      </c>
      <c r="R148" s="97">
        <v>3.5877664270399797E-5</v>
      </c>
      <c r="S148" s="97">
        <v>1.3187533721706666E-4</v>
      </c>
      <c r="T148" s="97">
        <f>Q148/'סכום נכסי הקרן'!$C$43</f>
        <v>1.630880840309245E-5</v>
      </c>
    </row>
    <row r="149" spans="2:20" s="144" customFormat="1">
      <c r="B149" s="89" t="s">
        <v>674</v>
      </c>
      <c r="C149" s="86" t="s">
        <v>675</v>
      </c>
      <c r="D149" s="99" t="s">
        <v>134</v>
      </c>
      <c r="E149" s="99" t="s">
        <v>337</v>
      </c>
      <c r="F149" s="86" t="s">
        <v>671</v>
      </c>
      <c r="G149" s="99" t="s">
        <v>501</v>
      </c>
      <c r="H149" s="86" t="s">
        <v>668</v>
      </c>
      <c r="I149" s="86" t="s">
        <v>174</v>
      </c>
      <c r="J149" s="86"/>
      <c r="K149" s="96">
        <v>3.4400000000000004</v>
      </c>
      <c r="L149" s="99" t="s">
        <v>262</v>
      </c>
      <c r="M149" s="100">
        <v>0.05</v>
      </c>
      <c r="N149" s="100">
        <v>3.5300000000000005E-2</v>
      </c>
      <c r="O149" s="96">
        <v>114000</v>
      </c>
      <c r="P149" s="98">
        <v>104.23</v>
      </c>
      <c r="Q149" s="96">
        <v>118.8222</v>
      </c>
      <c r="R149" s="97">
        <v>1.1383508492924957E-3</v>
      </c>
      <c r="S149" s="97">
        <v>1.573803651036523E-3</v>
      </c>
      <c r="T149" s="97">
        <f>Q149/'סכום נכסי הקרן'!$C$43</f>
        <v>1.9462973707202278E-4</v>
      </c>
    </row>
    <row r="150" spans="2:20" s="144" customFormat="1">
      <c r="B150" s="89" t="s">
        <v>676</v>
      </c>
      <c r="C150" s="86" t="s">
        <v>677</v>
      </c>
      <c r="D150" s="99" t="s">
        <v>134</v>
      </c>
      <c r="E150" s="99" t="s">
        <v>337</v>
      </c>
      <c r="F150" s="86" t="s">
        <v>671</v>
      </c>
      <c r="G150" s="99" t="s">
        <v>501</v>
      </c>
      <c r="H150" s="86" t="s">
        <v>668</v>
      </c>
      <c r="I150" s="86" t="s">
        <v>176</v>
      </c>
      <c r="J150" s="86"/>
      <c r="K150" s="96">
        <v>0.91</v>
      </c>
      <c r="L150" s="99" t="s">
        <v>262</v>
      </c>
      <c r="M150" s="100">
        <v>5.2499999999999998E-2</v>
      </c>
      <c r="N150" s="100">
        <v>2.5699999999999997E-2</v>
      </c>
      <c r="O150" s="96">
        <v>41856.800000000003</v>
      </c>
      <c r="P150" s="98">
        <v>124.83</v>
      </c>
      <c r="Q150" s="96">
        <v>52.249849999999995</v>
      </c>
      <c r="R150" s="97">
        <v>3.8293593300746381E-4</v>
      </c>
      <c r="S150" s="97">
        <v>6.9205085157580547E-4</v>
      </c>
      <c r="T150" s="97">
        <f>Q150/'סכום נכסי הקרן'!$C$43</f>
        <v>8.5584802903435807E-5</v>
      </c>
    </row>
    <row r="151" spans="2:20" s="144" customFormat="1">
      <c r="B151" s="89" t="s">
        <v>678</v>
      </c>
      <c r="C151" s="86" t="s">
        <v>679</v>
      </c>
      <c r="D151" s="99" t="s">
        <v>134</v>
      </c>
      <c r="E151" s="99" t="s">
        <v>337</v>
      </c>
      <c r="F151" s="86" t="s">
        <v>680</v>
      </c>
      <c r="G151" s="99" t="s">
        <v>386</v>
      </c>
      <c r="H151" s="86" t="s">
        <v>668</v>
      </c>
      <c r="I151" s="86" t="s">
        <v>176</v>
      </c>
      <c r="J151" s="86"/>
      <c r="K151" s="96">
        <v>1.5899999999999999</v>
      </c>
      <c r="L151" s="99" t="s">
        <v>262</v>
      </c>
      <c r="M151" s="100">
        <v>4.6500000000000007E-2</v>
      </c>
      <c r="N151" s="100">
        <v>4.4999999999999998E-2</v>
      </c>
      <c r="O151" s="96">
        <v>299354.43</v>
      </c>
      <c r="P151" s="98">
        <v>122.8</v>
      </c>
      <c r="Q151" s="96">
        <v>367.60726</v>
      </c>
      <c r="R151" s="97">
        <v>1.0566134674591986E-3</v>
      </c>
      <c r="S151" s="97">
        <v>4.8689693334707856E-3</v>
      </c>
      <c r="T151" s="97">
        <f>Q151/'סכום נכסי הקרן'!$C$43</f>
        <v>6.0213751604975098E-4</v>
      </c>
    </row>
    <row r="152" spans="2:20" s="144" customFormat="1">
      <c r="B152" s="89" t="s">
        <v>681</v>
      </c>
      <c r="C152" s="86" t="s">
        <v>682</v>
      </c>
      <c r="D152" s="99" t="s">
        <v>134</v>
      </c>
      <c r="E152" s="99" t="s">
        <v>337</v>
      </c>
      <c r="F152" s="86" t="s">
        <v>680</v>
      </c>
      <c r="G152" s="99" t="s">
        <v>386</v>
      </c>
      <c r="H152" s="86" t="s">
        <v>668</v>
      </c>
      <c r="I152" s="86" t="s">
        <v>176</v>
      </c>
      <c r="J152" s="86"/>
      <c r="K152" s="96">
        <v>2.2399999999999993</v>
      </c>
      <c r="L152" s="99" t="s">
        <v>262</v>
      </c>
      <c r="M152" s="100">
        <v>6.6000000000000003E-2</v>
      </c>
      <c r="N152" s="100">
        <v>5.0799999999999998E-2</v>
      </c>
      <c r="O152" s="96">
        <v>1449057.44</v>
      </c>
      <c r="P152" s="98">
        <v>104.97</v>
      </c>
      <c r="Q152" s="96">
        <v>1521.0755900000001</v>
      </c>
      <c r="R152" s="97">
        <v>9.7474945573137474E-4</v>
      </c>
      <c r="S152" s="97">
        <v>2.0146692428220769E-2</v>
      </c>
      <c r="T152" s="97">
        <f>Q152/'סכום נכסי הקרן'!$C$43</f>
        <v>2.4915086755536589E-3</v>
      </c>
    </row>
    <row r="153" spans="2:20" s="144" customFormat="1">
      <c r="B153" s="89" t="s">
        <v>683</v>
      </c>
      <c r="C153" s="86" t="s">
        <v>684</v>
      </c>
      <c r="D153" s="99" t="s">
        <v>134</v>
      </c>
      <c r="E153" s="99" t="s">
        <v>337</v>
      </c>
      <c r="F153" s="86" t="s">
        <v>680</v>
      </c>
      <c r="G153" s="99" t="s">
        <v>386</v>
      </c>
      <c r="H153" s="86" t="s">
        <v>668</v>
      </c>
      <c r="I153" s="86" t="s">
        <v>176</v>
      </c>
      <c r="J153" s="86"/>
      <c r="K153" s="96">
        <v>1.4799999999999998</v>
      </c>
      <c r="L153" s="99" t="s">
        <v>262</v>
      </c>
      <c r="M153" s="100">
        <v>5.0499999999999996E-2</v>
      </c>
      <c r="N153" s="100">
        <v>4.4299999999999999E-2</v>
      </c>
      <c r="O153" s="96">
        <v>108434.66</v>
      </c>
      <c r="P153" s="98">
        <v>120.78</v>
      </c>
      <c r="Q153" s="96">
        <v>130.96736999999999</v>
      </c>
      <c r="R153" s="97">
        <v>4.039738288055503E-4</v>
      </c>
      <c r="S153" s="97">
        <v>1.7346667968835049E-3</v>
      </c>
      <c r="T153" s="97">
        <f>Q153/'סכום נכסי הקרן'!$C$43</f>
        <v>2.1452342060754913E-4</v>
      </c>
    </row>
    <row r="154" spans="2:20" s="144" customFormat="1">
      <c r="B154" s="89" t="s">
        <v>685</v>
      </c>
      <c r="C154" s="86" t="s">
        <v>686</v>
      </c>
      <c r="D154" s="99" t="s">
        <v>134</v>
      </c>
      <c r="E154" s="99" t="s">
        <v>337</v>
      </c>
      <c r="F154" s="86" t="s">
        <v>687</v>
      </c>
      <c r="G154" s="99" t="s">
        <v>386</v>
      </c>
      <c r="H154" s="86" t="s">
        <v>688</v>
      </c>
      <c r="I154" s="86" t="s">
        <v>174</v>
      </c>
      <c r="J154" s="86"/>
      <c r="K154" s="96">
        <v>2.7699999999999996</v>
      </c>
      <c r="L154" s="99" t="s">
        <v>262</v>
      </c>
      <c r="M154" s="100">
        <v>7.4999999999999997E-2</v>
      </c>
      <c r="N154" s="100">
        <v>0.29719999999999996</v>
      </c>
      <c r="O154" s="96">
        <v>117257.26999999997</v>
      </c>
      <c r="P154" s="98">
        <v>60.11</v>
      </c>
      <c r="Q154" s="96">
        <v>70.483360000000005</v>
      </c>
      <c r="R154" s="97">
        <v>4.472643719501449E-5</v>
      </c>
      <c r="S154" s="97">
        <v>9.3355424580020936E-4</v>
      </c>
      <c r="T154" s="97">
        <f>Q154/'סכום נכסי הקרן'!$C$43</f>
        <v>1.1545113476061485E-4</v>
      </c>
    </row>
    <row r="155" spans="2:20" s="144" customFormat="1">
      <c r="B155" s="89" t="s">
        <v>689</v>
      </c>
      <c r="C155" s="86" t="s">
        <v>690</v>
      </c>
      <c r="D155" s="99" t="s">
        <v>134</v>
      </c>
      <c r="E155" s="99" t="s">
        <v>337</v>
      </c>
      <c r="F155" s="86" t="s">
        <v>687</v>
      </c>
      <c r="G155" s="99" t="s">
        <v>386</v>
      </c>
      <c r="H155" s="86" t="s">
        <v>688</v>
      </c>
      <c r="I155" s="86" t="s">
        <v>174</v>
      </c>
      <c r="J155" s="86"/>
      <c r="K155" s="96">
        <v>3.13</v>
      </c>
      <c r="L155" s="99" t="s">
        <v>262</v>
      </c>
      <c r="M155" s="100">
        <v>6.2E-2</v>
      </c>
      <c r="N155" s="100">
        <v>0.3471999999999999</v>
      </c>
      <c r="O155" s="96">
        <v>292334</v>
      </c>
      <c r="P155" s="98">
        <v>43.46</v>
      </c>
      <c r="Q155" s="96">
        <v>127.04837000000002</v>
      </c>
      <c r="R155" s="97">
        <v>1.9659526063945271E-4</v>
      </c>
      <c r="S155" s="97">
        <v>1.6827595227511282E-3</v>
      </c>
      <c r="T155" s="97">
        <f>Q155/'סכום נכסי הקרן'!$C$43</f>
        <v>2.081041324645485E-4</v>
      </c>
    </row>
    <row r="156" spans="2:20" s="144" customFormat="1">
      <c r="B156" s="89" t="s">
        <v>691</v>
      </c>
      <c r="C156" s="86" t="s">
        <v>692</v>
      </c>
      <c r="D156" s="99" t="s">
        <v>134</v>
      </c>
      <c r="E156" s="99" t="s">
        <v>337</v>
      </c>
      <c r="F156" s="86" t="s">
        <v>693</v>
      </c>
      <c r="G156" s="99" t="s">
        <v>420</v>
      </c>
      <c r="H156" s="86" t="s">
        <v>688</v>
      </c>
      <c r="I156" s="86" t="s">
        <v>174</v>
      </c>
      <c r="J156" s="86"/>
      <c r="K156" s="96">
        <v>2.9599999999999995</v>
      </c>
      <c r="L156" s="99" t="s">
        <v>262</v>
      </c>
      <c r="M156" s="100">
        <v>3.85E-2</v>
      </c>
      <c r="N156" s="100">
        <v>2.76E-2</v>
      </c>
      <c r="O156" s="96">
        <v>10783</v>
      </c>
      <c r="P156" s="98">
        <v>103.8</v>
      </c>
      <c r="Q156" s="96">
        <v>11.192740000000002</v>
      </c>
      <c r="R156" s="97">
        <v>2.7981850000000005E-4</v>
      </c>
      <c r="S156" s="97">
        <v>1.4824818154437924E-4</v>
      </c>
      <c r="T156" s="97">
        <f>Q156/'סכום נכסי הקרן'!$C$43</f>
        <v>1.8333611423753413E-5</v>
      </c>
    </row>
    <row r="157" spans="2:20" s="144" customFormat="1">
      <c r="B157" s="89" t="s">
        <v>694</v>
      </c>
      <c r="C157" s="86" t="s">
        <v>695</v>
      </c>
      <c r="D157" s="99" t="s">
        <v>134</v>
      </c>
      <c r="E157" s="99" t="s">
        <v>337</v>
      </c>
      <c r="F157" s="86" t="s">
        <v>696</v>
      </c>
      <c r="G157" s="99" t="s">
        <v>386</v>
      </c>
      <c r="H157" s="86" t="s">
        <v>688</v>
      </c>
      <c r="I157" s="86" t="s">
        <v>174</v>
      </c>
      <c r="J157" s="86"/>
      <c r="K157" s="96">
        <v>3.42</v>
      </c>
      <c r="L157" s="99" t="s">
        <v>262</v>
      </c>
      <c r="M157" s="100">
        <v>7.2499999999999995E-2</v>
      </c>
      <c r="N157" s="100">
        <v>6.25E-2</v>
      </c>
      <c r="O157" s="96">
        <v>347980.36</v>
      </c>
      <c r="P157" s="98">
        <v>108.76</v>
      </c>
      <c r="Q157" s="96">
        <v>378.46345000000002</v>
      </c>
      <c r="R157" s="97">
        <v>7.7263208420718776E-4</v>
      </c>
      <c r="S157" s="97">
        <v>5.0127599000344943E-3</v>
      </c>
      <c r="T157" s="97">
        <f>Q157/'סכום נכסי הקרן'!$C$43</f>
        <v>6.19919861481025E-4</v>
      </c>
    </row>
    <row r="158" spans="2:20" s="144" customFormat="1">
      <c r="B158" s="89" t="s">
        <v>697</v>
      </c>
      <c r="C158" s="86" t="s">
        <v>698</v>
      </c>
      <c r="D158" s="99" t="s">
        <v>134</v>
      </c>
      <c r="E158" s="99" t="s">
        <v>337</v>
      </c>
      <c r="F158" s="86" t="s">
        <v>696</v>
      </c>
      <c r="G158" s="99" t="s">
        <v>386</v>
      </c>
      <c r="H158" s="86" t="s">
        <v>688</v>
      </c>
      <c r="I158" s="86" t="s">
        <v>174</v>
      </c>
      <c r="J158" s="86"/>
      <c r="K158" s="96">
        <v>4.59</v>
      </c>
      <c r="L158" s="99" t="s">
        <v>262</v>
      </c>
      <c r="M158" s="100">
        <v>4.9000000000000002E-2</v>
      </c>
      <c r="N158" s="100">
        <v>9.8899999999999988E-2</v>
      </c>
      <c r="O158" s="96">
        <v>17858</v>
      </c>
      <c r="P158" s="98">
        <v>79.7</v>
      </c>
      <c r="Q158" s="96">
        <v>14.232830000000002</v>
      </c>
      <c r="R158" s="97">
        <v>8.3413409130867974E-5</v>
      </c>
      <c r="S158" s="97">
        <v>1.8851426600906363E-4</v>
      </c>
      <c r="T158" s="97">
        <f>Q158/'סכום נכסי הקרן'!$C$43</f>
        <v>2.3313252579827664E-5</v>
      </c>
    </row>
    <row r="159" spans="2:20" s="144" customFormat="1">
      <c r="B159" s="89" t="s">
        <v>699</v>
      </c>
      <c r="C159" s="86" t="s">
        <v>700</v>
      </c>
      <c r="D159" s="99" t="s">
        <v>134</v>
      </c>
      <c r="E159" s="99" t="s">
        <v>337</v>
      </c>
      <c r="F159" s="86" t="s">
        <v>696</v>
      </c>
      <c r="G159" s="99" t="s">
        <v>386</v>
      </c>
      <c r="H159" s="86" t="s">
        <v>688</v>
      </c>
      <c r="I159" s="86" t="s">
        <v>174</v>
      </c>
      <c r="J159" s="86"/>
      <c r="K159" s="96">
        <v>1.4600000000000002</v>
      </c>
      <c r="L159" s="99" t="s">
        <v>262</v>
      </c>
      <c r="M159" s="100">
        <v>5.3499999999999999E-2</v>
      </c>
      <c r="N159" s="100">
        <v>0.109</v>
      </c>
      <c r="O159" s="96">
        <v>174895.33</v>
      </c>
      <c r="P159" s="98">
        <v>111.03</v>
      </c>
      <c r="Q159" s="96">
        <v>194.18628000000001</v>
      </c>
      <c r="R159" s="97">
        <v>5.4035546019422752E-4</v>
      </c>
      <c r="S159" s="97">
        <v>2.5720031816041161E-3</v>
      </c>
      <c r="T159" s="97">
        <f>Q159/'סכום נכסי הקרן'!$C$43</f>
        <v>3.1807544902715321E-4</v>
      </c>
    </row>
    <row r="160" spans="2:20" s="144" customFormat="1">
      <c r="B160" s="89" t="s">
        <v>701</v>
      </c>
      <c r="C160" s="86" t="s">
        <v>702</v>
      </c>
      <c r="D160" s="99" t="s">
        <v>134</v>
      </c>
      <c r="E160" s="99" t="s">
        <v>337</v>
      </c>
      <c r="F160" s="86" t="s">
        <v>703</v>
      </c>
      <c r="G160" s="99" t="s">
        <v>501</v>
      </c>
      <c r="H160" s="86" t="s">
        <v>704</v>
      </c>
      <c r="I160" s="86" t="s">
        <v>176</v>
      </c>
      <c r="J160" s="86"/>
      <c r="K160" s="96">
        <v>4.83</v>
      </c>
      <c r="L160" s="99" t="s">
        <v>262</v>
      </c>
      <c r="M160" s="100">
        <v>4.9500000000000002E-2</v>
      </c>
      <c r="N160" s="100">
        <v>0.10969999999999999</v>
      </c>
      <c r="O160" s="96">
        <v>869069</v>
      </c>
      <c r="P160" s="98">
        <v>90.5</v>
      </c>
      <c r="Q160" s="96">
        <v>786.50744999999995</v>
      </c>
      <c r="R160" s="97">
        <v>2.8070405253020398E-4</v>
      </c>
      <c r="S160" s="97">
        <v>1.0417315084028284E-2</v>
      </c>
      <c r="T160" s="97">
        <f>Q160/'סכום נכסי הקרן'!$C$43</f>
        <v>1.2882924083099548E-3</v>
      </c>
    </row>
    <row r="161" spans="2:20" s="144" customFormat="1">
      <c r="B161" s="89" t="s">
        <v>705</v>
      </c>
      <c r="C161" s="86" t="s">
        <v>706</v>
      </c>
      <c r="D161" s="99" t="s">
        <v>134</v>
      </c>
      <c r="E161" s="99" t="s">
        <v>337</v>
      </c>
      <c r="F161" s="86" t="s">
        <v>703</v>
      </c>
      <c r="G161" s="99" t="s">
        <v>501</v>
      </c>
      <c r="H161" s="86" t="s">
        <v>704</v>
      </c>
      <c r="I161" s="86" t="s">
        <v>176</v>
      </c>
      <c r="J161" s="86"/>
      <c r="K161" s="96">
        <v>0.3</v>
      </c>
      <c r="L161" s="99" t="s">
        <v>262</v>
      </c>
      <c r="M161" s="100">
        <v>0.05</v>
      </c>
      <c r="N161" s="100">
        <v>5.8200000000000002E-2</v>
      </c>
      <c r="O161" s="96">
        <v>9460.91</v>
      </c>
      <c r="P161" s="98">
        <v>126.97</v>
      </c>
      <c r="Q161" s="96">
        <v>12.012499999999999</v>
      </c>
      <c r="R161" s="97">
        <v>9.4017083113363364E-5</v>
      </c>
      <c r="S161" s="97">
        <v>1.5910592766399067E-4</v>
      </c>
      <c r="T161" s="97">
        <f>Q161/'סכום נכסי הקרן'!$C$43</f>
        <v>1.9676371221688151E-5</v>
      </c>
    </row>
    <row r="162" spans="2:20" s="144" customFormat="1">
      <c r="B162" s="89" t="s">
        <v>707</v>
      </c>
      <c r="C162" s="86" t="s">
        <v>708</v>
      </c>
      <c r="D162" s="99" t="s">
        <v>134</v>
      </c>
      <c r="E162" s="99" t="s">
        <v>337</v>
      </c>
      <c r="F162" s="86" t="s">
        <v>703</v>
      </c>
      <c r="G162" s="99" t="s">
        <v>501</v>
      </c>
      <c r="H162" s="86" t="s">
        <v>704</v>
      </c>
      <c r="I162" s="86" t="s">
        <v>176</v>
      </c>
      <c r="J162" s="86"/>
      <c r="K162" s="96">
        <v>1.82</v>
      </c>
      <c r="L162" s="99" t="s">
        <v>262</v>
      </c>
      <c r="M162" s="100">
        <v>4.4500000000000005E-2</v>
      </c>
      <c r="N162" s="100">
        <v>9.7900000000000015E-2</v>
      </c>
      <c r="O162" s="96">
        <v>31800</v>
      </c>
      <c r="P162" s="98">
        <v>111.3</v>
      </c>
      <c r="Q162" s="96">
        <v>35.393380000000001</v>
      </c>
      <c r="R162" s="97">
        <v>2.838140074585517E-4</v>
      </c>
      <c r="S162" s="97">
        <v>4.6878639401158248E-4</v>
      </c>
      <c r="T162" s="97">
        <f>Q162/'סכום נכסי הקרן'!$C$43</f>
        <v>5.797405066974177E-5</v>
      </c>
    </row>
    <row r="163" spans="2:20" s="144" customFormat="1">
      <c r="B163" s="89" t="s">
        <v>709</v>
      </c>
      <c r="C163" s="86" t="s">
        <v>710</v>
      </c>
      <c r="D163" s="99" t="s">
        <v>134</v>
      </c>
      <c r="E163" s="99" t="s">
        <v>337</v>
      </c>
      <c r="F163" s="86" t="s">
        <v>711</v>
      </c>
      <c r="G163" s="99" t="s">
        <v>386</v>
      </c>
      <c r="H163" s="86" t="s">
        <v>704</v>
      </c>
      <c r="I163" s="86" t="s">
        <v>176</v>
      </c>
      <c r="J163" s="86"/>
      <c r="K163" s="96">
        <v>3.12</v>
      </c>
      <c r="L163" s="99" t="s">
        <v>262</v>
      </c>
      <c r="M163" s="100">
        <v>5.4000000000000006E-2</v>
      </c>
      <c r="N163" s="100">
        <v>0.17709999999999992</v>
      </c>
      <c r="O163" s="96">
        <v>48035.44</v>
      </c>
      <c r="P163" s="98">
        <v>85.68</v>
      </c>
      <c r="Q163" s="96">
        <v>41.156780000000005</v>
      </c>
      <c r="R163" s="97">
        <v>8.780177332881984E-5</v>
      </c>
      <c r="S163" s="97">
        <v>5.451228022112616E-4</v>
      </c>
      <c r="T163" s="97">
        <f>Q163/'סכום נכסי הקרן'!$C$43</f>
        <v>6.7414450078613988E-5</v>
      </c>
    </row>
    <row r="164" spans="2:20" s="144" customFormat="1">
      <c r="B164" s="89" t="s">
        <v>712</v>
      </c>
      <c r="C164" s="86" t="s">
        <v>713</v>
      </c>
      <c r="D164" s="99" t="s">
        <v>134</v>
      </c>
      <c r="E164" s="99" t="s">
        <v>337</v>
      </c>
      <c r="F164" s="86" t="s">
        <v>714</v>
      </c>
      <c r="G164" s="99" t="s">
        <v>501</v>
      </c>
      <c r="H164" s="86" t="s">
        <v>715</v>
      </c>
      <c r="I164" s="86" t="s">
        <v>176</v>
      </c>
      <c r="J164" s="86"/>
      <c r="K164" s="96">
        <v>1.4800000000000002</v>
      </c>
      <c r="L164" s="99" t="s">
        <v>262</v>
      </c>
      <c r="M164" s="100">
        <v>4.4500000000000005E-2</v>
      </c>
      <c r="N164" s="100">
        <v>0.32410000000000005</v>
      </c>
      <c r="O164" s="96">
        <v>39471.43</v>
      </c>
      <c r="P164" s="98">
        <v>90.29</v>
      </c>
      <c r="Q164" s="96">
        <v>35.638769999999994</v>
      </c>
      <c r="R164" s="97">
        <v>6.2190865589828857E-5</v>
      </c>
      <c r="S164" s="97">
        <v>4.7203659202111139E-4</v>
      </c>
      <c r="T164" s="97">
        <f>Q164/'סכום נכסי הקרן'!$C$43</f>
        <v>5.8375997369770068E-5</v>
      </c>
    </row>
    <row r="165" spans="2:20" s="144" customFormat="1">
      <c r="B165" s="89" t="s">
        <v>716</v>
      </c>
      <c r="C165" s="86" t="s">
        <v>717</v>
      </c>
      <c r="D165" s="99" t="s">
        <v>134</v>
      </c>
      <c r="E165" s="99" t="s">
        <v>337</v>
      </c>
      <c r="F165" s="86" t="s">
        <v>714</v>
      </c>
      <c r="G165" s="99" t="s">
        <v>501</v>
      </c>
      <c r="H165" s="86" t="s">
        <v>715</v>
      </c>
      <c r="I165" s="86" t="s">
        <v>176</v>
      </c>
      <c r="J165" s="86"/>
      <c r="K165" s="96">
        <v>2.2800000000000002</v>
      </c>
      <c r="L165" s="99" t="s">
        <v>262</v>
      </c>
      <c r="M165" s="100">
        <v>4.9000000000000002E-2</v>
      </c>
      <c r="N165" s="100">
        <v>0.29460000000000003</v>
      </c>
      <c r="O165" s="96">
        <v>202007.59</v>
      </c>
      <c r="P165" s="98">
        <v>79.459999999999994</v>
      </c>
      <c r="Q165" s="96">
        <v>160.51523999999998</v>
      </c>
      <c r="R165" s="97">
        <v>1.4213140217133281E-4</v>
      </c>
      <c r="S165" s="97">
        <v>2.1260292332493736E-3</v>
      </c>
      <c r="T165" s="97">
        <f>Q165/'סכום נכסי הקרן'!$C$43</f>
        <v>2.6292257639778287E-4</v>
      </c>
    </row>
    <row r="166" spans="2:20" s="144" customFormat="1">
      <c r="B166" s="89" t="s">
        <v>718</v>
      </c>
      <c r="C166" s="86" t="s">
        <v>719</v>
      </c>
      <c r="D166" s="99" t="s">
        <v>134</v>
      </c>
      <c r="E166" s="99" t="s">
        <v>337</v>
      </c>
      <c r="F166" s="86" t="s">
        <v>720</v>
      </c>
      <c r="G166" s="99" t="s">
        <v>386</v>
      </c>
      <c r="H166" s="86" t="s">
        <v>721</v>
      </c>
      <c r="I166" s="86" t="s">
        <v>176</v>
      </c>
      <c r="J166" s="86"/>
      <c r="K166" s="96">
        <v>1.49</v>
      </c>
      <c r="L166" s="99" t="s">
        <v>262</v>
      </c>
      <c r="M166" s="100">
        <v>5.3499999999999999E-2</v>
      </c>
      <c r="N166" s="100">
        <v>3.3699999999999994E-2</v>
      </c>
      <c r="O166" s="96">
        <v>48145.599999999999</v>
      </c>
      <c r="P166" s="98">
        <v>107</v>
      </c>
      <c r="Q166" s="96">
        <v>52.855870000000003</v>
      </c>
      <c r="R166" s="97">
        <v>5.5078255007466733E-4</v>
      </c>
      <c r="S166" s="97">
        <v>7.0007760489800594E-4</v>
      </c>
      <c r="T166" s="97">
        <f>Q166/'סכום נכסי הקרן'!$C$43</f>
        <v>8.6577458427911769E-5</v>
      </c>
    </row>
    <row r="167" spans="2:20" s="144" customFormat="1">
      <c r="B167" s="89" t="s">
        <v>722</v>
      </c>
      <c r="C167" s="86" t="s">
        <v>723</v>
      </c>
      <c r="D167" s="99" t="s">
        <v>134</v>
      </c>
      <c r="E167" s="99" t="s">
        <v>337</v>
      </c>
      <c r="F167" s="86" t="s">
        <v>724</v>
      </c>
      <c r="G167" s="99" t="s">
        <v>404</v>
      </c>
      <c r="H167" s="86" t="s">
        <v>725</v>
      </c>
      <c r="I167" s="86"/>
      <c r="J167" s="86"/>
      <c r="K167" s="96">
        <v>3.87</v>
      </c>
      <c r="L167" s="99" t="s">
        <v>262</v>
      </c>
      <c r="M167" s="100">
        <v>3.85E-2</v>
      </c>
      <c r="N167" s="100">
        <v>4.1499999999999995E-2</v>
      </c>
      <c r="O167" s="96">
        <v>190000</v>
      </c>
      <c r="P167" s="98">
        <v>98.52</v>
      </c>
      <c r="Q167" s="96">
        <v>187.18801000000002</v>
      </c>
      <c r="R167" s="97">
        <v>6.7333816546762593E-4</v>
      </c>
      <c r="S167" s="97">
        <v>2.479310882716035E-3</v>
      </c>
      <c r="T167" s="97">
        <f>Q167/'סכום נכסי הקרן'!$C$43</f>
        <v>3.0661234322656186E-4</v>
      </c>
    </row>
    <row r="168" spans="2:20" s="144" customFormat="1">
      <c r="B168" s="89" t="s">
        <v>726</v>
      </c>
      <c r="C168" s="86" t="s">
        <v>727</v>
      </c>
      <c r="D168" s="99" t="s">
        <v>134</v>
      </c>
      <c r="E168" s="99" t="s">
        <v>337</v>
      </c>
      <c r="F168" s="86" t="s">
        <v>728</v>
      </c>
      <c r="G168" s="99" t="s">
        <v>729</v>
      </c>
      <c r="H168" s="86" t="s">
        <v>725</v>
      </c>
      <c r="I168" s="86"/>
      <c r="J168" s="86"/>
      <c r="K168" s="96">
        <v>0.36</v>
      </c>
      <c r="L168" s="99" t="s">
        <v>262</v>
      </c>
      <c r="M168" s="100">
        <v>4.1599999999999998E-2</v>
      </c>
      <c r="N168" s="100">
        <v>2.8700000000000007E-2</v>
      </c>
      <c r="O168" s="96">
        <v>28700</v>
      </c>
      <c r="P168" s="98">
        <v>104.61</v>
      </c>
      <c r="Q168" s="96">
        <v>30.02308</v>
      </c>
      <c r="R168" s="97">
        <v>3.4312091428571428E-4</v>
      </c>
      <c r="S168" s="97">
        <v>3.976566072616196E-4</v>
      </c>
      <c r="T168" s="97">
        <f>Q168/'סכום נכסי הקרן'!$C$43</f>
        <v>4.9177545664802588E-5</v>
      </c>
    </row>
    <row r="169" spans="2:20" s="144" customFormat="1"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96"/>
      <c r="P169" s="98"/>
      <c r="Q169" s="86"/>
      <c r="R169" s="86"/>
      <c r="S169" s="97"/>
      <c r="T169" s="86"/>
    </row>
    <row r="170" spans="2:20" s="144" customFormat="1">
      <c r="B170" s="103" t="s">
        <v>53</v>
      </c>
      <c r="C170" s="84"/>
      <c r="D170" s="84"/>
      <c r="E170" s="84"/>
      <c r="F170" s="84"/>
      <c r="G170" s="84"/>
      <c r="H170" s="84"/>
      <c r="I170" s="84"/>
      <c r="J170" s="84"/>
      <c r="K170" s="93">
        <v>3.8589428196806739</v>
      </c>
      <c r="L170" s="84"/>
      <c r="M170" s="84"/>
      <c r="N170" s="105">
        <v>2.639891536690964E-2</v>
      </c>
      <c r="O170" s="93"/>
      <c r="P170" s="95"/>
      <c r="Q170" s="93">
        <f>SUM(Q171:Q237)</f>
        <v>11852.223579999996</v>
      </c>
      <c r="R170" s="84"/>
      <c r="S170" s="94">
        <v>0.15696309710968059</v>
      </c>
      <c r="T170" s="94">
        <f>Q170/'סכום נכסי הקרן'!$C$43</f>
        <v>1.941383983038715E-2</v>
      </c>
    </row>
    <row r="171" spans="2:20" s="144" customFormat="1">
      <c r="B171" s="89" t="s">
        <v>730</v>
      </c>
      <c r="C171" s="86" t="s">
        <v>731</v>
      </c>
      <c r="D171" s="99" t="s">
        <v>134</v>
      </c>
      <c r="E171" s="99" t="s">
        <v>337</v>
      </c>
      <c r="F171" s="86" t="s">
        <v>338</v>
      </c>
      <c r="G171" s="99" t="s">
        <v>339</v>
      </c>
      <c r="H171" s="86" t="s">
        <v>340</v>
      </c>
      <c r="I171" s="86" t="s">
        <v>174</v>
      </c>
      <c r="J171" s="86"/>
      <c r="K171" s="96">
        <v>7.330000000000001</v>
      </c>
      <c r="L171" s="99" t="s">
        <v>262</v>
      </c>
      <c r="M171" s="100">
        <v>3.0099999999999998E-2</v>
      </c>
      <c r="N171" s="100">
        <v>2.6200000000000005E-2</v>
      </c>
      <c r="O171" s="96">
        <v>387900</v>
      </c>
      <c r="P171" s="98">
        <v>103.77</v>
      </c>
      <c r="Q171" s="96">
        <v>402.52382999999992</v>
      </c>
      <c r="R171" s="97">
        <v>3.5002072173913036E-4</v>
      </c>
      <c r="S171" s="97">
        <v>5.3314403645379786E-3</v>
      </c>
      <c r="T171" s="97">
        <f>Q171/'סכום נכסי הקרן'!$C$43</f>
        <v>6.5933055605874654E-4</v>
      </c>
    </row>
    <row r="172" spans="2:20" s="144" customFormat="1">
      <c r="B172" s="89" t="s">
        <v>732</v>
      </c>
      <c r="C172" s="86" t="s">
        <v>733</v>
      </c>
      <c r="D172" s="99" t="s">
        <v>134</v>
      </c>
      <c r="E172" s="99" t="s">
        <v>337</v>
      </c>
      <c r="F172" s="86" t="s">
        <v>354</v>
      </c>
      <c r="G172" s="99" t="s">
        <v>339</v>
      </c>
      <c r="H172" s="86" t="s">
        <v>340</v>
      </c>
      <c r="I172" s="86" t="s">
        <v>174</v>
      </c>
      <c r="J172" s="86"/>
      <c r="K172" s="96">
        <v>0.91000000000000014</v>
      </c>
      <c r="L172" s="99" t="s">
        <v>262</v>
      </c>
      <c r="M172" s="100">
        <v>8.3999999999999995E-3</v>
      </c>
      <c r="N172" s="100">
        <v>3.7000000000000002E-3</v>
      </c>
      <c r="O172" s="96">
        <v>5824</v>
      </c>
      <c r="P172" s="98">
        <v>100.49</v>
      </c>
      <c r="Q172" s="96">
        <v>5.8525400000000003</v>
      </c>
      <c r="R172" s="97">
        <v>7.3774798373372933E-6</v>
      </c>
      <c r="S172" s="97">
        <v>7.7517070209416199E-5</v>
      </c>
      <c r="T172" s="97">
        <f>Q172/'סכום נכסי הקרן'!$C$43</f>
        <v>9.5864099587745076E-6</v>
      </c>
    </row>
    <row r="173" spans="2:20" s="144" customFormat="1">
      <c r="B173" s="89" t="s">
        <v>734</v>
      </c>
      <c r="C173" s="86" t="s">
        <v>735</v>
      </c>
      <c r="D173" s="99" t="s">
        <v>134</v>
      </c>
      <c r="E173" s="99" t="s">
        <v>337</v>
      </c>
      <c r="F173" s="86" t="s">
        <v>354</v>
      </c>
      <c r="G173" s="99" t="s">
        <v>339</v>
      </c>
      <c r="H173" s="86" t="s">
        <v>340</v>
      </c>
      <c r="I173" s="86" t="s">
        <v>174</v>
      </c>
      <c r="J173" s="86"/>
      <c r="K173" s="96">
        <v>2.29</v>
      </c>
      <c r="L173" s="99" t="s">
        <v>262</v>
      </c>
      <c r="M173" s="100">
        <v>5.9000000000000004E-2</v>
      </c>
      <c r="N173" s="100">
        <v>9.700000000000002E-3</v>
      </c>
      <c r="O173" s="96">
        <v>557770</v>
      </c>
      <c r="P173" s="98">
        <v>112.24</v>
      </c>
      <c r="Q173" s="96">
        <v>626.04102999999986</v>
      </c>
      <c r="R173" s="97">
        <v>3.8685509889185013E-4</v>
      </c>
      <c r="S173" s="97">
        <v>8.2919324731629725E-3</v>
      </c>
      <c r="T173" s="97">
        <f>Q173/'סכום נכסי הקרן'!$C$43</f>
        <v>1.0254497986504063E-3</v>
      </c>
    </row>
    <row r="174" spans="2:20" s="144" customFormat="1">
      <c r="B174" s="89" t="s">
        <v>736</v>
      </c>
      <c r="C174" s="86" t="s">
        <v>737</v>
      </c>
      <c r="D174" s="99" t="s">
        <v>134</v>
      </c>
      <c r="E174" s="99" t="s">
        <v>337</v>
      </c>
      <c r="F174" s="86" t="s">
        <v>354</v>
      </c>
      <c r="G174" s="99" t="s">
        <v>339</v>
      </c>
      <c r="H174" s="86" t="s">
        <v>340</v>
      </c>
      <c r="I174" s="86" t="s">
        <v>174</v>
      </c>
      <c r="J174" s="86"/>
      <c r="K174" s="96">
        <v>2.84</v>
      </c>
      <c r="L174" s="99" t="s">
        <v>262</v>
      </c>
      <c r="M174" s="100">
        <v>1.84E-2</v>
      </c>
      <c r="N174" s="100">
        <v>8.3999999999999977E-3</v>
      </c>
      <c r="O174" s="96">
        <v>8400</v>
      </c>
      <c r="P174" s="98">
        <v>103</v>
      </c>
      <c r="Q174" s="96">
        <v>8.6519999999999992</v>
      </c>
      <c r="R174" s="97">
        <v>1.3769987729241171E-5</v>
      </c>
      <c r="S174" s="97">
        <v>1.1459600300926929E-4</v>
      </c>
      <c r="T174" s="97">
        <f>Q174/'סכום נכסי הקרן'!$C$43</f>
        <v>1.4171901253697887E-5</v>
      </c>
    </row>
    <row r="175" spans="2:20" s="144" customFormat="1">
      <c r="B175" s="89" t="s">
        <v>738</v>
      </c>
      <c r="C175" s="86" t="s">
        <v>739</v>
      </c>
      <c r="D175" s="99" t="s">
        <v>134</v>
      </c>
      <c r="E175" s="99" t="s">
        <v>337</v>
      </c>
      <c r="F175" s="86" t="s">
        <v>740</v>
      </c>
      <c r="G175" s="99" t="s">
        <v>741</v>
      </c>
      <c r="H175" s="86" t="s">
        <v>364</v>
      </c>
      <c r="I175" s="86" t="s">
        <v>174</v>
      </c>
      <c r="J175" s="86"/>
      <c r="K175" s="96">
        <v>2.41</v>
      </c>
      <c r="L175" s="99" t="s">
        <v>262</v>
      </c>
      <c r="M175" s="100">
        <v>4.8399999999999999E-2</v>
      </c>
      <c r="N175" s="100">
        <v>9.1000000000000004E-3</v>
      </c>
      <c r="O175" s="96">
        <v>213055.32</v>
      </c>
      <c r="P175" s="98">
        <v>109.67</v>
      </c>
      <c r="Q175" s="96">
        <v>233.65778</v>
      </c>
      <c r="R175" s="97">
        <v>2.2253121883568456E-4</v>
      </c>
      <c r="S175" s="97">
        <v>3.0948043989851115E-3</v>
      </c>
      <c r="T175" s="97">
        <f>Q175/'סכום נכסי הקרן'!$C$43</f>
        <v>3.827294250252272E-4</v>
      </c>
    </row>
    <row r="176" spans="2:20" s="144" customFormat="1">
      <c r="B176" s="89" t="s">
        <v>742</v>
      </c>
      <c r="C176" s="86" t="s">
        <v>743</v>
      </c>
      <c r="D176" s="99" t="s">
        <v>134</v>
      </c>
      <c r="E176" s="99" t="s">
        <v>337</v>
      </c>
      <c r="F176" s="86" t="s">
        <v>363</v>
      </c>
      <c r="G176" s="99" t="s">
        <v>339</v>
      </c>
      <c r="H176" s="86" t="s">
        <v>364</v>
      </c>
      <c r="I176" s="86" t="s">
        <v>176</v>
      </c>
      <c r="J176" s="86"/>
      <c r="K176" s="96">
        <v>3.85</v>
      </c>
      <c r="L176" s="99" t="s">
        <v>262</v>
      </c>
      <c r="M176" s="100">
        <v>1.95E-2</v>
      </c>
      <c r="N176" s="100">
        <v>1.3099999999999999E-2</v>
      </c>
      <c r="O176" s="96">
        <v>400000</v>
      </c>
      <c r="P176" s="98">
        <v>104.38</v>
      </c>
      <c r="Q176" s="96">
        <v>417.52</v>
      </c>
      <c r="R176" s="97">
        <v>6.0951824817518253E-4</v>
      </c>
      <c r="S176" s="97">
        <v>5.5300650920515624E-3</v>
      </c>
      <c r="T176" s="97">
        <f>Q176/'סכום נכסי הקרן'!$C$43</f>
        <v>6.8389415296393231E-4</v>
      </c>
    </row>
    <row r="177" spans="2:20" s="144" customFormat="1">
      <c r="B177" s="89" t="s">
        <v>744</v>
      </c>
      <c r="C177" s="86" t="s">
        <v>745</v>
      </c>
      <c r="D177" s="99" t="s">
        <v>134</v>
      </c>
      <c r="E177" s="99" t="s">
        <v>337</v>
      </c>
      <c r="F177" s="86" t="s">
        <v>338</v>
      </c>
      <c r="G177" s="99" t="s">
        <v>339</v>
      </c>
      <c r="H177" s="86" t="s">
        <v>364</v>
      </c>
      <c r="I177" s="86" t="s">
        <v>174</v>
      </c>
      <c r="J177" s="86"/>
      <c r="K177" s="96">
        <v>1.64</v>
      </c>
      <c r="L177" s="99" t="s">
        <v>262</v>
      </c>
      <c r="M177" s="100">
        <v>5.4000000000000006E-2</v>
      </c>
      <c r="N177" s="100">
        <v>7.4000000000000012E-3</v>
      </c>
      <c r="O177" s="96">
        <v>274922</v>
      </c>
      <c r="P177" s="98">
        <v>109.46</v>
      </c>
      <c r="Q177" s="96">
        <v>300.92962</v>
      </c>
      <c r="R177" s="97">
        <v>1.3641174068092178E-4</v>
      </c>
      <c r="S177" s="97">
        <v>3.9858219647593927E-3</v>
      </c>
      <c r="T177" s="97">
        <f>Q177/'סכום נכסי הקרן'!$C$43</f>
        <v>4.9292011777078465E-4</v>
      </c>
    </row>
    <row r="178" spans="2:20" s="144" customFormat="1">
      <c r="B178" s="89" t="s">
        <v>746</v>
      </c>
      <c r="C178" s="86" t="s">
        <v>747</v>
      </c>
      <c r="D178" s="99" t="s">
        <v>134</v>
      </c>
      <c r="E178" s="99" t="s">
        <v>337</v>
      </c>
      <c r="F178" s="86" t="s">
        <v>354</v>
      </c>
      <c r="G178" s="99" t="s">
        <v>339</v>
      </c>
      <c r="H178" s="86" t="s">
        <v>364</v>
      </c>
      <c r="I178" s="86" t="s">
        <v>176</v>
      </c>
      <c r="J178" s="86"/>
      <c r="K178" s="96">
        <v>2.9699999999999998</v>
      </c>
      <c r="L178" s="99" t="s">
        <v>262</v>
      </c>
      <c r="M178" s="100">
        <v>6.0999999999999999E-2</v>
      </c>
      <c r="N178" s="100">
        <v>1.0999999999999999E-2</v>
      </c>
      <c r="O178" s="96">
        <v>339907</v>
      </c>
      <c r="P178" s="98">
        <v>120.41</v>
      </c>
      <c r="Q178" s="96">
        <v>409.28203000000002</v>
      </c>
      <c r="R178" s="97">
        <v>2.3892569318200593E-4</v>
      </c>
      <c r="S178" s="97">
        <v>5.4209529289782534E-3</v>
      </c>
      <c r="T178" s="97">
        <f>Q178/'סכום נכסי הקרן'!$C$43</f>
        <v>6.7040042927334921E-4</v>
      </c>
    </row>
    <row r="179" spans="2:20" s="144" customFormat="1">
      <c r="B179" s="89" t="s">
        <v>748</v>
      </c>
      <c r="C179" s="86" t="s">
        <v>749</v>
      </c>
      <c r="D179" s="99" t="s">
        <v>134</v>
      </c>
      <c r="E179" s="99" t="s">
        <v>337</v>
      </c>
      <c r="F179" s="86" t="s">
        <v>403</v>
      </c>
      <c r="G179" s="99" t="s">
        <v>404</v>
      </c>
      <c r="H179" s="86" t="s">
        <v>400</v>
      </c>
      <c r="I179" s="86" t="s">
        <v>176</v>
      </c>
      <c r="J179" s="86"/>
      <c r="K179" s="96">
        <v>7.5499999999999989</v>
      </c>
      <c r="L179" s="99" t="s">
        <v>262</v>
      </c>
      <c r="M179" s="100">
        <v>3.6499999999999998E-2</v>
      </c>
      <c r="N179" s="100">
        <v>3.0800000000000001E-2</v>
      </c>
      <c r="O179" s="96">
        <v>258000</v>
      </c>
      <c r="P179" s="98">
        <v>104.79</v>
      </c>
      <c r="Q179" s="96">
        <v>270.35820000000001</v>
      </c>
      <c r="R179" s="97">
        <v>6.9599048528643252E-4</v>
      </c>
      <c r="S179" s="97">
        <v>3.5809025775289682E-3</v>
      </c>
      <c r="T179" s="97">
        <f>Q179/'סכום נכסי הקרן'!$C$43</f>
        <v>4.4284439592319751E-4</v>
      </c>
    </row>
    <row r="180" spans="2:20" s="144" customFormat="1">
      <c r="B180" s="89" t="s">
        <v>405</v>
      </c>
      <c r="C180" s="86" t="s">
        <v>406</v>
      </c>
      <c r="D180" s="99" t="s">
        <v>134</v>
      </c>
      <c r="E180" s="99" t="s">
        <v>337</v>
      </c>
      <c r="F180" s="86" t="s">
        <v>403</v>
      </c>
      <c r="G180" s="99" t="s">
        <v>404</v>
      </c>
      <c r="H180" s="86" t="s">
        <v>400</v>
      </c>
      <c r="I180" s="86" t="s">
        <v>176</v>
      </c>
      <c r="J180" s="86"/>
      <c r="K180" s="96">
        <v>0.91</v>
      </c>
      <c r="L180" s="99" t="s">
        <v>262</v>
      </c>
      <c r="M180" s="100">
        <v>5.7000000000000002E-2</v>
      </c>
      <c r="N180" s="100">
        <v>4.5999999999999999E-3</v>
      </c>
      <c r="O180" s="96">
        <v>1432</v>
      </c>
      <c r="P180" s="98">
        <v>105.26</v>
      </c>
      <c r="Q180" s="96">
        <v>1.50732</v>
      </c>
      <c r="R180" s="97">
        <v>1.7007145203433988E-6</v>
      </c>
      <c r="S180" s="97">
        <v>1.9964499220519162E-5</v>
      </c>
      <c r="T180" s="97">
        <f>Q180/'סכום נכסי הקרן'!$C$43</f>
        <v>2.4689771379708623E-6</v>
      </c>
    </row>
    <row r="181" spans="2:20" s="144" customFormat="1">
      <c r="B181" s="89" t="s">
        <v>750</v>
      </c>
      <c r="C181" s="86" t="s">
        <v>751</v>
      </c>
      <c r="D181" s="99" t="s">
        <v>134</v>
      </c>
      <c r="E181" s="99" t="s">
        <v>337</v>
      </c>
      <c r="F181" s="86" t="s">
        <v>338</v>
      </c>
      <c r="G181" s="99" t="s">
        <v>339</v>
      </c>
      <c r="H181" s="86" t="s">
        <v>400</v>
      </c>
      <c r="I181" s="86" t="s">
        <v>174</v>
      </c>
      <c r="J181" s="86"/>
      <c r="K181" s="96">
        <v>4.91</v>
      </c>
      <c r="L181" s="99" t="s">
        <v>262</v>
      </c>
      <c r="M181" s="100">
        <v>1.4800000000000001E-2</v>
      </c>
      <c r="N181" s="100">
        <v>1.1500000000000002E-2</v>
      </c>
      <c r="O181" s="96">
        <v>315191</v>
      </c>
      <c r="P181" s="98">
        <v>102.13</v>
      </c>
      <c r="Q181" s="96">
        <v>321.90457000000004</v>
      </c>
      <c r="R181" s="97">
        <v>3.3884691578947367E-4</v>
      </c>
      <c r="S181" s="97">
        <v>4.2636358151199195E-3</v>
      </c>
      <c r="T181" s="97">
        <f>Q181/'סכום נכסי הקרן'!$C$43</f>
        <v>5.2727690466413324E-4</v>
      </c>
    </row>
    <row r="182" spans="2:20" s="144" customFormat="1">
      <c r="B182" s="89" t="s">
        <v>752</v>
      </c>
      <c r="C182" s="86" t="s">
        <v>753</v>
      </c>
      <c r="D182" s="99" t="s">
        <v>134</v>
      </c>
      <c r="E182" s="99" t="s">
        <v>337</v>
      </c>
      <c r="F182" s="86" t="s">
        <v>423</v>
      </c>
      <c r="G182" s="99" t="s">
        <v>386</v>
      </c>
      <c r="H182" s="86" t="s">
        <v>400</v>
      </c>
      <c r="I182" s="86" t="s">
        <v>176</v>
      </c>
      <c r="J182" s="86"/>
      <c r="K182" s="96">
        <v>1.6099999999999999</v>
      </c>
      <c r="L182" s="99" t="s">
        <v>262</v>
      </c>
      <c r="M182" s="100">
        <v>5.2499999999999998E-2</v>
      </c>
      <c r="N182" s="100">
        <v>1.34E-2</v>
      </c>
      <c r="O182" s="96">
        <v>12318</v>
      </c>
      <c r="P182" s="98">
        <v>108.15</v>
      </c>
      <c r="Q182" s="96">
        <v>13.32192</v>
      </c>
      <c r="R182" s="97">
        <v>1.954631529569687E-4</v>
      </c>
      <c r="S182" s="97">
        <v>1.7644923536861361E-4</v>
      </c>
      <c r="T182" s="97">
        <f>Q182/'סכום נכסי הקרן'!$C$43</f>
        <v>2.1821189869355407E-5</v>
      </c>
    </row>
    <row r="183" spans="2:20" s="144" customFormat="1">
      <c r="B183" s="89" t="s">
        <v>754</v>
      </c>
      <c r="C183" s="86" t="s">
        <v>755</v>
      </c>
      <c r="D183" s="99" t="s">
        <v>134</v>
      </c>
      <c r="E183" s="99" t="s">
        <v>337</v>
      </c>
      <c r="F183" s="86" t="s">
        <v>338</v>
      </c>
      <c r="G183" s="99" t="s">
        <v>339</v>
      </c>
      <c r="H183" s="86" t="s">
        <v>400</v>
      </c>
      <c r="I183" s="86" t="s">
        <v>174</v>
      </c>
      <c r="J183" s="86"/>
      <c r="K183" s="96">
        <v>4.4000000000000004</v>
      </c>
      <c r="L183" s="99" t="s">
        <v>262</v>
      </c>
      <c r="M183" s="100">
        <v>2.0979999999999999E-2</v>
      </c>
      <c r="N183" s="100">
        <v>1.1000000000000001E-2</v>
      </c>
      <c r="O183" s="96">
        <v>28931</v>
      </c>
      <c r="P183" s="98">
        <v>104.94</v>
      </c>
      <c r="Q183" s="96">
        <v>30.360199999999999</v>
      </c>
      <c r="R183" s="97">
        <v>3.0360230360230359E-5</v>
      </c>
      <c r="S183" s="97">
        <v>4.0212177190961833E-4</v>
      </c>
      <c r="T183" s="97">
        <f>Q183/'סכום נכסי הקרן'!$C$43</f>
        <v>4.9729745312357679E-5</v>
      </c>
    </row>
    <row r="184" spans="2:20" s="144" customFormat="1">
      <c r="B184" s="89" t="s">
        <v>756</v>
      </c>
      <c r="C184" s="86" t="s">
        <v>757</v>
      </c>
      <c r="D184" s="99" t="s">
        <v>134</v>
      </c>
      <c r="E184" s="99" t="s">
        <v>337</v>
      </c>
      <c r="F184" s="86" t="s">
        <v>461</v>
      </c>
      <c r="G184" s="99" t="s">
        <v>386</v>
      </c>
      <c r="H184" s="86" t="s">
        <v>444</v>
      </c>
      <c r="I184" s="86" t="s">
        <v>174</v>
      </c>
      <c r="J184" s="86"/>
      <c r="K184" s="96">
        <v>1.2899999999999998</v>
      </c>
      <c r="L184" s="99" t="s">
        <v>262</v>
      </c>
      <c r="M184" s="100">
        <v>6.4100000000000004E-2</v>
      </c>
      <c r="N184" s="100">
        <v>6.0999999999999995E-3</v>
      </c>
      <c r="O184" s="96">
        <v>7116.4</v>
      </c>
      <c r="P184" s="98">
        <v>108.75</v>
      </c>
      <c r="Q184" s="96">
        <v>7.7390799999999995</v>
      </c>
      <c r="R184" s="97">
        <v>3.6053406380441263E-5</v>
      </c>
      <c r="S184" s="97">
        <v>1.0250434985771796E-4</v>
      </c>
      <c r="T184" s="97">
        <f>Q184/'סכום נכסי הקרן'!$C$43</f>
        <v>1.2676546180590413E-5</v>
      </c>
    </row>
    <row r="185" spans="2:20" s="144" customFormat="1">
      <c r="B185" s="89" t="s">
        <v>758</v>
      </c>
      <c r="C185" s="86" t="s">
        <v>759</v>
      </c>
      <c r="D185" s="99" t="s">
        <v>134</v>
      </c>
      <c r="E185" s="99" t="s">
        <v>337</v>
      </c>
      <c r="F185" s="86" t="s">
        <v>466</v>
      </c>
      <c r="G185" s="99" t="s">
        <v>386</v>
      </c>
      <c r="H185" s="86" t="s">
        <v>444</v>
      </c>
      <c r="I185" s="86" t="s">
        <v>176</v>
      </c>
      <c r="J185" s="86"/>
      <c r="K185" s="96">
        <v>1</v>
      </c>
      <c r="L185" s="99" t="s">
        <v>262</v>
      </c>
      <c r="M185" s="100">
        <v>6.4000000000000001E-2</v>
      </c>
      <c r="N185" s="100">
        <v>4.8999999999999998E-3</v>
      </c>
      <c r="O185" s="96">
        <v>52463.7</v>
      </c>
      <c r="P185" s="98">
        <v>105.88</v>
      </c>
      <c r="Q185" s="96">
        <v>55.548559999999995</v>
      </c>
      <c r="R185" s="97">
        <v>1.9507195641265234E-4</v>
      </c>
      <c r="S185" s="97">
        <v>7.3574236580219317E-4</v>
      </c>
      <c r="T185" s="97">
        <f>Q185/'סכום נכסי הקרן'!$C$43</f>
        <v>9.0988061385241837E-5</v>
      </c>
    </row>
    <row r="186" spans="2:20" s="144" customFormat="1">
      <c r="B186" s="89" t="s">
        <v>760</v>
      </c>
      <c r="C186" s="86" t="s">
        <v>761</v>
      </c>
      <c r="D186" s="99" t="s">
        <v>134</v>
      </c>
      <c r="E186" s="99" t="s">
        <v>337</v>
      </c>
      <c r="F186" s="86" t="s">
        <v>466</v>
      </c>
      <c r="G186" s="99" t="s">
        <v>386</v>
      </c>
      <c r="H186" s="86" t="s">
        <v>444</v>
      </c>
      <c r="I186" s="86" t="s">
        <v>176</v>
      </c>
      <c r="J186" s="86"/>
      <c r="K186" s="96">
        <v>1.7400000000000007</v>
      </c>
      <c r="L186" s="99" t="s">
        <v>262</v>
      </c>
      <c r="M186" s="100">
        <v>7.9900000000000006E-3</v>
      </c>
      <c r="N186" s="100">
        <v>1.1300000000000003E-2</v>
      </c>
      <c r="O186" s="96">
        <v>89896</v>
      </c>
      <c r="P186" s="98">
        <v>99.43</v>
      </c>
      <c r="Q186" s="96">
        <v>89.381659999999968</v>
      </c>
      <c r="R186" s="97">
        <v>1.6088316847269726E-4</v>
      </c>
      <c r="S186" s="97">
        <v>1.1838628037833428E-3</v>
      </c>
      <c r="T186" s="97">
        <f>Q186/'סכום נכסי הקרן'!$C$43</f>
        <v>1.4640638689454439E-4</v>
      </c>
    </row>
    <row r="187" spans="2:20" s="144" customFormat="1">
      <c r="B187" s="89" t="s">
        <v>762</v>
      </c>
      <c r="C187" s="86" t="s">
        <v>763</v>
      </c>
      <c r="D187" s="99" t="s">
        <v>134</v>
      </c>
      <c r="E187" s="99" t="s">
        <v>337</v>
      </c>
      <c r="F187" s="86" t="s">
        <v>475</v>
      </c>
      <c r="G187" s="99" t="s">
        <v>386</v>
      </c>
      <c r="H187" s="86" t="s">
        <v>444</v>
      </c>
      <c r="I187" s="86" t="s">
        <v>176</v>
      </c>
      <c r="J187" s="86"/>
      <c r="K187" s="96">
        <v>4.3500000000000005</v>
      </c>
      <c r="L187" s="99" t="s">
        <v>262</v>
      </c>
      <c r="M187" s="100">
        <v>5.0499999999999996E-2</v>
      </c>
      <c r="N187" s="100">
        <v>3.1699999999999999E-2</v>
      </c>
      <c r="O187" s="96">
        <v>108793</v>
      </c>
      <c r="P187" s="98">
        <v>110.82</v>
      </c>
      <c r="Q187" s="96">
        <v>120.56439999999999</v>
      </c>
      <c r="R187" s="97">
        <v>1.9657153664549284E-4</v>
      </c>
      <c r="S187" s="97">
        <v>1.5968791429970812E-3</v>
      </c>
      <c r="T187" s="97">
        <f>Q187/'סכום נכסי הקרן'!$C$43</f>
        <v>1.9748344562081987E-4</v>
      </c>
    </row>
    <row r="188" spans="2:20" s="144" customFormat="1">
      <c r="B188" s="89" t="s">
        <v>764</v>
      </c>
      <c r="C188" s="86" t="s">
        <v>765</v>
      </c>
      <c r="D188" s="99" t="s">
        <v>134</v>
      </c>
      <c r="E188" s="99" t="s">
        <v>337</v>
      </c>
      <c r="F188" s="86" t="s">
        <v>478</v>
      </c>
      <c r="G188" s="99" t="s">
        <v>339</v>
      </c>
      <c r="H188" s="86" t="s">
        <v>444</v>
      </c>
      <c r="I188" s="86" t="s">
        <v>176</v>
      </c>
      <c r="J188" s="86"/>
      <c r="K188" s="96">
        <v>4.3900000000000006</v>
      </c>
      <c r="L188" s="99" t="s">
        <v>262</v>
      </c>
      <c r="M188" s="100">
        <v>6.4000000000000001E-2</v>
      </c>
      <c r="N188" s="100">
        <v>1.6700000000000003E-2</v>
      </c>
      <c r="O188" s="96">
        <v>64987</v>
      </c>
      <c r="P188" s="98">
        <v>122.7</v>
      </c>
      <c r="Q188" s="96">
        <v>79.739039999999989</v>
      </c>
      <c r="R188" s="97">
        <v>2.4503724463456004E-4</v>
      </c>
      <c r="S188" s="97">
        <v>1.0561460087605459E-3</v>
      </c>
      <c r="T188" s="97">
        <f>Q188/'סכום נכסי הקרן'!$C$43</f>
        <v>1.3061185863900439E-4</v>
      </c>
    </row>
    <row r="189" spans="2:20" s="144" customFormat="1">
      <c r="B189" s="89" t="s">
        <v>766</v>
      </c>
      <c r="C189" s="86" t="s">
        <v>767</v>
      </c>
      <c r="D189" s="99" t="s">
        <v>134</v>
      </c>
      <c r="E189" s="99" t="s">
        <v>337</v>
      </c>
      <c r="F189" s="86" t="s">
        <v>478</v>
      </c>
      <c r="G189" s="99" t="s">
        <v>339</v>
      </c>
      <c r="H189" s="86" t="s">
        <v>444</v>
      </c>
      <c r="I189" s="86" t="s">
        <v>174</v>
      </c>
      <c r="J189" s="86"/>
      <c r="K189" s="96">
        <v>1.6400000000000001</v>
      </c>
      <c r="L189" s="99" t="s">
        <v>262</v>
      </c>
      <c r="M189" s="100">
        <v>2.1480000000000003E-2</v>
      </c>
      <c r="N189" s="100">
        <v>7.2000000000000007E-3</v>
      </c>
      <c r="O189" s="96">
        <v>228080</v>
      </c>
      <c r="P189" s="98">
        <v>102.52</v>
      </c>
      <c r="Q189" s="96">
        <v>233.82762</v>
      </c>
      <c r="R189" s="97">
        <v>3.0573655107668529E-4</v>
      </c>
      <c r="S189" s="97">
        <v>3.0970539349480211E-3</v>
      </c>
      <c r="T189" s="97">
        <f>Q189/'סכום נכסי הקרן'!$C$43</f>
        <v>3.8300762147794657E-4</v>
      </c>
    </row>
    <row r="190" spans="2:20" s="144" customFormat="1">
      <c r="B190" s="89" t="s">
        <v>768</v>
      </c>
      <c r="C190" s="86" t="s">
        <v>769</v>
      </c>
      <c r="D190" s="99" t="s">
        <v>134</v>
      </c>
      <c r="E190" s="99" t="s">
        <v>337</v>
      </c>
      <c r="F190" s="86" t="s">
        <v>485</v>
      </c>
      <c r="G190" s="99" t="s">
        <v>339</v>
      </c>
      <c r="H190" s="86" t="s">
        <v>444</v>
      </c>
      <c r="I190" s="86" t="s">
        <v>176</v>
      </c>
      <c r="J190" s="86"/>
      <c r="K190" s="96">
        <v>0.75</v>
      </c>
      <c r="L190" s="99" t="s">
        <v>262</v>
      </c>
      <c r="M190" s="100">
        <v>1.3100000000000001E-2</v>
      </c>
      <c r="N190" s="100">
        <v>6.7999999999999996E-3</v>
      </c>
      <c r="O190" s="96">
        <v>127739.72</v>
      </c>
      <c r="P190" s="98">
        <v>100.47</v>
      </c>
      <c r="Q190" s="96">
        <v>128.76187999999999</v>
      </c>
      <c r="R190" s="97">
        <v>8.7730776574055269E-4</v>
      </c>
      <c r="S190" s="97">
        <v>1.7054550147895483E-3</v>
      </c>
      <c r="T190" s="97">
        <f>Q190/'סכום נכסי הקרן'!$C$43</f>
        <v>2.1091084704120399E-4</v>
      </c>
    </row>
    <row r="191" spans="2:20" s="144" customFormat="1">
      <c r="B191" s="89" t="s">
        <v>770</v>
      </c>
      <c r="C191" s="86" t="s">
        <v>771</v>
      </c>
      <c r="D191" s="99" t="s">
        <v>134</v>
      </c>
      <c r="E191" s="99" t="s">
        <v>337</v>
      </c>
      <c r="F191" s="86" t="s">
        <v>485</v>
      </c>
      <c r="G191" s="99" t="s">
        <v>339</v>
      </c>
      <c r="H191" s="86" t="s">
        <v>444</v>
      </c>
      <c r="I191" s="86" t="s">
        <v>176</v>
      </c>
      <c r="J191" s="86"/>
      <c r="K191" s="96">
        <v>4.16</v>
      </c>
      <c r="L191" s="99" t="s">
        <v>262</v>
      </c>
      <c r="M191" s="100">
        <v>1.0500000000000001E-2</v>
      </c>
      <c r="N191" s="100">
        <v>1.1099999999999999E-2</v>
      </c>
      <c r="O191" s="96">
        <v>147500</v>
      </c>
      <c r="P191" s="98">
        <v>99.77</v>
      </c>
      <c r="Q191" s="96">
        <v>147.55113</v>
      </c>
      <c r="R191" s="97">
        <v>4.9183709999999999E-4</v>
      </c>
      <c r="S191" s="97">
        <v>1.9543192022077075E-3</v>
      </c>
      <c r="T191" s="97">
        <f>Q191/'סכום נכסי הקרן'!$C$43</f>
        <v>2.4168747621723766E-4</v>
      </c>
    </row>
    <row r="192" spans="2:20" s="144" customFormat="1">
      <c r="B192" s="89" t="s">
        <v>772</v>
      </c>
      <c r="C192" s="86" t="s">
        <v>773</v>
      </c>
      <c r="D192" s="99" t="s">
        <v>134</v>
      </c>
      <c r="E192" s="99" t="s">
        <v>337</v>
      </c>
      <c r="F192" s="86" t="s">
        <v>435</v>
      </c>
      <c r="G192" s="99" t="s">
        <v>420</v>
      </c>
      <c r="H192" s="86" t="s">
        <v>444</v>
      </c>
      <c r="I192" s="86" t="s">
        <v>174</v>
      </c>
      <c r="J192" s="86"/>
      <c r="K192" s="96">
        <v>1.6700000000000002</v>
      </c>
      <c r="L192" s="99" t="s">
        <v>262</v>
      </c>
      <c r="M192" s="100">
        <v>0.06</v>
      </c>
      <c r="N192" s="100">
        <v>1.03E-2</v>
      </c>
      <c r="O192" s="96">
        <v>132341</v>
      </c>
      <c r="P192" s="98">
        <v>110.1</v>
      </c>
      <c r="Q192" s="96">
        <v>145.70742999999999</v>
      </c>
      <c r="R192" s="97">
        <v>9.2936070706392288E-4</v>
      </c>
      <c r="S192" s="97">
        <v>1.9298993396616845E-3</v>
      </c>
      <c r="T192" s="97">
        <f>Q192/'סכום נכסי הקרן'!$C$43</f>
        <v>2.3866751154531869E-4</v>
      </c>
    </row>
    <row r="193" spans="2:20" s="144" customFormat="1">
      <c r="B193" s="89" t="s">
        <v>774</v>
      </c>
      <c r="C193" s="86" t="s">
        <v>775</v>
      </c>
      <c r="D193" s="99" t="s">
        <v>134</v>
      </c>
      <c r="E193" s="99" t="s">
        <v>337</v>
      </c>
      <c r="F193" s="86" t="s">
        <v>419</v>
      </c>
      <c r="G193" s="99" t="s">
        <v>420</v>
      </c>
      <c r="H193" s="86" t="s">
        <v>444</v>
      </c>
      <c r="I193" s="86" t="s">
        <v>176</v>
      </c>
      <c r="J193" s="86"/>
      <c r="K193" s="96">
        <v>2.36</v>
      </c>
      <c r="L193" s="99" t="s">
        <v>262</v>
      </c>
      <c r="M193" s="100">
        <v>1.942E-2</v>
      </c>
      <c r="N193" s="100">
        <v>7.3999999999999986E-3</v>
      </c>
      <c r="O193" s="96">
        <v>77673</v>
      </c>
      <c r="P193" s="98">
        <v>103.03</v>
      </c>
      <c r="Q193" s="96">
        <v>80.02649000000001</v>
      </c>
      <c r="R193" s="97">
        <v>5.332290993410138E-4</v>
      </c>
      <c r="S193" s="97">
        <v>1.0599532927486432E-3</v>
      </c>
      <c r="T193" s="97">
        <f>Q193/'סכום נכסי הקרן'!$C$43</f>
        <v>1.3108269925566824E-4</v>
      </c>
    </row>
    <row r="194" spans="2:20" s="144" customFormat="1">
      <c r="B194" s="89" t="s">
        <v>776</v>
      </c>
      <c r="C194" s="86" t="s">
        <v>777</v>
      </c>
      <c r="D194" s="99" t="s">
        <v>134</v>
      </c>
      <c r="E194" s="99" t="s">
        <v>337</v>
      </c>
      <c r="F194" s="86" t="s">
        <v>419</v>
      </c>
      <c r="G194" s="99" t="s">
        <v>420</v>
      </c>
      <c r="H194" s="86" t="s">
        <v>444</v>
      </c>
      <c r="I194" s="86" t="s">
        <v>176</v>
      </c>
      <c r="J194" s="86"/>
      <c r="K194" s="96">
        <v>3.3100000000000005</v>
      </c>
      <c r="L194" s="99" t="s">
        <v>262</v>
      </c>
      <c r="M194" s="100">
        <v>1.942E-2</v>
      </c>
      <c r="N194" s="100">
        <v>9.3999999999999986E-3</v>
      </c>
      <c r="O194" s="96">
        <v>80966</v>
      </c>
      <c r="P194" s="98">
        <v>103.51</v>
      </c>
      <c r="Q194" s="96">
        <v>83.807899999999989</v>
      </c>
      <c r="R194" s="97">
        <v>5.5842522937919357E-4</v>
      </c>
      <c r="S194" s="97">
        <v>1.1100381831484674E-3</v>
      </c>
      <c r="T194" s="97">
        <f>Q194/'סכום נכסי הקרן'!$C$43</f>
        <v>1.3727661616733556E-4</v>
      </c>
    </row>
    <row r="195" spans="2:20" s="144" customFormat="1">
      <c r="B195" s="89" t="s">
        <v>778</v>
      </c>
      <c r="C195" s="86" t="s">
        <v>779</v>
      </c>
      <c r="D195" s="99" t="s">
        <v>134</v>
      </c>
      <c r="E195" s="99" t="s">
        <v>337</v>
      </c>
      <c r="F195" s="86" t="s">
        <v>504</v>
      </c>
      <c r="G195" s="99" t="s">
        <v>420</v>
      </c>
      <c r="H195" s="86" t="s">
        <v>444</v>
      </c>
      <c r="I195" s="86" t="s">
        <v>174</v>
      </c>
      <c r="J195" s="86"/>
      <c r="K195" s="96">
        <v>1.5100000000000002</v>
      </c>
      <c r="L195" s="99" t="s">
        <v>262</v>
      </c>
      <c r="M195" s="100">
        <v>5.7000000000000002E-2</v>
      </c>
      <c r="N195" s="100">
        <v>8.8999999999999999E-3</v>
      </c>
      <c r="O195" s="96">
        <v>84430</v>
      </c>
      <c r="P195" s="98">
        <v>109.92</v>
      </c>
      <c r="Q195" s="96">
        <v>92.805449999999993</v>
      </c>
      <c r="R195" s="97">
        <v>1.2483448296270788E-4</v>
      </c>
      <c r="S195" s="97">
        <v>1.2292110064119962E-3</v>
      </c>
      <c r="T195" s="97">
        <f>Q195/'סכום נכסי הקרן'!$C$43</f>
        <v>1.5201452533576012E-4</v>
      </c>
    </row>
    <row r="196" spans="2:20" s="144" customFormat="1">
      <c r="B196" s="89" t="s">
        <v>780</v>
      </c>
      <c r="C196" s="86" t="s">
        <v>781</v>
      </c>
      <c r="D196" s="99" t="s">
        <v>134</v>
      </c>
      <c r="E196" s="99" t="s">
        <v>337</v>
      </c>
      <c r="F196" s="86" t="s">
        <v>504</v>
      </c>
      <c r="G196" s="99" t="s">
        <v>420</v>
      </c>
      <c r="H196" s="86" t="s">
        <v>444</v>
      </c>
      <c r="I196" s="86" t="s">
        <v>174</v>
      </c>
      <c r="J196" s="86"/>
      <c r="K196" s="96">
        <v>7.2799999999999994</v>
      </c>
      <c r="L196" s="99" t="s">
        <v>262</v>
      </c>
      <c r="M196" s="100">
        <v>3.9199999999999999E-2</v>
      </c>
      <c r="N196" s="100">
        <v>3.429999999999999E-2</v>
      </c>
      <c r="O196" s="96">
        <v>295000</v>
      </c>
      <c r="P196" s="98">
        <v>105.58</v>
      </c>
      <c r="Q196" s="96">
        <v>311.46102000000002</v>
      </c>
      <c r="R196" s="97">
        <v>9.3880860375811584E-4</v>
      </c>
      <c r="S196" s="97">
        <v>4.1253106778999177E-3</v>
      </c>
      <c r="T196" s="97">
        <f>Q196/'סכום נכסי הקרן'!$C$43</f>
        <v>5.1017045998798239E-4</v>
      </c>
    </row>
    <row r="197" spans="2:20" s="144" customFormat="1">
      <c r="B197" s="89" t="s">
        <v>782</v>
      </c>
      <c r="C197" s="86" t="s">
        <v>783</v>
      </c>
      <c r="D197" s="99" t="s">
        <v>134</v>
      </c>
      <c r="E197" s="99" t="s">
        <v>337</v>
      </c>
      <c r="F197" s="86" t="s">
        <v>478</v>
      </c>
      <c r="G197" s="99" t="s">
        <v>339</v>
      </c>
      <c r="H197" s="86" t="s">
        <v>444</v>
      </c>
      <c r="I197" s="86" t="s">
        <v>174</v>
      </c>
      <c r="J197" s="86"/>
      <c r="K197" s="96">
        <v>1.6099999999999999</v>
      </c>
      <c r="L197" s="99" t="s">
        <v>262</v>
      </c>
      <c r="M197" s="100">
        <v>6.0999999999999999E-2</v>
      </c>
      <c r="N197" s="100">
        <v>6.1999999999999989E-3</v>
      </c>
      <c r="O197" s="96">
        <v>23049.599999999999</v>
      </c>
      <c r="P197" s="98">
        <v>114.11</v>
      </c>
      <c r="Q197" s="96">
        <v>26.301890000000004</v>
      </c>
      <c r="R197" s="97">
        <v>4.3836483333333336E-5</v>
      </c>
      <c r="S197" s="97">
        <v>3.4836933259240296E-4</v>
      </c>
      <c r="T197" s="97">
        <f>Q197/'סכום נכסי הקרן'!$C$43</f>
        <v>4.3082268592883034E-5</v>
      </c>
    </row>
    <row r="198" spans="2:20" s="144" customFormat="1">
      <c r="B198" s="89" t="s">
        <v>784</v>
      </c>
      <c r="C198" s="86" t="s">
        <v>785</v>
      </c>
      <c r="D198" s="99" t="s">
        <v>134</v>
      </c>
      <c r="E198" s="99" t="s">
        <v>337</v>
      </c>
      <c r="F198" s="86" t="s">
        <v>478</v>
      </c>
      <c r="G198" s="99" t="s">
        <v>339</v>
      </c>
      <c r="H198" s="86" t="s">
        <v>444</v>
      </c>
      <c r="I198" s="86" t="s">
        <v>174</v>
      </c>
      <c r="J198" s="86"/>
      <c r="K198" s="96">
        <v>0.19</v>
      </c>
      <c r="L198" s="99" t="s">
        <v>262</v>
      </c>
      <c r="M198" s="100">
        <v>6.8000000000000005E-2</v>
      </c>
      <c r="N198" s="100">
        <v>5.5000000000000005E-3</v>
      </c>
      <c r="O198" s="96">
        <v>93810.99</v>
      </c>
      <c r="P198" s="98">
        <v>106.69</v>
      </c>
      <c r="Q198" s="96">
        <v>100.08693</v>
      </c>
      <c r="R198" s="97">
        <v>2.7902056879004539E-4</v>
      </c>
      <c r="S198" s="97">
        <v>1.3256544303592839E-3</v>
      </c>
      <c r="T198" s="97">
        <f>Q198/'סכום נכסי הקרן'!$C$43</f>
        <v>1.639415266696455E-4</v>
      </c>
    </row>
    <row r="199" spans="2:20" s="144" customFormat="1">
      <c r="B199" s="89" t="s">
        <v>786</v>
      </c>
      <c r="C199" s="86" t="s">
        <v>787</v>
      </c>
      <c r="D199" s="99" t="s">
        <v>134</v>
      </c>
      <c r="E199" s="99" t="s">
        <v>337</v>
      </c>
      <c r="F199" s="86"/>
      <c r="G199" s="99" t="s">
        <v>788</v>
      </c>
      <c r="H199" s="86" t="s">
        <v>444</v>
      </c>
      <c r="I199" s="86" t="s">
        <v>174</v>
      </c>
      <c r="J199" s="86"/>
      <c r="K199" s="96">
        <v>4.47</v>
      </c>
      <c r="L199" s="99" t="s">
        <v>262</v>
      </c>
      <c r="M199" s="100">
        <v>4.2000000000000003E-2</v>
      </c>
      <c r="N199" s="100">
        <v>3.5599999999999993E-2</v>
      </c>
      <c r="O199" s="96">
        <v>1148289</v>
      </c>
      <c r="P199" s="98">
        <v>102.97</v>
      </c>
      <c r="Q199" s="96">
        <v>1182.3932199999999</v>
      </c>
      <c r="R199" s="97">
        <v>8.4456658571428571E-4</v>
      </c>
      <c r="S199" s="97">
        <v>1.5660834142078087E-2</v>
      </c>
      <c r="T199" s="97">
        <f>Q199/'סכום נכסי הקרן'!$C$43</f>
        <v>1.9367498794361862E-3</v>
      </c>
    </row>
    <row r="200" spans="2:20" s="144" customFormat="1">
      <c r="B200" s="89" t="s">
        <v>789</v>
      </c>
      <c r="C200" s="86" t="s">
        <v>790</v>
      </c>
      <c r="D200" s="99" t="s">
        <v>134</v>
      </c>
      <c r="E200" s="99" t="s">
        <v>337</v>
      </c>
      <c r="F200" s="86" t="s">
        <v>791</v>
      </c>
      <c r="G200" s="99" t="s">
        <v>501</v>
      </c>
      <c r="H200" s="86" t="s">
        <v>444</v>
      </c>
      <c r="I200" s="86" t="s">
        <v>176</v>
      </c>
      <c r="J200" s="86"/>
      <c r="K200" s="96">
        <v>3.2800000000000007</v>
      </c>
      <c r="L200" s="99" t="s">
        <v>262</v>
      </c>
      <c r="M200" s="100">
        <v>2.3E-2</v>
      </c>
      <c r="N200" s="100">
        <v>1.3200000000000003E-2</v>
      </c>
      <c r="O200" s="96">
        <v>479039</v>
      </c>
      <c r="P200" s="98">
        <v>103.27</v>
      </c>
      <c r="Q200" s="96">
        <v>494.70357999999987</v>
      </c>
      <c r="R200" s="97">
        <v>1.5870691533029693E-4</v>
      </c>
      <c r="S200" s="97">
        <v>6.5523639554295283E-3</v>
      </c>
      <c r="T200" s="97">
        <f>Q200/'סכום נכסי הקרן'!$C$43</f>
        <v>8.1032019020004994E-4</v>
      </c>
    </row>
    <row r="201" spans="2:20" s="144" customFormat="1">
      <c r="B201" s="89" t="s">
        <v>792</v>
      </c>
      <c r="C201" s="86" t="s">
        <v>793</v>
      </c>
      <c r="D201" s="99" t="s">
        <v>134</v>
      </c>
      <c r="E201" s="99" t="s">
        <v>337</v>
      </c>
      <c r="F201" s="86" t="s">
        <v>791</v>
      </c>
      <c r="G201" s="99" t="s">
        <v>501</v>
      </c>
      <c r="H201" s="86" t="s">
        <v>444</v>
      </c>
      <c r="I201" s="86" t="s">
        <v>176</v>
      </c>
      <c r="J201" s="86"/>
      <c r="K201" s="96">
        <v>7.8399999999999972</v>
      </c>
      <c r="L201" s="99" t="s">
        <v>262</v>
      </c>
      <c r="M201" s="100">
        <v>1.7500000000000002E-2</v>
      </c>
      <c r="N201" s="100">
        <v>1.6599999999999993E-2</v>
      </c>
      <c r="O201" s="96">
        <v>46979</v>
      </c>
      <c r="P201" s="98">
        <v>100.9</v>
      </c>
      <c r="Q201" s="96">
        <v>47.401810000000012</v>
      </c>
      <c r="R201" s="97">
        <v>6.3063085955429151E-5</v>
      </c>
      <c r="S201" s="97">
        <v>6.2783841440185075E-4</v>
      </c>
      <c r="T201" s="97">
        <f>Q201/'סכום נכסי הקרן'!$C$43</f>
        <v>7.7643755266591457E-5</v>
      </c>
    </row>
    <row r="202" spans="2:20" s="144" customFormat="1">
      <c r="B202" s="89" t="s">
        <v>794</v>
      </c>
      <c r="C202" s="86" t="s">
        <v>795</v>
      </c>
      <c r="D202" s="99" t="s">
        <v>134</v>
      </c>
      <c r="E202" s="99" t="s">
        <v>337</v>
      </c>
      <c r="F202" s="86" t="s">
        <v>544</v>
      </c>
      <c r="G202" s="99" t="s">
        <v>386</v>
      </c>
      <c r="H202" s="86" t="s">
        <v>538</v>
      </c>
      <c r="I202" s="86" t="s">
        <v>176</v>
      </c>
      <c r="J202" s="86"/>
      <c r="K202" s="96">
        <v>5.4699999999999989</v>
      </c>
      <c r="L202" s="99" t="s">
        <v>262</v>
      </c>
      <c r="M202" s="100">
        <v>3.5000000000000003E-2</v>
      </c>
      <c r="N202" s="100">
        <v>2.63E-2</v>
      </c>
      <c r="O202" s="96">
        <v>138700</v>
      </c>
      <c r="P202" s="98">
        <v>104.83</v>
      </c>
      <c r="Q202" s="96">
        <v>147.82645000000002</v>
      </c>
      <c r="R202" s="97">
        <v>1.3850797941491319E-3</v>
      </c>
      <c r="S202" s="97">
        <v>1.9579658239770687E-3</v>
      </c>
      <c r="T202" s="97">
        <f>Q202/'סכום נכסי הקרן'!$C$43</f>
        <v>2.4213844799869495E-4</v>
      </c>
    </row>
    <row r="203" spans="2:20" s="144" customFormat="1">
      <c r="B203" s="89" t="s">
        <v>796</v>
      </c>
      <c r="C203" s="86" t="s">
        <v>797</v>
      </c>
      <c r="D203" s="99" t="s">
        <v>134</v>
      </c>
      <c r="E203" s="99" t="s">
        <v>337</v>
      </c>
      <c r="F203" s="86" t="s">
        <v>798</v>
      </c>
      <c r="G203" s="99" t="s">
        <v>404</v>
      </c>
      <c r="H203" s="86" t="s">
        <v>538</v>
      </c>
      <c r="I203" s="86" t="s">
        <v>174</v>
      </c>
      <c r="J203" s="86"/>
      <c r="K203" s="96">
        <v>2.1599999999999997</v>
      </c>
      <c r="L203" s="99" t="s">
        <v>262</v>
      </c>
      <c r="M203" s="100">
        <v>6.9000000000000006E-2</v>
      </c>
      <c r="N203" s="100">
        <v>1.7999999999999999E-2</v>
      </c>
      <c r="O203" s="96">
        <v>80292.06</v>
      </c>
      <c r="P203" s="98">
        <v>113.21</v>
      </c>
      <c r="Q203" s="96">
        <v>90.898649999999989</v>
      </c>
      <c r="R203" s="97">
        <v>1.8998965387509404E-4</v>
      </c>
      <c r="S203" s="97">
        <v>1.2039553824478174E-3</v>
      </c>
      <c r="T203" s="97">
        <f>Q203/'סכום נכסי הקרן'!$C$43</f>
        <v>1.4889120340897427E-4</v>
      </c>
    </row>
    <row r="204" spans="2:20" s="144" customFormat="1">
      <c r="B204" s="89" t="s">
        <v>799</v>
      </c>
      <c r="C204" s="86" t="s">
        <v>800</v>
      </c>
      <c r="D204" s="99" t="s">
        <v>134</v>
      </c>
      <c r="E204" s="99" t="s">
        <v>337</v>
      </c>
      <c r="F204" s="86" t="s">
        <v>801</v>
      </c>
      <c r="G204" s="99" t="s">
        <v>439</v>
      </c>
      <c r="H204" s="86" t="s">
        <v>538</v>
      </c>
      <c r="I204" s="86" t="s">
        <v>174</v>
      </c>
      <c r="J204" s="86"/>
      <c r="K204" s="96">
        <v>2.0599999999999996</v>
      </c>
      <c r="L204" s="99" t="s">
        <v>262</v>
      </c>
      <c r="M204" s="100">
        <v>5.5500000000000001E-2</v>
      </c>
      <c r="N204" s="100">
        <v>1.43E-2</v>
      </c>
      <c r="O204" s="96">
        <v>12728</v>
      </c>
      <c r="P204" s="98">
        <v>110.58</v>
      </c>
      <c r="Q204" s="96">
        <v>14.074620000000001</v>
      </c>
      <c r="R204" s="97">
        <v>2.34577E-4</v>
      </c>
      <c r="S204" s="97">
        <v>1.8641876974969046E-4</v>
      </c>
      <c r="T204" s="97">
        <f>Q204/'סכום נכסי הקרן'!$C$43</f>
        <v>2.3054105966634464E-5</v>
      </c>
    </row>
    <row r="205" spans="2:20" s="144" customFormat="1">
      <c r="B205" s="89" t="s">
        <v>802</v>
      </c>
      <c r="C205" s="86" t="s">
        <v>803</v>
      </c>
      <c r="D205" s="99" t="s">
        <v>134</v>
      </c>
      <c r="E205" s="99" t="s">
        <v>337</v>
      </c>
      <c r="F205" s="86" t="s">
        <v>562</v>
      </c>
      <c r="G205" s="99" t="s">
        <v>339</v>
      </c>
      <c r="H205" s="86" t="s">
        <v>538</v>
      </c>
      <c r="I205" s="86" t="s">
        <v>176</v>
      </c>
      <c r="J205" s="86"/>
      <c r="K205" s="96">
        <v>0.90999999999999981</v>
      </c>
      <c r="L205" s="99" t="s">
        <v>262</v>
      </c>
      <c r="M205" s="100">
        <v>1.09E-2</v>
      </c>
      <c r="N205" s="100">
        <v>6.3E-3</v>
      </c>
      <c r="O205" s="96">
        <v>25399</v>
      </c>
      <c r="P205" s="98">
        <v>100.5</v>
      </c>
      <c r="Q205" s="96">
        <v>25.52599</v>
      </c>
      <c r="R205" s="97">
        <v>2.4310466666666668E-4</v>
      </c>
      <c r="S205" s="97">
        <v>3.3809251350607698E-4</v>
      </c>
      <c r="T205" s="97">
        <f>Q205/'סכום נכסי הקרן'!$C$43</f>
        <v>4.1811351096033258E-5</v>
      </c>
    </row>
    <row r="206" spans="2:20" s="144" customFormat="1">
      <c r="B206" s="89" t="s">
        <v>804</v>
      </c>
      <c r="C206" s="86" t="s">
        <v>805</v>
      </c>
      <c r="D206" s="99" t="s">
        <v>134</v>
      </c>
      <c r="E206" s="99" t="s">
        <v>337</v>
      </c>
      <c r="F206" s="86" t="s">
        <v>541</v>
      </c>
      <c r="G206" s="99" t="s">
        <v>339</v>
      </c>
      <c r="H206" s="86" t="s">
        <v>538</v>
      </c>
      <c r="I206" s="86" t="s">
        <v>174</v>
      </c>
      <c r="J206" s="86"/>
      <c r="K206" s="96">
        <v>3.8100000000000005</v>
      </c>
      <c r="L206" s="99" t="s">
        <v>262</v>
      </c>
      <c r="M206" s="100">
        <v>1.54E-2</v>
      </c>
      <c r="N206" s="100">
        <v>1.11E-2</v>
      </c>
      <c r="O206" s="96">
        <v>202321</v>
      </c>
      <c r="P206" s="98">
        <v>101.77</v>
      </c>
      <c r="Q206" s="96">
        <v>205.90207999999998</v>
      </c>
      <c r="R206" s="97">
        <v>4.0007399059573308E-4</v>
      </c>
      <c r="S206" s="97">
        <v>2.7271793087488218E-3</v>
      </c>
      <c r="T206" s="97">
        <f>Q206/'סכום נכסי הקרן'!$C$43</f>
        <v>3.3726582821209E-4</v>
      </c>
    </row>
    <row r="207" spans="2:20" s="144" customFormat="1">
      <c r="B207" s="89" t="s">
        <v>806</v>
      </c>
      <c r="C207" s="86" t="s">
        <v>807</v>
      </c>
      <c r="D207" s="99" t="s">
        <v>134</v>
      </c>
      <c r="E207" s="99" t="s">
        <v>337</v>
      </c>
      <c r="F207" s="86" t="s">
        <v>808</v>
      </c>
      <c r="G207" s="99" t="s">
        <v>386</v>
      </c>
      <c r="H207" s="86" t="s">
        <v>538</v>
      </c>
      <c r="I207" s="86" t="s">
        <v>174</v>
      </c>
      <c r="J207" s="86"/>
      <c r="K207" s="96">
        <v>4.67</v>
      </c>
      <c r="L207" s="99" t="s">
        <v>262</v>
      </c>
      <c r="M207" s="100">
        <v>6.0499999999999998E-2</v>
      </c>
      <c r="N207" s="100">
        <v>4.4500000000000005E-2</v>
      </c>
      <c r="O207" s="96">
        <v>177621</v>
      </c>
      <c r="P207" s="98">
        <v>108.27</v>
      </c>
      <c r="Q207" s="96">
        <v>192.31026</v>
      </c>
      <c r="R207" s="97">
        <v>3.215428216009069E-4</v>
      </c>
      <c r="S207" s="97">
        <v>2.5471552396756081E-3</v>
      </c>
      <c r="T207" s="97">
        <f>Q207/'סכום נכסי הקרן'!$C$43</f>
        <v>3.1500254447445293E-4</v>
      </c>
    </row>
    <row r="208" spans="2:20" s="144" customFormat="1">
      <c r="B208" s="89" t="s">
        <v>809</v>
      </c>
      <c r="C208" s="86" t="s">
        <v>810</v>
      </c>
      <c r="D208" s="99" t="s">
        <v>134</v>
      </c>
      <c r="E208" s="99" t="s">
        <v>337</v>
      </c>
      <c r="F208" s="86" t="s">
        <v>567</v>
      </c>
      <c r="G208" s="99" t="s">
        <v>386</v>
      </c>
      <c r="H208" s="86" t="s">
        <v>538</v>
      </c>
      <c r="I208" s="86" t="s">
        <v>174</v>
      </c>
      <c r="J208" s="86"/>
      <c r="K208" s="96">
        <v>2.56</v>
      </c>
      <c r="L208" s="99" t="s">
        <v>262</v>
      </c>
      <c r="M208" s="100">
        <v>8.4899999999999993E-3</v>
      </c>
      <c r="N208" s="100">
        <v>1.8100000000000005E-2</v>
      </c>
      <c r="O208" s="96">
        <v>25276</v>
      </c>
      <c r="P208" s="98">
        <v>97.59</v>
      </c>
      <c r="Q208" s="96">
        <v>24.66685</v>
      </c>
      <c r="R208" s="97">
        <v>6.0307856622686532E-5</v>
      </c>
      <c r="S208" s="97">
        <v>3.2671317808936597E-4</v>
      </c>
      <c r="T208" s="97">
        <f>Q208/'סכום נכסי הקרן'!$C$43</f>
        <v>4.0404087198309962E-5</v>
      </c>
    </row>
    <row r="209" spans="2:20" s="144" customFormat="1">
      <c r="B209" s="89" t="s">
        <v>811</v>
      </c>
      <c r="C209" s="86" t="s">
        <v>812</v>
      </c>
      <c r="D209" s="99" t="s">
        <v>134</v>
      </c>
      <c r="E209" s="99" t="s">
        <v>337</v>
      </c>
      <c r="F209" s="86" t="s">
        <v>570</v>
      </c>
      <c r="G209" s="99" t="s">
        <v>386</v>
      </c>
      <c r="H209" s="86" t="s">
        <v>538</v>
      </c>
      <c r="I209" s="86" t="s">
        <v>176</v>
      </c>
      <c r="J209" s="86"/>
      <c r="K209" s="96">
        <v>4.7100000000000009</v>
      </c>
      <c r="L209" s="99" t="s">
        <v>262</v>
      </c>
      <c r="M209" s="100">
        <v>7.0499999999999993E-2</v>
      </c>
      <c r="N209" s="100">
        <v>3.2699999999999993E-2</v>
      </c>
      <c r="O209" s="96">
        <v>293.39999999999998</v>
      </c>
      <c r="P209" s="98">
        <v>118.4</v>
      </c>
      <c r="Q209" s="96">
        <v>0.34738999999999998</v>
      </c>
      <c r="R209" s="97">
        <v>5.1939900486027328E-7</v>
      </c>
      <c r="S209" s="97">
        <v>4.6011911101930255E-6</v>
      </c>
      <c r="T209" s="97">
        <f>Q209/'סכום נכסי הקרן'!$C$43</f>
        <v>5.6902181883057205E-7</v>
      </c>
    </row>
    <row r="210" spans="2:20" s="144" customFormat="1">
      <c r="B210" s="89" t="s">
        <v>813</v>
      </c>
      <c r="C210" s="86" t="s">
        <v>814</v>
      </c>
      <c r="D210" s="99" t="s">
        <v>134</v>
      </c>
      <c r="E210" s="99" t="s">
        <v>337</v>
      </c>
      <c r="F210" s="86" t="s">
        <v>573</v>
      </c>
      <c r="G210" s="99" t="s">
        <v>404</v>
      </c>
      <c r="H210" s="86" t="s">
        <v>538</v>
      </c>
      <c r="I210" s="86" t="s">
        <v>176</v>
      </c>
      <c r="J210" s="86"/>
      <c r="K210" s="96">
        <v>5.5600000000000005</v>
      </c>
      <c r="L210" s="99" t="s">
        <v>262</v>
      </c>
      <c r="M210" s="100">
        <v>4.1399999999999999E-2</v>
      </c>
      <c r="N210" s="100">
        <v>3.9400000000000004E-2</v>
      </c>
      <c r="O210" s="96">
        <v>168858.51</v>
      </c>
      <c r="P210" s="98">
        <v>101.23</v>
      </c>
      <c r="Q210" s="96">
        <v>174.43084999999999</v>
      </c>
      <c r="R210" s="97">
        <v>3.127657192325019E-4</v>
      </c>
      <c r="S210" s="97">
        <v>2.3103419107153721E-3</v>
      </c>
      <c r="T210" s="97">
        <f>Q210/'סכום נכסי הקרן'!$C$43</f>
        <v>2.8571622535813551E-4</v>
      </c>
    </row>
    <row r="211" spans="2:20" s="144" customFormat="1">
      <c r="B211" s="89" t="s">
        <v>815</v>
      </c>
      <c r="C211" s="86" t="s">
        <v>816</v>
      </c>
      <c r="D211" s="99" t="s">
        <v>134</v>
      </c>
      <c r="E211" s="99" t="s">
        <v>337</v>
      </c>
      <c r="F211" s="86" t="s">
        <v>584</v>
      </c>
      <c r="G211" s="99" t="s">
        <v>404</v>
      </c>
      <c r="H211" s="86" t="s">
        <v>538</v>
      </c>
      <c r="I211" s="86" t="s">
        <v>176</v>
      </c>
      <c r="J211" s="86"/>
      <c r="K211" s="96">
        <v>3.89</v>
      </c>
      <c r="L211" s="99" t="s">
        <v>262</v>
      </c>
      <c r="M211" s="100">
        <v>1.3300000000000001E-2</v>
      </c>
      <c r="N211" s="100">
        <v>1.2699999999999999E-2</v>
      </c>
      <c r="O211" s="96">
        <v>127076</v>
      </c>
      <c r="P211" s="98">
        <v>100.26</v>
      </c>
      <c r="Q211" s="96">
        <v>127.40639999999999</v>
      </c>
      <c r="R211" s="97">
        <v>2.3328438391480603E-4</v>
      </c>
      <c r="S211" s="97">
        <v>1.6875016409847628E-3</v>
      </c>
      <c r="T211" s="97">
        <f>Q211/'סכום נכסי הקרן'!$C$43</f>
        <v>2.08690582511458E-4</v>
      </c>
    </row>
    <row r="212" spans="2:20" s="144" customFormat="1">
      <c r="B212" s="89" t="s">
        <v>817</v>
      </c>
      <c r="C212" s="86" t="s">
        <v>818</v>
      </c>
      <c r="D212" s="99" t="s">
        <v>134</v>
      </c>
      <c r="E212" s="99" t="s">
        <v>337</v>
      </c>
      <c r="F212" s="86" t="s">
        <v>584</v>
      </c>
      <c r="G212" s="99" t="s">
        <v>404</v>
      </c>
      <c r="H212" s="86" t="s">
        <v>538</v>
      </c>
      <c r="I212" s="86" t="s">
        <v>176</v>
      </c>
      <c r="J212" s="86"/>
      <c r="K212" s="96">
        <v>1.4600000000000002</v>
      </c>
      <c r="L212" s="99" t="s">
        <v>262</v>
      </c>
      <c r="M212" s="100">
        <v>5.5E-2</v>
      </c>
      <c r="N212" s="100">
        <v>8.6999999999999994E-3</v>
      </c>
      <c r="O212" s="96">
        <v>10984.4</v>
      </c>
      <c r="P212" s="98">
        <v>106.88</v>
      </c>
      <c r="Q212" s="96">
        <v>11.740129999999999</v>
      </c>
      <c r="R212" s="97">
        <v>3.1410374405376622E-5</v>
      </c>
      <c r="S212" s="97">
        <v>1.5549837873430567E-4</v>
      </c>
      <c r="T212" s="97">
        <f>Q212/'סכום נכסי הקרן'!$C$43</f>
        <v>1.9230231514745282E-5</v>
      </c>
    </row>
    <row r="213" spans="2:20" s="144" customFormat="1">
      <c r="B213" s="89" t="s">
        <v>819</v>
      </c>
      <c r="C213" s="86" t="s">
        <v>820</v>
      </c>
      <c r="D213" s="99" t="s">
        <v>134</v>
      </c>
      <c r="E213" s="99" t="s">
        <v>337</v>
      </c>
      <c r="F213" s="86" t="s">
        <v>556</v>
      </c>
      <c r="G213" s="99" t="s">
        <v>501</v>
      </c>
      <c r="H213" s="86" t="s">
        <v>538</v>
      </c>
      <c r="I213" s="86" t="s">
        <v>174</v>
      </c>
      <c r="J213" s="86"/>
      <c r="K213" s="96">
        <v>1.2499999999999998</v>
      </c>
      <c r="L213" s="99" t="s">
        <v>262</v>
      </c>
      <c r="M213" s="100">
        <v>8.5000000000000006E-2</v>
      </c>
      <c r="N213" s="100">
        <v>7.4000000000000003E-3</v>
      </c>
      <c r="O213" s="96">
        <v>69556</v>
      </c>
      <c r="P213" s="98">
        <v>111.72</v>
      </c>
      <c r="Q213" s="96">
        <v>77.70796</v>
      </c>
      <c r="R213" s="97">
        <v>1.4237070500245806E-4</v>
      </c>
      <c r="S213" s="97">
        <v>1.029244292418421E-3</v>
      </c>
      <c r="T213" s="97">
        <f>Q213/'סכום נכסי הקרן'!$C$43</f>
        <v>1.2728496714589752E-4</v>
      </c>
    </row>
    <row r="214" spans="2:20" s="144" customFormat="1">
      <c r="B214" s="89" t="s">
        <v>821</v>
      </c>
      <c r="C214" s="86" t="s">
        <v>822</v>
      </c>
      <c r="D214" s="99" t="s">
        <v>134</v>
      </c>
      <c r="E214" s="99" t="s">
        <v>337</v>
      </c>
      <c r="F214" s="86"/>
      <c r="G214" s="99" t="s">
        <v>386</v>
      </c>
      <c r="H214" s="86" t="s">
        <v>538</v>
      </c>
      <c r="I214" s="86" t="s">
        <v>176</v>
      </c>
      <c r="J214" s="86"/>
      <c r="K214" s="96">
        <v>4.0299999999999994</v>
      </c>
      <c r="L214" s="99" t="s">
        <v>262</v>
      </c>
      <c r="M214" s="100">
        <v>5.0999999999999997E-2</v>
      </c>
      <c r="N214" s="100">
        <v>4.2299999999999997E-2</v>
      </c>
      <c r="O214" s="96">
        <v>853678</v>
      </c>
      <c r="P214" s="98">
        <v>104.99</v>
      </c>
      <c r="Q214" s="96">
        <v>896.27655000000004</v>
      </c>
      <c r="R214" s="97">
        <v>1.0581777449822905E-3</v>
      </c>
      <c r="S214" s="97">
        <v>1.1871210150362634E-2</v>
      </c>
      <c r="T214" s="97">
        <f>Q214/'סכום נכסי הקרן'!$C$43</f>
        <v>1.4680932457934604E-3</v>
      </c>
    </row>
    <row r="215" spans="2:20" s="144" customFormat="1">
      <c r="B215" s="89" t="s">
        <v>823</v>
      </c>
      <c r="C215" s="86" t="s">
        <v>824</v>
      </c>
      <c r="D215" s="99" t="s">
        <v>134</v>
      </c>
      <c r="E215" s="99" t="s">
        <v>337</v>
      </c>
      <c r="F215" s="86" t="s">
        <v>825</v>
      </c>
      <c r="G215" s="99" t="s">
        <v>386</v>
      </c>
      <c r="H215" s="86" t="s">
        <v>538</v>
      </c>
      <c r="I215" s="86" t="s">
        <v>176</v>
      </c>
      <c r="J215" s="86"/>
      <c r="K215" s="96">
        <v>4.75</v>
      </c>
      <c r="L215" s="99" t="s">
        <v>262</v>
      </c>
      <c r="M215" s="100">
        <v>3.3500000000000002E-2</v>
      </c>
      <c r="N215" s="100">
        <v>2.5200000000000004E-2</v>
      </c>
      <c r="O215" s="96">
        <v>375000</v>
      </c>
      <c r="P215" s="98">
        <v>105.41</v>
      </c>
      <c r="Q215" s="96">
        <v>395.28751</v>
      </c>
      <c r="R215" s="97">
        <v>1.0338341210039989E-3</v>
      </c>
      <c r="S215" s="97">
        <v>5.2355950861634956E-3</v>
      </c>
      <c r="T215" s="97">
        <f>Q215/'סכום נכסי הקרן'!$C$43</f>
        <v>6.4747752641471524E-4</v>
      </c>
    </row>
    <row r="216" spans="2:20" s="144" customFormat="1">
      <c r="B216" s="89" t="s">
        <v>826</v>
      </c>
      <c r="C216" s="86" t="s">
        <v>827</v>
      </c>
      <c r="D216" s="99" t="s">
        <v>134</v>
      </c>
      <c r="E216" s="99" t="s">
        <v>337</v>
      </c>
      <c r="F216" s="86" t="s">
        <v>828</v>
      </c>
      <c r="G216" s="99" t="s">
        <v>829</v>
      </c>
      <c r="H216" s="86" t="s">
        <v>592</v>
      </c>
      <c r="I216" s="86" t="s">
        <v>176</v>
      </c>
      <c r="J216" s="86"/>
      <c r="K216" s="96">
        <v>1.9300000000000004</v>
      </c>
      <c r="L216" s="99" t="s">
        <v>262</v>
      </c>
      <c r="M216" s="100">
        <v>6.3E-2</v>
      </c>
      <c r="N216" s="100">
        <v>1.06E-2</v>
      </c>
      <c r="O216" s="96">
        <v>100500</v>
      </c>
      <c r="P216" s="98">
        <v>110.34</v>
      </c>
      <c r="Q216" s="96">
        <v>110.8917</v>
      </c>
      <c r="R216" s="97">
        <v>3.942816E-4</v>
      </c>
      <c r="S216" s="97">
        <v>1.4687639374598924E-3</v>
      </c>
      <c r="T216" s="97">
        <f>Q216/'סכום נכסי הקרן'!$C$43</f>
        <v>1.8163964658514682E-4</v>
      </c>
    </row>
    <row r="217" spans="2:20" s="144" customFormat="1">
      <c r="B217" s="89" t="s">
        <v>830</v>
      </c>
      <c r="C217" s="86" t="s">
        <v>831</v>
      </c>
      <c r="D217" s="99" t="s">
        <v>134</v>
      </c>
      <c r="E217" s="99" t="s">
        <v>337</v>
      </c>
      <c r="F217" s="86" t="s">
        <v>828</v>
      </c>
      <c r="G217" s="99" t="s">
        <v>829</v>
      </c>
      <c r="H217" s="86" t="s">
        <v>592</v>
      </c>
      <c r="I217" s="86" t="s">
        <v>176</v>
      </c>
      <c r="J217" s="86"/>
      <c r="K217" s="96">
        <v>5.69</v>
      </c>
      <c r="L217" s="99" t="s">
        <v>262</v>
      </c>
      <c r="M217" s="100">
        <v>4.7500000000000001E-2</v>
      </c>
      <c r="N217" s="100">
        <v>3.2500000000000001E-2</v>
      </c>
      <c r="O217" s="96">
        <v>303900</v>
      </c>
      <c r="P217" s="98">
        <v>108.81</v>
      </c>
      <c r="Q217" s="96">
        <v>330.67359999999996</v>
      </c>
      <c r="R217" s="97">
        <v>6.5873859516315386E-4</v>
      </c>
      <c r="S217" s="97">
        <v>4.3797818840367441E-3</v>
      </c>
      <c r="T217" s="97">
        <f>Q217/'סכום נכסי הקרן'!$C$43</f>
        <v>5.4164050004678612E-4</v>
      </c>
    </row>
    <row r="218" spans="2:20" s="144" customFormat="1">
      <c r="B218" s="89" t="s">
        <v>832</v>
      </c>
      <c r="C218" s="86" t="s">
        <v>833</v>
      </c>
      <c r="D218" s="99" t="s">
        <v>134</v>
      </c>
      <c r="E218" s="99" t="s">
        <v>337</v>
      </c>
      <c r="F218" s="86" t="s">
        <v>541</v>
      </c>
      <c r="G218" s="99" t="s">
        <v>339</v>
      </c>
      <c r="H218" s="86" t="s">
        <v>592</v>
      </c>
      <c r="I218" s="86" t="s">
        <v>174</v>
      </c>
      <c r="J218" s="86"/>
      <c r="K218" s="96">
        <v>4.43</v>
      </c>
      <c r="L218" s="99" t="s">
        <v>262</v>
      </c>
      <c r="M218" s="100">
        <v>2.6832999999999999E-2</v>
      </c>
      <c r="N218" s="100">
        <v>1.5199999999999998E-2</v>
      </c>
      <c r="O218" s="96">
        <v>24253</v>
      </c>
      <c r="P218" s="98">
        <v>105.2</v>
      </c>
      <c r="Q218" s="96">
        <v>25.51416</v>
      </c>
      <c r="R218" s="97">
        <v>2.6431874689209346E-4</v>
      </c>
      <c r="S218" s="97">
        <v>3.3793582479646077E-4</v>
      </c>
      <c r="T218" s="97">
        <f>Q218/'סכום נכסי הקרן'!$C$43</f>
        <v>4.1791973658234923E-5</v>
      </c>
    </row>
    <row r="219" spans="2:20" s="144" customFormat="1">
      <c r="B219" s="89" t="s">
        <v>834</v>
      </c>
      <c r="C219" s="86" t="s">
        <v>835</v>
      </c>
      <c r="D219" s="99" t="s">
        <v>134</v>
      </c>
      <c r="E219" s="99" t="s">
        <v>337</v>
      </c>
      <c r="F219" s="86" t="s">
        <v>836</v>
      </c>
      <c r="G219" s="99" t="s">
        <v>165</v>
      </c>
      <c r="H219" s="86" t="s">
        <v>592</v>
      </c>
      <c r="I219" s="86" t="s">
        <v>176</v>
      </c>
      <c r="J219" s="86"/>
      <c r="K219" s="96">
        <v>0.58000000000000007</v>
      </c>
      <c r="L219" s="99" t="s">
        <v>262</v>
      </c>
      <c r="M219" s="100">
        <v>5.45E-2</v>
      </c>
      <c r="N219" s="100">
        <v>9.5999999999999992E-3</v>
      </c>
      <c r="O219" s="96">
        <v>1</v>
      </c>
      <c r="P219" s="98">
        <v>107.58</v>
      </c>
      <c r="Q219" s="96">
        <v>1.08E-3</v>
      </c>
      <c r="R219" s="97">
        <v>4.7508804151227812E-9</v>
      </c>
      <c r="S219" s="97">
        <v>1.4304632830560661E-8</v>
      </c>
      <c r="T219" s="97">
        <f>Q219/'סכום נכסי הקרן'!$C$43</f>
        <v>1.7690306696710263E-9</v>
      </c>
    </row>
    <row r="220" spans="2:20" s="144" customFormat="1">
      <c r="B220" s="89" t="s">
        <v>837</v>
      </c>
      <c r="C220" s="86" t="s">
        <v>838</v>
      </c>
      <c r="D220" s="99" t="s">
        <v>134</v>
      </c>
      <c r="E220" s="99" t="s">
        <v>337</v>
      </c>
      <c r="F220" s="86" t="s">
        <v>636</v>
      </c>
      <c r="G220" s="99" t="s">
        <v>386</v>
      </c>
      <c r="H220" s="86" t="s">
        <v>631</v>
      </c>
      <c r="I220" s="86" t="s">
        <v>174</v>
      </c>
      <c r="J220" s="86"/>
      <c r="K220" s="96">
        <v>3.2200000000000006</v>
      </c>
      <c r="L220" s="99" t="s">
        <v>262</v>
      </c>
      <c r="M220" s="100">
        <v>0.05</v>
      </c>
      <c r="N220" s="100">
        <v>2.8500000000000001E-2</v>
      </c>
      <c r="O220" s="96">
        <v>218729</v>
      </c>
      <c r="P220" s="98">
        <v>107.04</v>
      </c>
      <c r="Q220" s="96">
        <v>234.12751999999998</v>
      </c>
      <c r="R220" s="97">
        <v>9.3651008E-4</v>
      </c>
      <c r="S220" s="97">
        <v>3.1010261195645811E-3</v>
      </c>
      <c r="T220" s="97">
        <f>Q220/'סכום נכסי הקרן'!$C$43</f>
        <v>3.834988550870524E-4</v>
      </c>
    </row>
    <row r="221" spans="2:20" s="144" customFormat="1">
      <c r="B221" s="89" t="s">
        <v>839</v>
      </c>
      <c r="C221" s="86" t="s">
        <v>840</v>
      </c>
      <c r="D221" s="99" t="s">
        <v>134</v>
      </c>
      <c r="E221" s="99" t="s">
        <v>337</v>
      </c>
      <c r="F221" s="86" t="s">
        <v>636</v>
      </c>
      <c r="G221" s="99" t="s">
        <v>386</v>
      </c>
      <c r="H221" s="86" t="s">
        <v>631</v>
      </c>
      <c r="I221" s="86" t="s">
        <v>174</v>
      </c>
      <c r="J221" s="86"/>
      <c r="K221" s="96">
        <v>4.45</v>
      </c>
      <c r="L221" s="99" t="s">
        <v>262</v>
      </c>
      <c r="M221" s="100">
        <v>4.6500000000000007E-2</v>
      </c>
      <c r="N221" s="100">
        <v>3.8699999999999998E-2</v>
      </c>
      <c r="O221" s="96">
        <v>225772</v>
      </c>
      <c r="P221" s="98">
        <v>103.6</v>
      </c>
      <c r="Q221" s="96">
        <v>233.89977999999996</v>
      </c>
      <c r="R221" s="97">
        <v>1.2058871476231007E-3</v>
      </c>
      <c r="S221" s="97">
        <v>3.0980096963415882E-3</v>
      </c>
      <c r="T221" s="97">
        <f>Q221/'סכום נכסי הקרן'!$C$43</f>
        <v>3.8312581893454231E-4</v>
      </c>
    </row>
    <row r="222" spans="2:20" s="144" customFormat="1">
      <c r="B222" s="89" t="s">
        <v>841</v>
      </c>
      <c r="C222" s="86" t="s">
        <v>842</v>
      </c>
      <c r="D222" s="99" t="s">
        <v>134</v>
      </c>
      <c r="E222" s="99" t="s">
        <v>337</v>
      </c>
      <c r="F222" s="86" t="s">
        <v>641</v>
      </c>
      <c r="G222" s="99" t="s">
        <v>608</v>
      </c>
      <c r="H222" s="86" t="s">
        <v>631</v>
      </c>
      <c r="I222" s="86" t="s">
        <v>174</v>
      </c>
      <c r="J222" s="86"/>
      <c r="K222" s="96">
        <v>2.83</v>
      </c>
      <c r="L222" s="99" t="s">
        <v>262</v>
      </c>
      <c r="M222" s="100">
        <v>3.3000000000000002E-2</v>
      </c>
      <c r="N222" s="100">
        <v>2.7699999999999995E-2</v>
      </c>
      <c r="O222" s="96">
        <v>235553.2</v>
      </c>
      <c r="P222" s="98">
        <v>102</v>
      </c>
      <c r="Q222" s="96">
        <v>240.26425</v>
      </c>
      <c r="R222" s="97">
        <v>4.4821928599445715E-4</v>
      </c>
      <c r="S222" s="97">
        <v>3.1823072949629947E-3</v>
      </c>
      <c r="T222" s="97">
        <f>Q222/'סכום נכסי הקרן'!$C$43</f>
        <v>3.9355076581065453E-4</v>
      </c>
    </row>
    <row r="223" spans="2:20" s="144" customFormat="1">
      <c r="B223" s="89" t="s">
        <v>843</v>
      </c>
      <c r="C223" s="86" t="s">
        <v>844</v>
      </c>
      <c r="D223" s="99" t="s">
        <v>134</v>
      </c>
      <c r="E223" s="99" t="s">
        <v>337</v>
      </c>
      <c r="F223" s="86" t="s">
        <v>845</v>
      </c>
      <c r="G223" s="99" t="s">
        <v>386</v>
      </c>
      <c r="H223" s="86" t="s">
        <v>631</v>
      </c>
      <c r="I223" s="86" t="s">
        <v>174</v>
      </c>
      <c r="J223" s="86"/>
      <c r="K223" s="96">
        <v>0.9</v>
      </c>
      <c r="L223" s="99" t="s">
        <v>262</v>
      </c>
      <c r="M223" s="100">
        <v>5.6399999999999999E-2</v>
      </c>
      <c r="N223" s="100">
        <v>1.1399999999999999E-2</v>
      </c>
      <c r="O223" s="96">
        <v>24028.25</v>
      </c>
      <c r="P223" s="98">
        <v>104.56</v>
      </c>
      <c r="Q223" s="96">
        <v>25.123950000000001</v>
      </c>
      <c r="R223" s="97">
        <v>5.9345016227554243E-4</v>
      </c>
      <c r="S223" s="97">
        <v>3.327674814845968E-4</v>
      </c>
      <c r="T223" s="97">
        <f>Q223/'סכום נכסי הקרן'!$C$43</f>
        <v>4.1152813049334613E-5</v>
      </c>
    </row>
    <row r="224" spans="2:20" s="144" customFormat="1">
      <c r="B224" s="89" t="s">
        <v>846</v>
      </c>
      <c r="C224" s="86" t="s">
        <v>847</v>
      </c>
      <c r="D224" s="99" t="s">
        <v>134</v>
      </c>
      <c r="E224" s="99" t="s">
        <v>337</v>
      </c>
      <c r="F224" s="86" t="s">
        <v>649</v>
      </c>
      <c r="G224" s="99" t="s">
        <v>386</v>
      </c>
      <c r="H224" s="86" t="s">
        <v>631</v>
      </c>
      <c r="I224" s="86" t="s">
        <v>176</v>
      </c>
      <c r="J224" s="86"/>
      <c r="K224" s="96">
        <v>6.0600000000000005</v>
      </c>
      <c r="L224" s="99" t="s">
        <v>262</v>
      </c>
      <c r="M224" s="100">
        <v>6.9000000000000006E-2</v>
      </c>
      <c r="N224" s="100">
        <v>6.5800000000000011E-2</v>
      </c>
      <c r="O224" s="96">
        <v>276600</v>
      </c>
      <c r="P224" s="98">
        <v>103.39</v>
      </c>
      <c r="Q224" s="96">
        <v>285.97674000000001</v>
      </c>
      <c r="R224" s="97">
        <v>1.0178520862326088E-3</v>
      </c>
      <c r="S224" s="97">
        <v>3.7877706146117688E-3</v>
      </c>
      <c r="T224" s="97">
        <f>Q224/'סכום נכסי הקרן'!$C$43</f>
        <v>4.6842742951160835E-4</v>
      </c>
    </row>
    <row r="225" spans="2:20" s="144" customFormat="1">
      <c r="B225" s="89" t="s">
        <v>848</v>
      </c>
      <c r="C225" s="86" t="s">
        <v>849</v>
      </c>
      <c r="D225" s="99" t="s">
        <v>134</v>
      </c>
      <c r="E225" s="99" t="s">
        <v>337</v>
      </c>
      <c r="F225" s="86" t="s">
        <v>850</v>
      </c>
      <c r="G225" s="99" t="s">
        <v>608</v>
      </c>
      <c r="H225" s="86" t="s">
        <v>631</v>
      </c>
      <c r="I225" s="86" t="s">
        <v>174</v>
      </c>
      <c r="J225" s="86"/>
      <c r="K225" s="96">
        <v>0.65999999999999992</v>
      </c>
      <c r="L225" s="99" t="s">
        <v>262</v>
      </c>
      <c r="M225" s="100">
        <v>6.6500000000000004E-2</v>
      </c>
      <c r="N225" s="100">
        <v>1.6300000000000002E-2</v>
      </c>
      <c r="O225" s="96">
        <v>97550</v>
      </c>
      <c r="P225" s="98">
        <v>103.88</v>
      </c>
      <c r="Q225" s="96">
        <v>101.33494999999999</v>
      </c>
      <c r="R225" s="97">
        <v>9.3417792117999536E-4</v>
      </c>
      <c r="S225" s="97">
        <v>1.3421844931974286E-3</v>
      </c>
      <c r="T225" s="97">
        <f>Q225/'סכום נכסי הקרן'!$C$43</f>
        <v>1.6598577264775923E-4</v>
      </c>
    </row>
    <row r="226" spans="2:20" s="144" customFormat="1">
      <c r="B226" s="89" t="s">
        <v>851</v>
      </c>
      <c r="C226" s="86" t="s">
        <v>852</v>
      </c>
      <c r="D226" s="99" t="s">
        <v>134</v>
      </c>
      <c r="E226" s="99" t="s">
        <v>337</v>
      </c>
      <c r="F226" s="86" t="s">
        <v>850</v>
      </c>
      <c r="G226" s="99" t="s">
        <v>608</v>
      </c>
      <c r="H226" s="86" t="s">
        <v>631</v>
      </c>
      <c r="I226" s="86" t="s">
        <v>174</v>
      </c>
      <c r="J226" s="86"/>
      <c r="K226" s="96">
        <v>1.1499999999999999</v>
      </c>
      <c r="L226" s="99" t="s">
        <v>262</v>
      </c>
      <c r="M226" s="100">
        <v>2.3900000000000001E-2</v>
      </c>
      <c r="N226" s="100">
        <v>1.41E-2</v>
      </c>
      <c r="O226" s="96">
        <v>3581.2</v>
      </c>
      <c r="P226" s="98">
        <v>101.33</v>
      </c>
      <c r="Q226" s="96">
        <v>3.6288400000000003</v>
      </c>
      <c r="R226" s="97">
        <v>8.89421568627451E-5</v>
      </c>
      <c r="S226" s="97">
        <v>4.806409611189977E-5</v>
      </c>
      <c r="T226" s="97">
        <f>Q226/'סכום נכסי הקרן'!$C$43</f>
        <v>5.9440085697490815E-6</v>
      </c>
    </row>
    <row r="227" spans="2:20" s="144" customFormat="1">
      <c r="B227" s="89" t="s">
        <v>853</v>
      </c>
      <c r="C227" s="86" t="s">
        <v>854</v>
      </c>
      <c r="D227" s="99" t="s">
        <v>134</v>
      </c>
      <c r="E227" s="99" t="s">
        <v>337</v>
      </c>
      <c r="F227" s="86" t="s">
        <v>855</v>
      </c>
      <c r="G227" s="99" t="s">
        <v>608</v>
      </c>
      <c r="H227" s="86" t="s">
        <v>668</v>
      </c>
      <c r="I227" s="86" t="s">
        <v>174</v>
      </c>
      <c r="J227" s="86"/>
      <c r="K227" s="96">
        <v>2.4899999999999998</v>
      </c>
      <c r="L227" s="99" t="s">
        <v>262</v>
      </c>
      <c r="M227" s="100">
        <v>4.2999999999999997E-2</v>
      </c>
      <c r="N227" s="100">
        <v>3.6400000000000002E-2</v>
      </c>
      <c r="O227" s="96">
        <v>450163</v>
      </c>
      <c r="P227" s="98">
        <v>102.13</v>
      </c>
      <c r="Q227" s="96">
        <v>459.75147999999996</v>
      </c>
      <c r="R227" s="97">
        <v>6.9742160384456684E-4</v>
      </c>
      <c r="S227" s="97">
        <v>6.0894223284322707E-3</v>
      </c>
      <c r="T227" s="97">
        <f>Q227/'סכום נכסי הקרן'!$C$43</f>
        <v>7.5306895235800503E-4</v>
      </c>
    </row>
    <row r="228" spans="2:20" s="144" customFormat="1">
      <c r="B228" s="89" t="s">
        <v>856</v>
      </c>
      <c r="C228" s="86" t="s">
        <v>857</v>
      </c>
      <c r="D228" s="99" t="s">
        <v>134</v>
      </c>
      <c r="E228" s="99" t="s">
        <v>337</v>
      </c>
      <c r="F228" s="86" t="s">
        <v>667</v>
      </c>
      <c r="G228" s="99" t="s">
        <v>443</v>
      </c>
      <c r="H228" s="86" t="s">
        <v>668</v>
      </c>
      <c r="I228" s="86" t="s">
        <v>176</v>
      </c>
      <c r="J228" s="86"/>
      <c r="K228" s="96">
        <v>3.55</v>
      </c>
      <c r="L228" s="99" t="s">
        <v>262</v>
      </c>
      <c r="M228" s="100">
        <v>0.06</v>
      </c>
      <c r="N228" s="100">
        <v>3.1899999999999998E-2</v>
      </c>
      <c r="O228" s="96">
        <v>373500</v>
      </c>
      <c r="P228" s="98">
        <v>110.24</v>
      </c>
      <c r="Q228" s="96">
        <v>411.74639000000002</v>
      </c>
      <c r="R228" s="97">
        <v>6.020805483360497E-4</v>
      </c>
      <c r="S228" s="97">
        <v>5.4535934520915132E-3</v>
      </c>
      <c r="T228" s="97">
        <f>Q228/'סכום נכסי הקרן'!$C$43</f>
        <v>6.7443702966326626E-4</v>
      </c>
    </row>
    <row r="229" spans="2:20" s="144" customFormat="1">
      <c r="B229" s="89" t="s">
        <v>858</v>
      </c>
      <c r="C229" s="86" t="s">
        <v>859</v>
      </c>
      <c r="D229" s="99" t="s">
        <v>134</v>
      </c>
      <c r="E229" s="99" t="s">
        <v>337</v>
      </c>
      <c r="F229" s="86" t="s">
        <v>671</v>
      </c>
      <c r="G229" s="99" t="s">
        <v>501</v>
      </c>
      <c r="H229" s="86" t="s">
        <v>668</v>
      </c>
      <c r="I229" s="86" t="s">
        <v>176</v>
      </c>
      <c r="J229" s="86"/>
      <c r="K229" s="96">
        <v>1.1299999999999997</v>
      </c>
      <c r="L229" s="99" t="s">
        <v>262</v>
      </c>
      <c r="M229" s="100">
        <v>5.1900000000000002E-2</v>
      </c>
      <c r="N229" s="100">
        <v>2.9399999999999992E-2</v>
      </c>
      <c r="O229" s="96">
        <v>56254</v>
      </c>
      <c r="P229" s="98">
        <v>103.01</v>
      </c>
      <c r="Q229" s="96">
        <v>57.947249999999997</v>
      </c>
      <c r="R229" s="97">
        <v>6.4424690727630759E-4</v>
      </c>
      <c r="S229" s="97">
        <v>7.675130877691724E-4</v>
      </c>
      <c r="T229" s="97">
        <f>Q229/'סכום נכסי הקרן'!$C$43</f>
        <v>9.4917094882494791E-5</v>
      </c>
    </row>
    <row r="230" spans="2:20" s="144" customFormat="1">
      <c r="B230" s="89" t="s">
        <v>860</v>
      </c>
      <c r="C230" s="86" t="s">
        <v>861</v>
      </c>
      <c r="D230" s="99" t="s">
        <v>134</v>
      </c>
      <c r="E230" s="99" t="s">
        <v>337</v>
      </c>
      <c r="F230" s="86" t="s">
        <v>862</v>
      </c>
      <c r="G230" s="99" t="s">
        <v>608</v>
      </c>
      <c r="H230" s="86" t="s">
        <v>668</v>
      </c>
      <c r="I230" s="86" t="s">
        <v>176</v>
      </c>
      <c r="J230" s="86"/>
      <c r="K230" s="96">
        <v>3.43</v>
      </c>
      <c r="L230" s="99" t="s">
        <v>262</v>
      </c>
      <c r="M230" s="100">
        <v>4.7E-2</v>
      </c>
      <c r="N230" s="100">
        <v>4.8399999999999999E-2</v>
      </c>
      <c r="O230" s="96">
        <v>56000</v>
      </c>
      <c r="P230" s="98">
        <v>100.11</v>
      </c>
      <c r="Q230" s="96">
        <v>56.061599999999999</v>
      </c>
      <c r="R230" s="97">
        <v>5.0898460197559554E-4</v>
      </c>
      <c r="S230" s="97">
        <v>7.4253759619792548E-4</v>
      </c>
      <c r="T230" s="97">
        <f>Q230/'סכום נכסי הקרן'!$C$43</f>
        <v>9.1828416472990008E-5</v>
      </c>
    </row>
    <row r="231" spans="2:20" s="144" customFormat="1">
      <c r="B231" s="89" t="s">
        <v>863</v>
      </c>
      <c r="C231" s="86" t="s">
        <v>864</v>
      </c>
      <c r="D231" s="99" t="s">
        <v>134</v>
      </c>
      <c r="E231" s="99" t="s">
        <v>337</v>
      </c>
      <c r="F231" s="86" t="s">
        <v>680</v>
      </c>
      <c r="G231" s="99" t="s">
        <v>386</v>
      </c>
      <c r="H231" s="86" t="s">
        <v>668</v>
      </c>
      <c r="I231" s="86" t="s">
        <v>176</v>
      </c>
      <c r="J231" s="86"/>
      <c r="K231" s="96">
        <v>4.26</v>
      </c>
      <c r="L231" s="99" t="s">
        <v>262</v>
      </c>
      <c r="M231" s="100">
        <v>6.2400000000000004E-2</v>
      </c>
      <c r="N231" s="100">
        <v>6.1599999999999995E-2</v>
      </c>
      <c r="O231" s="96">
        <v>151051</v>
      </c>
      <c r="P231" s="98">
        <v>102.03</v>
      </c>
      <c r="Q231" s="96">
        <v>154.11733000000001</v>
      </c>
      <c r="R231" s="97">
        <v>3.5196167451887617E-4</v>
      </c>
      <c r="S231" s="97">
        <v>2.0412887208114366E-3</v>
      </c>
      <c r="T231" s="97">
        <f>Q231/'סכום נכסי הקרן'!$C$43</f>
        <v>2.5244285509056532E-4</v>
      </c>
    </row>
    <row r="232" spans="2:20" s="144" customFormat="1">
      <c r="B232" s="89" t="s">
        <v>865</v>
      </c>
      <c r="C232" s="86" t="s">
        <v>866</v>
      </c>
      <c r="D232" s="99" t="s">
        <v>134</v>
      </c>
      <c r="E232" s="99" t="s">
        <v>337</v>
      </c>
      <c r="F232" s="86" t="s">
        <v>696</v>
      </c>
      <c r="G232" s="99" t="s">
        <v>386</v>
      </c>
      <c r="H232" s="86" t="s">
        <v>688</v>
      </c>
      <c r="I232" s="86" t="s">
        <v>174</v>
      </c>
      <c r="J232" s="86"/>
      <c r="K232" s="96">
        <v>1.9400000000000002</v>
      </c>
      <c r="L232" s="99" t="s">
        <v>262</v>
      </c>
      <c r="M232" s="100">
        <v>3.5400000000000001E-2</v>
      </c>
      <c r="N232" s="100">
        <v>0.1222</v>
      </c>
      <c r="O232" s="96">
        <v>17770</v>
      </c>
      <c r="P232" s="98">
        <v>85.7</v>
      </c>
      <c r="Q232" s="96">
        <v>15.228899999999999</v>
      </c>
      <c r="R232" s="97">
        <v>7.3081998838665709E-5</v>
      </c>
      <c r="S232" s="97">
        <v>2.0170724343826412E-4</v>
      </c>
      <c r="T232" s="97">
        <f>Q232/'סכום נכסי הקרן'!$C$43</f>
        <v>2.4944806634586197E-5</v>
      </c>
    </row>
    <row r="233" spans="2:20" s="144" customFormat="1">
      <c r="B233" s="89" t="s">
        <v>867</v>
      </c>
      <c r="C233" s="86" t="s">
        <v>868</v>
      </c>
      <c r="D233" s="99" t="s">
        <v>134</v>
      </c>
      <c r="E233" s="99" t="s">
        <v>337</v>
      </c>
      <c r="F233" s="86" t="s">
        <v>703</v>
      </c>
      <c r="G233" s="99" t="s">
        <v>501</v>
      </c>
      <c r="H233" s="86" t="s">
        <v>704</v>
      </c>
      <c r="I233" s="86" t="s">
        <v>176</v>
      </c>
      <c r="J233" s="86"/>
      <c r="K233" s="96">
        <v>1.42</v>
      </c>
      <c r="L233" s="99" t="s">
        <v>262</v>
      </c>
      <c r="M233" s="100">
        <v>6.7000000000000004E-2</v>
      </c>
      <c r="N233" s="100">
        <v>0.10289999999999999</v>
      </c>
      <c r="O233" s="96">
        <v>43007.89</v>
      </c>
      <c r="P233" s="98">
        <v>95.27</v>
      </c>
      <c r="Q233" s="96">
        <v>43.855160000000005</v>
      </c>
      <c r="R233" s="97">
        <v>8.4548545957321836E-5</v>
      </c>
      <c r="S233" s="97">
        <v>5.8086292733841734E-4</v>
      </c>
      <c r="T233" s="97">
        <f>Q233/'סכום נכסי הקרן'!$C$43</f>
        <v>7.1834373206787052E-5</v>
      </c>
    </row>
    <row r="234" spans="2:20" s="144" customFormat="1">
      <c r="B234" s="89" t="s">
        <v>869</v>
      </c>
      <c r="C234" s="86" t="s">
        <v>870</v>
      </c>
      <c r="D234" s="99" t="s">
        <v>134</v>
      </c>
      <c r="E234" s="99" t="s">
        <v>337</v>
      </c>
      <c r="F234" s="86" t="s">
        <v>724</v>
      </c>
      <c r="G234" s="99" t="s">
        <v>404</v>
      </c>
      <c r="H234" s="86" t="s">
        <v>725</v>
      </c>
      <c r="I234" s="86"/>
      <c r="J234" s="86"/>
      <c r="K234" s="96">
        <v>5.2299999999999995</v>
      </c>
      <c r="L234" s="99" t="s">
        <v>262</v>
      </c>
      <c r="M234" s="100">
        <v>5.5E-2</v>
      </c>
      <c r="N234" s="100">
        <v>6.1699999999999998E-2</v>
      </c>
      <c r="O234" s="96">
        <v>175000</v>
      </c>
      <c r="P234" s="98">
        <v>97.09</v>
      </c>
      <c r="Q234" s="96">
        <v>169.9075</v>
      </c>
      <c r="R234" s="97">
        <v>2.7188288589583779E-4</v>
      </c>
      <c r="S234" s="97">
        <v>2.2504300024615608E-3</v>
      </c>
      <c r="T234" s="97">
        <f>Q234/'סכום נכסי הקרן'!$C$43</f>
        <v>2.7830701713623139E-4</v>
      </c>
    </row>
    <row r="235" spans="2:20" s="144" customFormat="1">
      <c r="B235" s="89" t="s">
        <v>871</v>
      </c>
      <c r="C235" s="86" t="s">
        <v>872</v>
      </c>
      <c r="D235" s="99" t="s">
        <v>134</v>
      </c>
      <c r="E235" s="99" t="s">
        <v>337</v>
      </c>
      <c r="F235" s="86" t="s">
        <v>873</v>
      </c>
      <c r="G235" s="99" t="s">
        <v>204</v>
      </c>
      <c r="H235" s="86" t="s">
        <v>725</v>
      </c>
      <c r="I235" s="86"/>
      <c r="J235" s="86"/>
      <c r="K235" s="96">
        <v>0.95</v>
      </c>
      <c r="L235" s="99" t="s">
        <v>262</v>
      </c>
      <c r="M235" s="100">
        <v>7.2999999999999995E-2</v>
      </c>
      <c r="N235" s="100">
        <v>1.24E-2</v>
      </c>
      <c r="O235" s="96">
        <v>16666.66</v>
      </c>
      <c r="P235" s="98">
        <v>106.05</v>
      </c>
      <c r="Q235" s="96">
        <v>17.675000000000001</v>
      </c>
      <c r="R235" s="97">
        <v>3.2409679769259948E-4</v>
      </c>
      <c r="S235" s="97">
        <v>2.3410591229644417E-4</v>
      </c>
      <c r="T235" s="97">
        <f>Q235/'סכום נכסי הקרן'!$C$43</f>
        <v>2.8951497302254994E-5</v>
      </c>
    </row>
    <row r="236" spans="2:20" s="144" customFormat="1">
      <c r="B236" s="89" t="s">
        <v>874</v>
      </c>
      <c r="C236" s="86" t="s">
        <v>875</v>
      </c>
      <c r="D236" s="99" t="s">
        <v>134</v>
      </c>
      <c r="E236" s="99" t="s">
        <v>337</v>
      </c>
      <c r="F236" s="86" t="s">
        <v>876</v>
      </c>
      <c r="G236" s="99" t="s">
        <v>443</v>
      </c>
      <c r="H236" s="86" t="s">
        <v>725</v>
      </c>
      <c r="I236" s="86"/>
      <c r="J236" s="86"/>
      <c r="K236" s="96">
        <v>7.01</v>
      </c>
      <c r="L236" s="99" t="s">
        <v>262</v>
      </c>
      <c r="M236" s="100">
        <v>3.4500000000000003E-2</v>
      </c>
      <c r="N236" s="100">
        <v>0.22149999999999997</v>
      </c>
      <c r="O236" s="96">
        <v>42168.72</v>
      </c>
      <c r="P236" s="98">
        <v>36.58</v>
      </c>
      <c r="Q236" s="96">
        <v>15.425319999999999</v>
      </c>
      <c r="R236" s="97">
        <v>2.6421489647249101E-5</v>
      </c>
      <c r="S236" s="97">
        <v>2.0430883230917034E-4</v>
      </c>
      <c r="T236" s="97">
        <f>Q236/'סכום נכסי הקרן'!$C$43</f>
        <v>2.5266540897675809E-5</v>
      </c>
    </row>
    <row r="237" spans="2:20" s="144" customFormat="1">
      <c r="B237" s="89" t="s">
        <v>877</v>
      </c>
      <c r="C237" s="86" t="s">
        <v>878</v>
      </c>
      <c r="D237" s="99" t="s">
        <v>134</v>
      </c>
      <c r="E237" s="99" t="s">
        <v>337</v>
      </c>
      <c r="F237" s="86" t="s">
        <v>879</v>
      </c>
      <c r="G237" s="99" t="s">
        <v>501</v>
      </c>
      <c r="H237" s="86" t="s">
        <v>725</v>
      </c>
      <c r="I237" s="86"/>
      <c r="J237" s="86"/>
      <c r="K237" s="96">
        <v>0.66</v>
      </c>
      <c r="L237" s="99" t="s">
        <v>262</v>
      </c>
      <c r="M237" s="100">
        <v>5.6399999999999999E-2</v>
      </c>
      <c r="N237" s="100">
        <v>1.5100000000000002E-2</v>
      </c>
      <c r="O237" s="96">
        <v>4795.8</v>
      </c>
      <c r="P237" s="98">
        <v>103.2</v>
      </c>
      <c r="Q237" s="96">
        <v>4.9492599999999989</v>
      </c>
      <c r="R237" s="97">
        <v>1.699387689456837E-4</v>
      </c>
      <c r="S237" s="97">
        <v>6.5553099150907998E-5</v>
      </c>
      <c r="T237" s="97">
        <f>Q237/'סכום נכסי הקרן'!$C$43</f>
        <v>8.1068451223852052E-6</v>
      </c>
    </row>
    <row r="238" spans="2:20" s="144" customFormat="1"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96"/>
      <c r="P238" s="98"/>
      <c r="Q238" s="86"/>
      <c r="R238" s="86"/>
      <c r="S238" s="97"/>
      <c r="T238" s="86"/>
    </row>
    <row r="239" spans="2:20" s="144" customFormat="1">
      <c r="B239" s="103" t="s">
        <v>54</v>
      </c>
      <c r="C239" s="84"/>
      <c r="D239" s="84"/>
      <c r="E239" s="84"/>
      <c r="F239" s="84"/>
      <c r="G239" s="84"/>
      <c r="H239" s="84"/>
      <c r="I239" s="84"/>
      <c r="J239" s="84"/>
      <c r="K239" s="93">
        <v>5.1919115675606919</v>
      </c>
      <c r="L239" s="84"/>
      <c r="M239" s="84"/>
      <c r="N239" s="105">
        <v>6.5948447973338292E-2</v>
      </c>
      <c r="O239" s="93"/>
      <c r="P239" s="95"/>
      <c r="Q239" s="93">
        <v>813.42706999999996</v>
      </c>
      <c r="R239" s="84"/>
      <c r="S239" s="94">
        <v>1.0773866269248856E-2</v>
      </c>
      <c r="T239" s="94">
        <f>Q239/'סכום נכסי הקרן'!$C$43</f>
        <v>1.3323865133061487E-3</v>
      </c>
    </row>
    <row r="240" spans="2:20" s="144" customFormat="1">
      <c r="B240" s="89" t="s">
        <v>880</v>
      </c>
      <c r="C240" s="86" t="s">
        <v>881</v>
      </c>
      <c r="D240" s="99" t="s">
        <v>134</v>
      </c>
      <c r="E240" s="99" t="s">
        <v>337</v>
      </c>
      <c r="F240" s="86" t="s">
        <v>667</v>
      </c>
      <c r="G240" s="99" t="s">
        <v>443</v>
      </c>
      <c r="H240" s="86" t="s">
        <v>668</v>
      </c>
      <c r="I240" s="86" t="s">
        <v>176</v>
      </c>
      <c r="J240" s="86"/>
      <c r="K240" s="96">
        <v>5.2700000000000005</v>
      </c>
      <c r="L240" s="99" t="s">
        <v>262</v>
      </c>
      <c r="M240" s="100">
        <v>6.7000000000000004E-2</v>
      </c>
      <c r="N240" s="100">
        <v>6.1800000000000008E-2</v>
      </c>
      <c r="O240" s="96">
        <v>402000</v>
      </c>
      <c r="P240" s="98">
        <v>103.59</v>
      </c>
      <c r="Q240" s="96">
        <v>416.43178999999998</v>
      </c>
      <c r="R240" s="97">
        <v>4.5735449845857816E-4</v>
      </c>
      <c r="S240" s="97">
        <v>5.5156517175214284E-3</v>
      </c>
      <c r="T240" s="97">
        <f>Q240/'סכום נכסי הקרן'!$C$43</f>
        <v>6.8211167438518908E-4</v>
      </c>
    </row>
    <row r="241" spans="2:20" s="144" customFormat="1">
      <c r="B241" s="89" t="s">
        <v>882</v>
      </c>
      <c r="C241" s="86" t="s">
        <v>883</v>
      </c>
      <c r="D241" s="99" t="s">
        <v>134</v>
      </c>
      <c r="E241" s="99" t="s">
        <v>337</v>
      </c>
      <c r="F241" s="86" t="s">
        <v>724</v>
      </c>
      <c r="G241" s="99" t="s">
        <v>404</v>
      </c>
      <c r="H241" s="86" t="s">
        <v>725</v>
      </c>
      <c r="I241" s="86"/>
      <c r="J241" s="86"/>
      <c r="K241" s="96">
        <v>5.1099999999999994</v>
      </c>
      <c r="L241" s="99" t="s">
        <v>262</v>
      </c>
      <c r="M241" s="100">
        <v>6.3500000000000001E-2</v>
      </c>
      <c r="N241" s="100">
        <v>7.0300000000000001E-2</v>
      </c>
      <c r="O241" s="96">
        <v>403000</v>
      </c>
      <c r="P241" s="98">
        <v>98.51</v>
      </c>
      <c r="Q241" s="96">
        <v>396.99528000000004</v>
      </c>
      <c r="R241" s="97">
        <v>1.0584536794366933E-3</v>
      </c>
      <c r="S241" s="97">
        <v>5.2582145517274283E-3</v>
      </c>
      <c r="T241" s="97">
        <f>Q241/'סכום נכסי הקרן'!$C$43</f>
        <v>6.5027483892095988E-4</v>
      </c>
    </row>
    <row r="242" spans="2:20" s="144" customFormat="1">
      <c r="B242" s="156"/>
    </row>
    <row r="243" spans="2:20" s="144" customFormat="1">
      <c r="B243" s="156"/>
    </row>
    <row r="244" spans="2:20" s="144" customFormat="1">
      <c r="B244" s="156"/>
    </row>
    <row r="245" spans="2:20" s="144" customFormat="1">
      <c r="B245" s="157"/>
    </row>
    <row r="246" spans="2:20" s="144" customFormat="1">
      <c r="B246" s="157"/>
    </row>
    <row r="247" spans="2:20" s="144" customFormat="1">
      <c r="B247" s="156"/>
    </row>
    <row r="248" spans="2:20" s="144" customFormat="1">
      <c r="B248" s="150" t="s">
        <v>1841</v>
      </c>
    </row>
    <row r="249" spans="2:20" s="144" customFormat="1">
      <c r="B249" s="150" t="s">
        <v>125</v>
      </c>
    </row>
    <row r="250" spans="2:20" s="144" customFormat="1">
      <c r="B250" s="156"/>
    </row>
    <row r="251" spans="2:20" s="144" customFormat="1">
      <c r="B251" s="156"/>
    </row>
    <row r="252" spans="2:20" s="144" customFormat="1">
      <c r="B252" s="156"/>
    </row>
    <row r="253" spans="2:20" s="144" customFormat="1">
      <c r="B253" s="156"/>
    </row>
    <row r="254" spans="2:20" s="144" customFormat="1">
      <c r="B254" s="156"/>
    </row>
    <row r="255" spans="2:20" s="144" customFormat="1">
      <c r="B255" s="156"/>
    </row>
    <row r="256" spans="2:20" s="144" customFormat="1">
      <c r="B256" s="156"/>
    </row>
    <row r="257" spans="2:6" s="144" customFormat="1">
      <c r="B257" s="156"/>
    </row>
    <row r="258" spans="2:6" s="144" customFormat="1">
      <c r="B258" s="156"/>
    </row>
    <row r="259" spans="2:6" s="144" customFormat="1">
      <c r="B259" s="156"/>
    </row>
    <row r="260" spans="2:6" s="144" customFormat="1">
      <c r="B260" s="156"/>
    </row>
    <row r="261" spans="2:6">
      <c r="C261" s="1"/>
      <c r="D261" s="1"/>
      <c r="E261" s="1"/>
      <c r="F261" s="1"/>
    </row>
    <row r="262" spans="2:6">
      <c r="C262" s="1"/>
      <c r="D262" s="1"/>
      <c r="E262" s="1"/>
      <c r="F262" s="1"/>
    </row>
    <row r="263" spans="2:6">
      <c r="C263" s="1"/>
      <c r="D263" s="1"/>
      <c r="E263" s="1"/>
      <c r="F263" s="1"/>
    </row>
    <row r="264" spans="2:6">
      <c r="C264" s="1"/>
      <c r="D264" s="1"/>
      <c r="E264" s="1"/>
      <c r="F264" s="1"/>
    </row>
    <row r="265" spans="2:6">
      <c r="C265" s="1"/>
      <c r="D265" s="1"/>
      <c r="E265" s="1"/>
      <c r="F265" s="1"/>
    </row>
    <row r="266" spans="2:6">
      <c r="C266" s="1"/>
      <c r="D266" s="1"/>
      <c r="E266" s="1"/>
      <c r="F266" s="1"/>
    </row>
    <row r="267" spans="2:6">
      <c r="C267" s="1"/>
      <c r="D267" s="1"/>
      <c r="E267" s="1"/>
      <c r="F267" s="1"/>
    </row>
    <row r="268" spans="2:6">
      <c r="C268" s="1"/>
      <c r="D268" s="1"/>
      <c r="E268" s="1"/>
      <c r="F268" s="1"/>
    </row>
    <row r="269" spans="2:6">
      <c r="C269" s="1"/>
      <c r="D269" s="1"/>
      <c r="E269" s="1"/>
      <c r="F269" s="1"/>
    </row>
    <row r="270" spans="2:6">
      <c r="C270" s="1"/>
      <c r="D270" s="1"/>
      <c r="E270" s="1"/>
      <c r="F270" s="1"/>
    </row>
    <row r="271" spans="2:6">
      <c r="C271" s="1"/>
      <c r="D271" s="1"/>
      <c r="E271" s="1"/>
      <c r="F271" s="1"/>
    </row>
    <row r="272" spans="2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3D" sheet="1" objects="1" scenarios="1"/>
  <mergeCells count="2">
    <mergeCell ref="B6:T6"/>
    <mergeCell ref="B7:T7"/>
  </mergeCells>
  <phoneticPr fontId="4" type="noConversion"/>
  <conditionalFormatting sqref="B12:B241">
    <cfRule type="cellIs" dxfId="15" priority="2" operator="equal">
      <formula>"NR3"</formula>
    </cfRule>
  </conditionalFormatting>
  <conditionalFormatting sqref="B12:B241">
    <cfRule type="containsText" dxfId="1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41 I42:I828">
      <formula1>$BL$7:$BL$10</formula1>
    </dataValidation>
    <dataValidation type="list" allowBlank="1" showInputMessage="1" showErrorMessage="1" sqref="E12:E41 E42:E822">
      <formula1>$BH$7:$BH$24</formula1>
    </dataValidation>
    <dataValidation type="list" allowBlank="1" showInputMessage="1" showErrorMessage="1" sqref="L12:L41 L42:L828">
      <formula1>$BM$7:$BM$20</formula1>
    </dataValidation>
    <dataValidation type="list" allowBlank="1" showInputMessage="1" showErrorMessage="1" sqref="G12:G41 G42:G555">
      <formula1>$BJ$7:$BJ$29</formula1>
    </dataValidation>
  </dataValidations>
  <pageMargins left="0" right="0" top="0.51181102362204722" bottom="0.51181102362204722" header="0" footer="0.23622047244094491"/>
  <pageSetup paperSize="9" scale="65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B363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31.42578125" style="2" customWidth="1"/>
    <col min="3" max="3" width="19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29.5703125" style="2" customWidth="1"/>
    <col min="8" max="8" width="8" style="1" bestFit="1" customWidth="1"/>
    <col min="9" max="9" width="14.7109375" style="1" bestFit="1" customWidth="1"/>
    <col min="10" max="10" width="11.85546875" style="1" bestFit="1" customWidth="1"/>
    <col min="11" max="11" width="11.28515625" style="1" bestFit="1" customWidth="1"/>
    <col min="12" max="12" width="9" style="1" bestFit="1" customWidth="1"/>
    <col min="13" max="13" width="12.28515625" style="1" bestFit="1" customWidth="1"/>
    <col min="14" max="14" width="10.42578125" style="1" bestFit="1" customWidth="1"/>
    <col min="15" max="15" width="7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6" t="s">
        <v>193</v>
      </c>
      <c r="C1" s="80" t="s" vm="1">
        <v>256</v>
      </c>
    </row>
    <row r="2" spans="2:54">
      <c r="B2" s="56" t="s">
        <v>192</v>
      </c>
      <c r="C2" s="80" t="s">
        <v>257</v>
      </c>
    </row>
    <row r="3" spans="2:54">
      <c r="B3" s="56" t="s">
        <v>194</v>
      </c>
      <c r="C3" s="80" t="s">
        <v>258</v>
      </c>
    </row>
    <row r="4" spans="2:54">
      <c r="B4" s="56" t="s">
        <v>195</v>
      </c>
      <c r="C4" s="80">
        <v>659</v>
      </c>
    </row>
    <row r="6" spans="2:54" ht="26.25" customHeight="1">
      <c r="B6" s="229" t="s">
        <v>224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BB6" s="3"/>
    </row>
    <row r="7" spans="2:54" ht="26.25" customHeight="1">
      <c r="B7" s="229" t="s">
        <v>102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AX7" s="3"/>
      <c r="BB7" s="3"/>
    </row>
    <row r="8" spans="2:54" s="3" customFormat="1" ht="63">
      <c r="B8" s="21" t="s">
        <v>128</v>
      </c>
      <c r="C8" s="29" t="s">
        <v>52</v>
      </c>
      <c r="D8" s="72" t="s">
        <v>133</v>
      </c>
      <c r="E8" s="72" t="s">
        <v>241</v>
      </c>
      <c r="F8" s="72" t="s">
        <v>130</v>
      </c>
      <c r="G8" s="29" t="s">
        <v>73</v>
      </c>
      <c r="H8" s="29" t="s">
        <v>114</v>
      </c>
      <c r="I8" s="29" t="s">
        <v>0</v>
      </c>
      <c r="J8" s="12" t="s">
        <v>118</v>
      </c>
      <c r="K8" s="12" t="s">
        <v>69</v>
      </c>
      <c r="L8" s="12" t="s">
        <v>66</v>
      </c>
      <c r="M8" s="76" t="s">
        <v>196</v>
      </c>
      <c r="N8" s="13" t="s">
        <v>198</v>
      </c>
      <c r="AX8" s="1"/>
      <c r="AY8" s="1"/>
      <c r="AZ8" s="1"/>
      <c r="BB8" s="4"/>
    </row>
    <row r="9" spans="2:54" s="3" customFormat="1" ht="24" customHeight="1">
      <c r="B9" s="14"/>
      <c r="C9" s="15"/>
      <c r="D9" s="15"/>
      <c r="E9" s="15"/>
      <c r="F9" s="15"/>
      <c r="G9" s="15"/>
      <c r="H9" s="15"/>
      <c r="I9" s="15"/>
      <c r="J9" s="15" t="s">
        <v>70</v>
      </c>
      <c r="K9" s="15" t="s">
        <v>23</v>
      </c>
      <c r="L9" s="15" t="s">
        <v>20</v>
      </c>
      <c r="M9" s="15" t="s">
        <v>20</v>
      </c>
      <c r="N9" s="16" t="s">
        <v>20</v>
      </c>
      <c r="AX9" s="1"/>
      <c r="AZ9" s="1"/>
      <c r="BB9" s="4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AX10" s="1"/>
      <c r="AY10" s="3"/>
      <c r="AZ10" s="1"/>
      <c r="BB10" s="1"/>
    </row>
    <row r="11" spans="2:54" s="4" customFormat="1" ht="18" customHeight="1">
      <c r="B11" s="106" t="s">
        <v>36</v>
      </c>
      <c r="C11" s="82"/>
      <c r="D11" s="82"/>
      <c r="E11" s="82"/>
      <c r="F11" s="82"/>
      <c r="G11" s="82"/>
      <c r="H11" s="82"/>
      <c r="I11" s="90"/>
      <c r="J11" s="92"/>
      <c r="K11" s="90">
        <v>87777.15429000002</v>
      </c>
      <c r="L11" s="82"/>
      <c r="M11" s="91">
        <v>1</v>
      </c>
      <c r="N11" s="91">
        <f>K11/'סכום נכסי הקרן'!$C$43</f>
        <v>0.14377822040319976</v>
      </c>
      <c r="AX11" s="1"/>
      <c r="AY11" s="3"/>
      <c r="AZ11" s="1"/>
      <c r="BB11" s="1"/>
    </row>
    <row r="12" spans="2:54" ht="20.25">
      <c r="B12" s="107" t="s">
        <v>246</v>
      </c>
      <c r="C12" s="84"/>
      <c r="D12" s="84"/>
      <c r="E12" s="84"/>
      <c r="F12" s="84"/>
      <c r="G12" s="84"/>
      <c r="H12" s="84"/>
      <c r="I12" s="93"/>
      <c r="J12" s="95"/>
      <c r="K12" s="93">
        <v>72091.03734000001</v>
      </c>
      <c r="L12" s="84"/>
      <c r="M12" s="94">
        <v>0.8212961324973479</v>
      </c>
      <c r="N12" s="94">
        <f>K12/'סכום נכסי הקרן'!$C$43</f>
        <v>0.11808449635449925</v>
      </c>
      <c r="AY12" s="4"/>
    </row>
    <row r="13" spans="2:54">
      <c r="B13" s="108" t="s">
        <v>33</v>
      </c>
      <c r="C13" s="84"/>
      <c r="D13" s="84"/>
      <c r="E13" s="84"/>
      <c r="F13" s="84"/>
      <c r="G13" s="84"/>
      <c r="H13" s="84"/>
      <c r="I13" s="93"/>
      <c r="J13" s="95"/>
      <c r="K13" s="93">
        <v>54237.746270000003</v>
      </c>
      <c r="L13" s="84"/>
      <c r="M13" s="94">
        <v>0.61790276420682522</v>
      </c>
      <c r="N13" s="94">
        <f>K13/'סכום נכסי הקרן'!$C$43</f>
        <v>8.884095981987529E-2</v>
      </c>
    </row>
    <row r="14" spans="2:54">
      <c r="B14" s="109" t="s">
        <v>884</v>
      </c>
      <c r="C14" s="86" t="s">
        <v>885</v>
      </c>
      <c r="D14" s="99" t="s">
        <v>134</v>
      </c>
      <c r="E14" s="99" t="s">
        <v>337</v>
      </c>
      <c r="F14" s="86" t="s">
        <v>886</v>
      </c>
      <c r="G14" s="99" t="s">
        <v>729</v>
      </c>
      <c r="H14" s="99" t="s">
        <v>262</v>
      </c>
      <c r="I14" s="96">
        <v>410426</v>
      </c>
      <c r="J14" s="98">
        <v>240.3</v>
      </c>
      <c r="K14" s="96">
        <v>986.25368000000003</v>
      </c>
      <c r="L14" s="97">
        <v>1.2307251725289121E-4</v>
      </c>
      <c r="M14" s="97">
        <v>1.1235881226470321E-2</v>
      </c>
      <c r="N14" s="97">
        <f>K14/'סכום נכסי הקרן'!$C$43</f>
        <v>1.6154750074036243E-3</v>
      </c>
    </row>
    <row r="15" spans="2:54">
      <c r="B15" s="109" t="s">
        <v>887</v>
      </c>
      <c r="C15" s="86" t="s">
        <v>888</v>
      </c>
      <c r="D15" s="99" t="s">
        <v>134</v>
      </c>
      <c r="E15" s="99" t="s">
        <v>337</v>
      </c>
      <c r="F15" s="86" t="s">
        <v>889</v>
      </c>
      <c r="G15" s="99" t="s">
        <v>203</v>
      </c>
      <c r="H15" s="99" t="s">
        <v>262</v>
      </c>
      <c r="I15" s="96">
        <v>25210</v>
      </c>
      <c r="J15" s="98">
        <v>3955</v>
      </c>
      <c r="K15" s="96">
        <v>997.05550000000005</v>
      </c>
      <c r="L15" s="97">
        <v>4.6372855160486561E-5</v>
      </c>
      <c r="M15" s="97">
        <v>1.1358940809426414E-2</v>
      </c>
      <c r="N15" s="97">
        <f>K15/'סכום נכסי הקרן'!$C$43</f>
        <v>1.6331682952446113E-3</v>
      </c>
    </row>
    <row r="16" spans="2:54" ht="20.25">
      <c r="B16" s="109" t="s">
        <v>890</v>
      </c>
      <c r="C16" s="86" t="s">
        <v>891</v>
      </c>
      <c r="D16" s="99" t="s">
        <v>134</v>
      </c>
      <c r="E16" s="99" t="s">
        <v>337</v>
      </c>
      <c r="F16" s="86" t="s">
        <v>892</v>
      </c>
      <c r="G16" s="99" t="s">
        <v>893</v>
      </c>
      <c r="H16" s="99" t="s">
        <v>262</v>
      </c>
      <c r="I16" s="96">
        <v>12661.25</v>
      </c>
      <c r="J16" s="98">
        <v>14220</v>
      </c>
      <c r="K16" s="96">
        <v>1800.42923</v>
      </c>
      <c r="L16" s="97">
        <v>2.5820529997465309E-4</v>
      </c>
      <c r="M16" s="97">
        <v>2.0511364768692589E-2</v>
      </c>
      <c r="N16" s="97">
        <f>K16/'סכום נכסי הקרן'!$C$43</f>
        <v>2.9490875244835096E-3</v>
      </c>
      <c r="AX16" s="4"/>
    </row>
    <row r="17" spans="2:14">
      <c r="B17" s="109" t="s">
        <v>894</v>
      </c>
      <c r="C17" s="86" t="s">
        <v>895</v>
      </c>
      <c r="D17" s="99" t="s">
        <v>134</v>
      </c>
      <c r="E17" s="99" t="s">
        <v>337</v>
      </c>
      <c r="F17" s="86" t="s">
        <v>740</v>
      </c>
      <c r="G17" s="99" t="s">
        <v>741</v>
      </c>
      <c r="H17" s="99" t="s">
        <v>262</v>
      </c>
      <c r="I17" s="96">
        <v>7055</v>
      </c>
      <c r="J17" s="98">
        <v>34280</v>
      </c>
      <c r="K17" s="96">
        <v>2418.4540000000002</v>
      </c>
      <c r="L17" s="97">
        <v>1.6510826772805266E-4</v>
      </c>
      <c r="M17" s="97">
        <v>2.755220329893426E-2</v>
      </c>
      <c r="N17" s="97">
        <f>K17/'סכום נכסי הקרן'!$C$43</f>
        <v>3.9614067585079377E-3</v>
      </c>
    </row>
    <row r="18" spans="2:14">
      <c r="B18" s="109" t="s">
        <v>896</v>
      </c>
      <c r="C18" s="86" t="s">
        <v>897</v>
      </c>
      <c r="D18" s="99" t="s">
        <v>134</v>
      </c>
      <c r="E18" s="99" t="s">
        <v>337</v>
      </c>
      <c r="F18" s="86" t="s">
        <v>898</v>
      </c>
      <c r="G18" s="99" t="s">
        <v>439</v>
      </c>
      <c r="H18" s="99" t="s">
        <v>262</v>
      </c>
      <c r="I18" s="96">
        <v>2675</v>
      </c>
      <c r="J18" s="98">
        <v>6673</v>
      </c>
      <c r="K18" s="96">
        <v>178.50274999999999</v>
      </c>
      <c r="L18" s="97">
        <v>2.4176541571305651E-5</v>
      </c>
      <c r="M18" s="97">
        <v>2.0335900775531961E-3</v>
      </c>
      <c r="N18" s="97">
        <f>K18/'סכום נכסי הקרן'!$C$43</f>
        <v>2.9238596238020351E-4</v>
      </c>
    </row>
    <row r="19" spans="2:14">
      <c r="B19" s="109" t="s">
        <v>899</v>
      </c>
      <c r="C19" s="86" t="s">
        <v>900</v>
      </c>
      <c r="D19" s="99" t="s">
        <v>134</v>
      </c>
      <c r="E19" s="99" t="s">
        <v>337</v>
      </c>
      <c r="F19" s="86" t="s">
        <v>403</v>
      </c>
      <c r="G19" s="99" t="s">
        <v>404</v>
      </c>
      <c r="H19" s="99" t="s">
        <v>262</v>
      </c>
      <c r="I19" s="96">
        <v>242920</v>
      </c>
      <c r="J19" s="98">
        <v>857</v>
      </c>
      <c r="K19" s="96">
        <v>2081.8244</v>
      </c>
      <c r="L19" s="97">
        <v>8.7961314020250009E-5</v>
      </c>
      <c r="M19" s="97">
        <v>2.3717155298997556E-2</v>
      </c>
      <c r="N19" s="97">
        <f>K19/'סכום נכסי הקרן'!$C$43</f>
        <v>3.4100103819161877E-3</v>
      </c>
    </row>
    <row r="20" spans="2:14">
      <c r="B20" s="109" t="s">
        <v>901</v>
      </c>
      <c r="C20" s="86" t="s">
        <v>902</v>
      </c>
      <c r="D20" s="99" t="s">
        <v>134</v>
      </c>
      <c r="E20" s="99" t="s">
        <v>337</v>
      </c>
      <c r="F20" s="86" t="s">
        <v>363</v>
      </c>
      <c r="G20" s="99" t="s">
        <v>339</v>
      </c>
      <c r="H20" s="99" t="s">
        <v>262</v>
      </c>
      <c r="I20" s="96">
        <v>15203</v>
      </c>
      <c r="J20" s="98">
        <v>4594</v>
      </c>
      <c r="K20" s="96">
        <v>698.42581999999993</v>
      </c>
      <c r="L20" s="97">
        <v>1.5152989074857342E-4</v>
      </c>
      <c r="M20" s="97">
        <v>7.9568063654983159E-3</v>
      </c>
      <c r="N20" s="97">
        <f>K20/'סכום נכסי הקרן'!$C$43</f>
        <v>1.1440154593241995E-3</v>
      </c>
    </row>
    <row r="21" spans="2:14">
      <c r="B21" s="109" t="s">
        <v>903</v>
      </c>
      <c r="C21" s="86" t="s">
        <v>904</v>
      </c>
      <c r="D21" s="99" t="s">
        <v>134</v>
      </c>
      <c r="E21" s="99" t="s">
        <v>337</v>
      </c>
      <c r="F21" s="86" t="s">
        <v>466</v>
      </c>
      <c r="G21" s="99" t="s">
        <v>386</v>
      </c>
      <c r="H21" s="99" t="s">
        <v>262</v>
      </c>
      <c r="I21" s="96">
        <v>19319</v>
      </c>
      <c r="J21" s="98">
        <v>3468</v>
      </c>
      <c r="K21" s="96">
        <v>669.98291999999992</v>
      </c>
      <c r="L21" s="97">
        <v>1.0826328078705876E-4</v>
      </c>
      <c r="M21" s="97">
        <v>7.6327710258924115E-3</v>
      </c>
      <c r="N21" s="97">
        <f>K21/'סכום נכסי הקרן'!$C$43</f>
        <v>1.0974262348479162E-3</v>
      </c>
    </row>
    <row r="22" spans="2:14">
      <c r="B22" s="109" t="s">
        <v>905</v>
      </c>
      <c r="C22" s="86" t="s">
        <v>906</v>
      </c>
      <c r="D22" s="99" t="s">
        <v>134</v>
      </c>
      <c r="E22" s="99" t="s">
        <v>337</v>
      </c>
      <c r="F22" s="86" t="s">
        <v>478</v>
      </c>
      <c r="G22" s="99" t="s">
        <v>339</v>
      </c>
      <c r="H22" s="99" t="s">
        <v>262</v>
      </c>
      <c r="I22" s="96">
        <v>144916.32</v>
      </c>
      <c r="J22" s="98">
        <v>706</v>
      </c>
      <c r="K22" s="96">
        <v>1023.1092199999999</v>
      </c>
      <c r="L22" s="97">
        <v>1.37508816973361E-4</v>
      </c>
      <c r="M22" s="97">
        <v>1.1655757449368091E-2</v>
      </c>
      <c r="N22" s="97">
        <f>K22/'סכום נכסי הקרן'!$C$43</f>
        <v>1.6758440635214827E-3</v>
      </c>
    </row>
    <row r="23" spans="2:14">
      <c r="B23" s="109" t="s">
        <v>907</v>
      </c>
      <c r="C23" s="86" t="s">
        <v>908</v>
      </c>
      <c r="D23" s="99" t="s">
        <v>134</v>
      </c>
      <c r="E23" s="99" t="s">
        <v>337</v>
      </c>
      <c r="F23" s="86" t="s">
        <v>909</v>
      </c>
      <c r="G23" s="99" t="s">
        <v>729</v>
      </c>
      <c r="H23" s="99" t="s">
        <v>262</v>
      </c>
      <c r="I23" s="96">
        <v>26691</v>
      </c>
      <c r="J23" s="98">
        <v>1240</v>
      </c>
      <c r="K23" s="96">
        <v>330.96839999999997</v>
      </c>
      <c r="L23" s="97">
        <v>4.8798202258944493E-5</v>
      </c>
      <c r="M23" s="97">
        <v>3.7705528582817754E-3</v>
      </c>
      <c r="N23" s="97">
        <f>K23/'סכום נכסי הקרן'!$C$43</f>
        <v>5.4212337989995192E-4</v>
      </c>
    </row>
    <row r="24" spans="2:14" s="144" customFormat="1">
      <c r="B24" s="109" t="s">
        <v>910</v>
      </c>
      <c r="C24" s="86" t="s">
        <v>911</v>
      </c>
      <c r="D24" s="99" t="s">
        <v>134</v>
      </c>
      <c r="E24" s="99" t="s">
        <v>337</v>
      </c>
      <c r="F24" s="86" t="s">
        <v>912</v>
      </c>
      <c r="G24" s="99" t="s">
        <v>443</v>
      </c>
      <c r="H24" s="99" t="s">
        <v>262</v>
      </c>
      <c r="I24" s="96">
        <v>27080</v>
      </c>
      <c r="J24" s="98">
        <v>25450</v>
      </c>
      <c r="K24" s="96">
        <v>6891.86</v>
      </c>
      <c r="L24" s="97">
        <v>2.6674010070232719E-5</v>
      </c>
      <c r="M24" s="97">
        <v>7.8515418456498676E-2</v>
      </c>
      <c r="N24" s="97">
        <f>K24/'סכום נכסי הקרן'!$C$43</f>
        <v>1.1288807139887926E-2</v>
      </c>
    </row>
    <row r="25" spans="2:14" s="144" customFormat="1">
      <c r="B25" s="109" t="s">
        <v>913</v>
      </c>
      <c r="C25" s="86" t="s">
        <v>914</v>
      </c>
      <c r="D25" s="99" t="s">
        <v>134</v>
      </c>
      <c r="E25" s="99" t="s">
        <v>337</v>
      </c>
      <c r="F25" s="86" t="s">
        <v>915</v>
      </c>
      <c r="G25" s="99" t="s">
        <v>729</v>
      </c>
      <c r="H25" s="99" t="s">
        <v>262</v>
      </c>
      <c r="I25" s="96">
        <v>6440615.9500000002</v>
      </c>
      <c r="J25" s="98">
        <v>67.2</v>
      </c>
      <c r="K25" s="96">
        <v>4328.0939200000003</v>
      </c>
      <c r="L25" s="97">
        <v>4.9725712046493292E-4</v>
      </c>
      <c r="M25" s="97">
        <v>4.9307749322799327E-2</v>
      </c>
      <c r="N25" s="97">
        <f>K25/'סכום נכסי הקרן'!$C$43</f>
        <v>7.0893804497191648E-3</v>
      </c>
    </row>
    <row r="26" spans="2:14" s="144" customFormat="1">
      <c r="B26" s="109" t="s">
        <v>916</v>
      </c>
      <c r="C26" s="86" t="s">
        <v>917</v>
      </c>
      <c r="D26" s="99" t="s">
        <v>134</v>
      </c>
      <c r="E26" s="99" t="s">
        <v>337</v>
      </c>
      <c r="F26" s="86" t="s">
        <v>918</v>
      </c>
      <c r="G26" s="99" t="s">
        <v>443</v>
      </c>
      <c r="H26" s="99" t="s">
        <v>262</v>
      </c>
      <c r="I26" s="96">
        <v>145912</v>
      </c>
      <c r="J26" s="98">
        <v>1581</v>
      </c>
      <c r="K26" s="96">
        <v>2306.8687199999999</v>
      </c>
      <c r="L26" s="97">
        <v>1.1443049256984787E-4</v>
      </c>
      <c r="M26" s="97">
        <v>2.6280969560468073E-2</v>
      </c>
      <c r="N26" s="97">
        <f>K26/'סכום נכסי הקרן'!$C$43</f>
        <v>3.7786310338747621E-3</v>
      </c>
    </row>
    <row r="27" spans="2:14" s="144" customFormat="1">
      <c r="B27" s="109" t="s">
        <v>919</v>
      </c>
      <c r="C27" s="86" t="s">
        <v>920</v>
      </c>
      <c r="D27" s="99" t="s">
        <v>134</v>
      </c>
      <c r="E27" s="99" t="s">
        <v>337</v>
      </c>
      <c r="F27" s="86" t="s">
        <v>338</v>
      </c>
      <c r="G27" s="99" t="s">
        <v>339</v>
      </c>
      <c r="H27" s="99" t="s">
        <v>262</v>
      </c>
      <c r="I27" s="96">
        <v>259402</v>
      </c>
      <c r="J27" s="98">
        <v>1350</v>
      </c>
      <c r="K27" s="96">
        <v>3501.9270000000001</v>
      </c>
      <c r="L27" s="97">
        <v>1.7600923720838423E-4</v>
      </c>
      <c r="M27" s="97">
        <v>3.9895654265918207E-2</v>
      </c>
      <c r="N27" s="97">
        <f>K27/'סכום נכסי הקרן'!$C$43</f>
        <v>5.7361261721750453E-3</v>
      </c>
    </row>
    <row r="28" spans="2:14" s="144" customFormat="1">
      <c r="B28" s="109" t="s">
        <v>921</v>
      </c>
      <c r="C28" s="86" t="s">
        <v>922</v>
      </c>
      <c r="D28" s="99" t="s">
        <v>134</v>
      </c>
      <c r="E28" s="99" t="s">
        <v>337</v>
      </c>
      <c r="F28" s="86" t="s">
        <v>345</v>
      </c>
      <c r="G28" s="99" t="s">
        <v>339</v>
      </c>
      <c r="H28" s="99" t="s">
        <v>262</v>
      </c>
      <c r="I28" s="96">
        <v>28576</v>
      </c>
      <c r="J28" s="98">
        <v>4650</v>
      </c>
      <c r="K28" s="96">
        <v>1328.7840000000001</v>
      </c>
      <c r="L28" s="97">
        <v>1.2323598443824842E-4</v>
      </c>
      <c r="M28" s="97">
        <v>1.5138153096304938E-2</v>
      </c>
      <c r="N28" s="97">
        <f>K28/'סכום נכסי הקרן'!$C$43</f>
        <v>2.1765367123779121E-3</v>
      </c>
    </row>
    <row r="29" spans="2:14" s="144" customFormat="1">
      <c r="B29" s="109" t="s">
        <v>923</v>
      </c>
      <c r="C29" s="86" t="s">
        <v>924</v>
      </c>
      <c r="D29" s="99" t="s">
        <v>134</v>
      </c>
      <c r="E29" s="99" t="s">
        <v>337</v>
      </c>
      <c r="F29" s="86"/>
      <c r="G29" s="99" t="s">
        <v>925</v>
      </c>
      <c r="H29" s="99" t="s">
        <v>262</v>
      </c>
      <c r="I29" s="96">
        <v>6939</v>
      </c>
      <c r="J29" s="98">
        <v>21100</v>
      </c>
      <c r="K29" s="96">
        <v>1464.1289999999999</v>
      </c>
      <c r="L29" s="97">
        <v>1.4111146536187455E-5</v>
      </c>
      <c r="M29" s="97">
        <v>1.6680069111864568E-2</v>
      </c>
      <c r="N29" s="97">
        <f>K29/'סכום נכסי הקרן'!$C$43</f>
        <v>2.3982306531062686E-3</v>
      </c>
    </row>
    <row r="30" spans="2:14" s="144" customFormat="1">
      <c r="B30" s="109" t="s">
        <v>926</v>
      </c>
      <c r="C30" s="86" t="s">
        <v>927</v>
      </c>
      <c r="D30" s="99" t="s">
        <v>134</v>
      </c>
      <c r="E30" s="99" t="s">
        <v>337</v>
      </c>
      <c r="F30" s="86" t="s">
        <v>509</v>
      </c>
      <c r="G30" s="99" t="s">
        <v>386</v>
      </c>
      <c r="H30" s="99" t="s">
        <v>262</v>
      </c>
      <c r="I30" s="96">
        <v>14745.71</v>
      </c>
      <c r="J30" s="98">
        <v>12450</v>
      </c>
      <c r="K30" s="96">
        <v>1835.8408999999999</v>
      </c>
      <c r="L30" s="97">
        <v>3.3205047996154389E-4</v>
      </c>
      <c r="M30" s="97">
        <v>2.0914791722852051E-2</v>
      </c>
      <c r="N30" s="97">
        <f>K30/'סכום נכסי הקרן'!$C$43</f>
        <v>3.0070915340152404E-3</v>
      </c>
    </row>
    <row r="31" spans="2:14" s="144" customFormat="1">
      <c r="B31" s="109" t="s">
        <v>928</v>
      </c>
      <c r="C31" s="86" t="s">
        <v>929</v>
      </c>
      <c r="D31" s="99" t="s">
        <v>134</v>
      </c>
      <c r="E31" s="99" t="s">
        <v>337</v>
      </c>
      <c r="F31" s="86" t="s">
        <v>930</v>
      </c>
      <c r="G31" s="99" t="s">
        <v>206</v>
      </c>
      <c r="H31" s="99" t="s">
        <v>262</v>
      </c>
      <c r="I31" s="96">
        <v>10589</v>
      </c>
      <c r="J31" s="98">
        <v>22450</v>
      </c>
      <c r="K31" s="96">
        <v>2377.2305000000001</v>
      </c>
      <c r="L31" s="97">
        <v>1.7465812679860016E-4</v>
      </c>
      <c r="M31" s="97">
        <v>2.7082565152956036E-2</v>
      </c>
      <c r="N31" s="97">
        <f>K31/'סכום נכסי הקרן'!$C$43</f>
        <v>3.8938830216457307E-3</v>
      </c>
    </row>
    <row r="32" spans="2:14" s="144" customFormat="1">
      <c r="B32" s="109" t="s">
        <v>931</v>
      </c>
      <c r="C32" s="86" t="s">
        <v>932</v>
      </c>
      <c r="D32" s="99" t="s">
        <v>134</v>
      </c>
      <c r="E32" s="99" t="s">
        <v>337</v>
      </c>
      <c r="F32" s="86" t="s">
        <v>354</v>
      </c>
      <c r="G32" s="99" t="s">
        <v>339</v>
      </c>
      <c r="H32" s="99" t="s">
        <v>262</v>
      </c>
      <c r="I32" s="96">
        <v>167564</v>
      </c>
      <c r="J32" s="98">
        <v>2010</v>
      </c>
      <c r="K32" s="96">
        <v>3368.0364000000004</v>
      </c>
      <c r="L32" s="97">
        <v>1.2606149154582462E-4</v>
      </c>
      <c r="M32" s="97">
        <v>3.83703074819743E-2</v>
      </c>
      <c r="N32" s="97">
        <f>K32/'סכום נכסי הקרן'!$C$43</f>
        <v>5.5168145260818457E-3</v>
      </c>
    </row>
    <row r="33" spans="2:14" s="144" customFormat="1">
      <c r="B33" s="109" t="s">
        <v>933</v>
      </c>
      <c r="C33" s="86" t="s">
        <v>934</v>
      </c>
      <c r="D33" s="99" t="s">
        <v>134</v>
      </c>
      <c r="E33" s="99" t="s">
        <v>337</v>
      </c>
      <c r="F33" s="86" t="s">
        <v>791</v>
      </c>
      <c r="G33" s="99" t="s">
        <v>501</v>
      </c>
      <c r="H33" s="99" t="s">
        <v>262</v>
      </c>
      <c r="I33" s="96">
        <v>3021</v>
      </c>
      <c r="J33" s="98">
        <v>61190</v>
      </c>
      <c r="K33" s="96">
        <v>1899.1751100000001</v>
      </c>
      <c r="L33" s="97">
        <v>2.9779533860098883E-4</v>
      </c>
      <c r="M33" s="97">
        <v>2.1636325822610575E-2</v>
      </c>
      <c r="N33" s="97">
        <f>K33/'סכום נכסי הקרן'!$C$43</f>
        <v>3.1108324228387458E-3</v>
      </c>
    </row>
    <row r="34" spans="2:14" s="144" customFormat="1">
      <c r="B34" s="109" t="s">
        <v>935</v>
      </c>
      <c r="C34" s="86" t="s">
        <v>936</v>
      </c>
      <c r="D34" s="99" t="s">
        <v>134</v>
      </c>
      <c r="E34" s="99" t="s">
        <v>337</v>
      </c>
      <c r="F34" s="86" t="s">
        <v>937</v>
      </c>
      <c r="G34" s="99" t="s">
        <v>439</v>
      </c>
      <c r="H34" s="99" t="s">
        <v>262</v>
      </c>
      <c r="I34" s="96">
        <v>13271</v>
      </c>
      <c r="J34" s="98">
        <v>20900</v>
      </c>
      <c r="K34" s="96">
        <v>2773.6390000000001</v>
      </c>
      <c r="L34" s="97">
        <v>2.2598722282444046E-4</v>
      </c>
      <c r="M34" s="97">
        <v>3.159864343330604E-2</v>
      </c>
      <c r="N34" s="97">
        <f>K34/'סכום נכסי הקרן'!$C$43</f>
        <v>4.5431967199959962E-3</v>
      </c>
    </row>
    <row r="35" spans="2:14" s="144" customFormat="1">
      <c r="B35" s="109" t="s">
        <v>938</v>
      </c>
      <c r="C35" s="86" t="s">
        <v>939</v>
      </c>
      <c r="D35" s="99" t="s">
        <v>134</v>
      </c>
      <c r="E35" s="99" t="s">
        <v>337</v>
      </c>
      <c r="F35" s="86" t="s">
        <v>940</v>
      </c>
      <c r="G35" s="99" t="s">
        <v>443</v>
      </c>
      <c r="H35" s="99" t="s">
        <v>262</v>
      </c>
      <c r="I35" s="96">
        <v>9662</v>
      </c>
      <c r="J35" s="98">
        <v>56500</v>
      </c>
      <c r="K35" s="96">
        <v>5459.03</v>
      </c>
      <c r="L35" s="97">
        <v>6.8736847106131078E-5</v>
      </c>
      <c r="M35" s="97">
        <v>6.2191922763460077E-2</v>
      </c>
      <c r="N35" s="97">
        <f>K35/'סכום נכסי הקרן'!$C$43</f>
        <v>8.9418439783835388E-3</v>
      </c>
    </row>
    <row r="36" spans="2:14" s="144" customFormat="1">
      <c r="B36" s="109" t="s">
        <v>941</v>
      </c>
      <c r="C36" s="86" t="s">
        <v>942</v>
      </c>
      <c r="D36" s="99" t="s">
        <v>134</v>
      </c>
      <c r="E36" s="99" t="s">
        <v>337</v>
      </c>
      <c r="F36" s="86" t="s">
        <v>556</v>
      </c>
      <c r="G36" s="99" t="s">
        <v>501</v>
      </c>
      <c r="H36" s="99" t="s">
        <v>262</v>
      </c>
      <c r="I36" s="96">
        <v>500</v>
      </c>
      <c r="J36" s="98">
        <v>78010</v>
      </c>
      <c r="K36" s="96">
        <v>390.05</v>
      </c>
      <c r="L36" s="97">
        <v>4.1723706450359847E-5</v>
      </c>
      <c r="M36" s="97">
        <v>4.4436391582181461E-3</v>
      </c>
      <c r="N36" s="97">
        <f>K36/'סכום נכסי הקרן'!$C$43</f>
        <v>6.3889853028257766E-4</v>
      </c>
    </row>
    <row r="37" spans="2:14" s="144" customFormat="1">
      <c r="B37" s="109" t="s">
        <v>943</v>
      </c>
      <c r="C37" s="86" t="s">
        <v>944</v>
      </c>
      <c r="D37" s="99" t="s">
        <v>134</v>
      </c>
      <c r="E37" s="99" t="s">
        <v>337</v>
      </c>
      <c r="F37" s="86" t="s">
        <v>385</v>
      </c>
      <c r="G37" s="99" t="s">
        <v>386</v>
      </c>
      <c r="H37" s="99" t="s">
        <v>262</v>
      </c>
      <c r="I37" s="96">
        <v>24286</v>
      </c>
      <c r="J37" s="98">
        <v>14500</v>
      </c>
      <c r="K37" s="96">
        <v>3521.47</v>
      </c>
      <c r="L37" s="97">
        <v>2.0025931627184868E-4</v>
      </c>
      <c r="M37" s="97">
        <v>4.0118297619511481E-2</v>
      </c>
      <c r="N37" s="97">
        <f>K37/'סכום נכסי הקרן'!$C$43</f>
        <v>5.7681374373392859E-3</v>
      </c>
    </row>
    <row r="38" spans="2:14" s="144" customFormat="1">
      <c r="B38" s="109" t="s">
        <v>945</v>
      </c>
      <c r="C38" s="86" t="s">
        <v>946</v>
      </c>
      <c r="D38" s="99" t="s">
        <v>134</v>
      </c>
      <c r="E38" s="99" t="s">
        <v>337</v>
      </c>
      <c r="F38" s="86" t="s">
        <v>438</v>
      </c>
      <c r="G38" s="99" t="s">
        <v>439</v>
      </c>
      <c r="H38" s="99" t="s">
        <v>262</v>
      </c>
      <c r="I38" s="96">
        <v>27724</v>
      </c>
      <c r="J38" s="98">
        <v>5795</v>
      </c>
      <c r="K38" s="96">
        <v>1606.6058</v>
      </c>
      <c r="L38" s="97">
        <v>2.5835053526943285E-4</v>
      </c>
      <c r="M38" s="97">
        <v>1.8303234058967801E-2</v>
      </c>
      <c r="N38" s="97">
        <f>K38/'סכום נכסי הקרן'!$C$43</f>
        <v>2.6316064206216251E-3</v>
      </c>
    </row>
    <row r="39" spans="2:14" s="144" customFormat="1">
      <c r="B39" s="110"/>
      <c r="C39" s="86"/>
      <c r="D39" s="86"/>
      <c r="E39" s="86"/>
      <c r="F39" s="86"/>
      <c r="G39" s="86"/>
      <c r="H39" s="86"/>
      <c r="I39" s="96"/>
      <c r="J39" s="98"/>
      <c r="K39" s="86"/>
      <c r="L39" s="86"/>
      <c r="M39" s="97"/>
      <c r="N39" s="86"/>
    </row>
    <row r="40" spans="2:14" s="144" customFormat="1">
      <c r="B40" s="108" t="s">
        <v>35</v>
      </c>
      <c r="C40" s="84"/>
      <c r="D40" s="84"/>
      <c r="E40" s="84"/>
      <c r="F40" s="84"/>
      <c r="G40" s="84"/>
      <c r="H40" s="84"/>
      <c r="I40" s="93"/>
      <c r="J40" s="95"/>
      <c r="K40" s="93">
        <v>13351.421890000001</v>
      </c>
      <c r="L40" s="84"/>
      <c r="M40" s="94">
        <v>0.15210588675373651</v>
      </c>
      <c r="N40" s="94">
        <f>K40/'סכום נכסי הקרן'!$C$43</f>
        <v>2.1869513710302872E-2</v>
      </c>
    </row>
    <row r="41" spans="2:14" s="144" customFormat="1">
      <c r="B41" s="109" t="s">
        <v>947</v>
      </c>
      <c r="C41" s="86" t="s">
        <v>948</v>
      </c>
      <c r="D41" s="99" t="s">
        <v>134</v>
      </c>
      <c r="E41" s="99" t="s">
        <v>337</v>
      </c>
      <c r="F41" s="86" t="s">
        <v>828</v>
      </c>
      <c r="G41" s="99" t="s">
        <v>829</v>
      </c>
      <c r="H41" s="99" t="s">
        <v>262</v>
      </c>
      <c r="I41" s="96">
        <v>89027</v>
      </c>
      <c r="J41" s="98">
        <v>347.3</v>
      </c>
      <c r="K41" s="96">
        <v>309.19077000000004</v>
      </c>
      <c r="L41" s="97">
        <v>3.039962460678999E-4</v>
      </c>
      <c r="M41" s="97">
        <v>3.5224515137331639E-3</v>
      </c>
      <c r="N41" s="97">
        <f>K41/'סכום נכסי הקרן'!$C$43</f>
        <v>5.064518101011114E-4</v>
      </c>
    </row>
    <row r="42" spans="2:14" s="144" customFormat="1">
      <c r="B42" s="109" t="s">
        <v>949</v>
      </c>
      <c r="C42" s="86" t="s">
        <v>950</v>
      </c>
      <c r="D42" s="99" t="s">
        <v>134</v>
      </c>
      <c r="E42" s="99" t="s">
        <v>337</v>
      </c>
      <c r="F42" s="86" t="s">
        <v>951</v>
      </c>
      <c r="G42" s="99" t="s">
        <v>952</v>
      </c>
      <c r="H42" s="99" t="s">
        <v>262</v>
      </c>
      <c r="I42" s="96">
        <v>8070</v>
      </c>
      <c r="J42" s="98">
        <v>3112</v>
      </c>
      <c r="K42" s="96">
        <v>251.13839999999999</v>
      </c>
      <c r="L42" s="97">
        <v>3.1766198261542642E-4</v>
      </c>
      <c r="M42" s="97">
        <v>2.8610907021465247E-3</v>
      </c>
      <c r="N42" s="97">
        <f>K42/'סכום נכסי הקרן'!$C$43</f>
        <v>4.1136252956676855E-4</v>
      </c>
    </row>
    <row r="43" spans="2:14" s="144" customFormat="1">
      <c r="B43" s="109" t="s">
        <v>953</v>
      </c>
      <c r="C43" s="86" t="s">
        <v>954</v>
      </c>
      <c r="D43" s="99" t="s">
        <v>134</v>
      </c>
      <c r="E43" s="99" t="s">
        <v>337</v>
      </c>
      <c r="F43" s="86" t="s">
        <v>955</v>
      </c>
      <c r="G43" s="99" t="s">
        <v>956</v>
      </c>
      <c r="H43" s="99" t="s">
        <v>262</v>
      </c>
      <c r="I43" s="96">
        <v>2737</v>
      </c>
      <c r="J43" s="98">
        <v>9648</v>
      </c>
      <c r="K43" s="96">
        <v>264.06576000000001</v>
      </c>
      <c r="L43" s="97">
        <v>9.0926051772237447E-5</v>
      </c>
      <c r="M43" s="97">
        <v>3.008365469761915E-3</v>
      </c>
      <c r="N43" s="97">
        <f>K43/'סכום נכסי הקרן'!$C$43</f>
        <v>4.3253743356480421E-4</v>
      </c>
    </row>
    <row r="44" spans="2:14" s="144" customFormat="1">
      <c r="B44" s="109" t="s">
        <v>957</v>
      </c>
      <c r="C44" s="86" t="s">
        <v>958</v>
      </c>
      <c r="D44" s="99" t="s">
        <v>134</v>
      </c>
      <c r="E44" s="99" t="s">
        <v>337</v>
      </c>
      <c r="F44" s="86" t="s">
        <v>959</v>
      </c>
      <c r="G44" s="99" t="s">
        <v>420</v>
      </c>
      <c r="H44" s="99" t="s">
        <v>262</v>
      </c>
      <c r="I44" s="96">
        <v>377</v>
      </c>
      <c r="J44" s="98">
        <v>17700</v>
      </c>
      <c r="K44" s="96">
        <v>66.728999999999999</v>
      </c>
      <c r="L44" s="97">
        <v>2.6128043631199268E-5</v>
      </c>
      <c r="M44" s="97">
        <v>7.6020919725352815E-4</v>
      </c>
      <c r="N44" s="97">
        <f>K44/'סכום נכסי הקרן'!$C$43</f>
        <v>1.0930152551525733E-4</v>
      </c>
    </row>
    <row r="45" spans="2:14" s="144" customFormat="1">
      <c r="B45" s="109" t="s">
        <v>960</v>
      </c>
      <c r="C45" s="86" t="s">
        <v>961</v>
      </c>
      <c r="D45" s="99" t="s">
        <v>134</v>
      </c>
      <c r="E45" s="99" t="s">
        <v>337</v>
      </c>
      <c r="F45" s="86" t="s">
        <v>962</v>
      </c>
      <c r="G45" s="99" t="s">
        <v>963</v>
      </c>
      <c r="H45" s="99" t="s">
        <v>262</v>
      </c>
      <c r="I45" s="96">
        <v>11313</v>
      </c>
      <c r="J45" s="98">
        <v>926</v>
      </c>
      <c r="K45" s="96">
        <v>104.75838</v>
      </c>
      <c r="L45" s="97">
        <v>1.0396557970115479E-4</v>
      </c>
      <c r="M45" s="97">
        <v>1.193458375899235E-3</v>
      </c>
      <c r="N45" s="97">
        <f>K45/'סכום נכסי הקרן'!$C$43</f>
        <v>1.7159332141208504E-4</v>
      </c>
    </row>
    <row r="46" spans="2:14" s="144" customFormat="1">
      <c r="B46" s="109" t="s">
        <v>964</v>
      </c>
      <c r="C46" s="86" t="s">
        <v>965</v>
      </c>
      <c r="D46" s="99" t="s">
        <v>134</v>
      </c>
      <c r="E46" s="99" t="s">
        <v>337</v>
      </c>
      <c r="F46" s="86" t="s">
        <v>966</v>
      </c>
      <c r="G46" s="99" t="s">
        <v>608</v>
      </c>
      <c r="H46" s="99" t="s">
        <v>262</v>
      </c>
      <c r="I46" s="96">
        <v>5392</v>
      </c>
      <c r="J46" s="98">
        <v>7290</v>
      </c>
      <c r="K46" s="96">
        <v>396.20416</v>
      </c>
      <c r="L46" s="97">
        <v>2.5715232321528919E-4</v>
      </c>
      <c r="M46" s="97">
        <v>4.5137503397639474E-3</v>
      </c>
      <c r="N46" s="97">
        <f>K46/'סכום נכסי הקרן'!$C$43</f>
        <v>6.4897899119559861E-4</v>
      </c>
    </row>
    <row r="47" spans="2:14" s="144" customFormat="1">
      <c r="B47" s="109" t="s">
        <v>967</v>
      </c>
      <c r="C47" s="86" t="s">
        <v>968</v>
      </c>
      <c r="D47" s="99" t="s">
        <v>134</v>
      </c>
      <c r="E47" s="99" t="s">
        <v>337</v>
      </c>
      <c r="F47" s="86" t="s">
        <v>969</v>
      </c>
      <c r="G47" s="99" t="s">
        <v>206</v>
      </c>
      <c r="H47" s="99" t="s">
        <v>262</v>
      </c>
      <c r="I47" s="96">
        <v>7811</v>
      </c>
      <c r="J47" s="98">
        <v>2251</v>
      </c>
      <c r="K47" s="96">
        <v>175.82560999999998</v>
      </c>
      <c r="L47" s="97">
        <v>2.3293514475423703E-4</v>
      </c>
      <c r="M47" s="97">
        <v>2.0030907976248992E-3</v>
      </c>
      <c r="N47" s="97">
        <f>K47/'סכום נכסי הקרן'!$C$43</f>
        <v>2.8800083018853397E-4</v>
      </c>
    </row>
    <row r="48" spans="2:14" s="144" customFormat="1">
      <c r="B48" s="109" t="s">
        <v>970</v>
      </c>
      <c r="C48" s="86" t="s">
        <v>971</v>
      </c>
      <c r="D48" s="99" t="s">
        <v>134</v>
      </c>
      <c r="E48" s="99" t="s">
        <v>337</v>
      </c>
      <c r="F48" s="86" t="s">
        <v>972</v>
      </c>
      <c r="G48" s="99" t="s">
        <v>386</v>
      </c>
      <c r="H48" s="99" t="s">
        <v>262</v>
      </c>
      <c r="I48" s="96">
        <v>28641</v>
      </c>
      <c r="J48" s="98">
        <v>2820</v>
      </c>
      <c r="K48" s="96">
        <v>807.67619999999999</v>
      </c>
      <c r="L48" s="97">
        <v>1.916412998382802E-4</v>
      </c>
      <c r="M48" s="97">
        <v>9.2014397884395104E-3</v>
      </c>
      <c r="N48" s="97">
        <f>K48/'סכום נכסי הקרן'!$C$43</f>
        <v>1.3229666379290276E-3</v>
      </c>
    </row>
    <row r="49" spans="2:14" s="144" customFormat="1">
      <c r="B49" s="109" t="s">
        <v>973</v>
      </c>
      <c r="C49" s="86" t="s">
        <v>974</v>
      </c>
      <c r="D49" s="99" t="s">
        <v>134</v>
      </c>
      <c r="E49" s="99" t="s">
        <v>337</v>
      </c>
      <c r="F49" s="86" t="s">
        <v>975</v>
      </c>
      <c r="G49" s="99" t="s">
        <v>501</v>
      </c>
      <c r="H49" s="99" t="s">
        <v>262</v>
      </c>
      <c r="I49" s="96">
        <v>2732</v>
      </c>
      <c r="J49" s="98">
        <v>2787</v>
      </c>
      <c r="K49" s="96">
        <v>76.140840000000011</v>
      </c>
      <c r="L49" s="97">
        <v>9.9075985877682859E-5</v>
      </c>
      <c r="M49" s="97">
        <v>8.6743345254101413E-4</v>
      </c>
      <c r="N49" s="97">
        <f>K49/'סכום נכסי הקרן'!$C$43</f>
        <v>1.2471803812455045E-4</v>
      </c>
    </row>
    <row r="50" spans="2:14" s="144" customFormat="1">
      <c r="B50" s="109" t="s">
        <v>976</v>
      </c>
      <c r="C50" s="86" t="s">
        <v>977</v>
      </c>
      <c r="D50" s="99" t="s">
        <v>134</v>
      </c>
      <c r="E50" s="99" t="s">
        <v>337</v>
      </c>
      <c r="F50" s="86" t="s">
        <v>978</v>
      </c>
      <c r="G50" s="99" t="s">
        <v>501</v>
      </c>
      <c r="H50" s="99" t="s">
        <v>262</v>
      </c>
      <c r="I50" s="96">
        <v>1374</v>
      </c>
      <c r="J50" s="98">
        <v>48000</v>
      </c>
      <c r="K50" s="96">
        <v>659.52</v>
      </c>
      <c r="L50" s="97">
        <v>3.833337425202492E-4</v>
      </c>
      <c r="M50" s="97">
        <v>7.5135723564364347E-3</v>
      </c>
      <c r="N50" s="97">
        <f>K50/'סכום נכסי הקרן'!$C$43</f>
        <v>1.0802880622791068E-3</v>
      </c>
    </row>
    <row r="51" spans="2:14" s="144" customFormat="1">
      <c r="B51" s="109" t="s">
        <v>979</v>
      </c>
      <c r="C51" s="86" t="s">
        <v>980</v>
      </c>
      <c r="D51" s="99" t="s">
        <v>134</v>
      </c>
      <c r="E51" s="99" t="s">
        <v>337</v>
      </c>
      <c r="F51" s="86" t="s">
        <v>981</v>
      </c>
      <c r="G51" s="99" t="s">
        <v>386</v>
      </c>
      <c r="H51" s="99" t="s">
        <v>262</v>
      </c>
      <c r="I51" s="96">
        <v>1468</v>
      </c>
      <c r="J51" s="98">
        <v>7798</v>
      </c>
      <c r="K51" s="96">
        <v>114.47463999999999</v>
      </c>
      <c r="L51" s="97">
        <v>5.7335781222281682E-5</v>
      </c>
      <c r="M51" s="97">
        <v>1.3041507317700942E-3</v>
      </c>
      <c r="N51" s="97">
        <f>K51/'סכום נכסי הקרן'!$C$43</f>
        <v>1.8750847135143485E-4</v>
      </c>
    </row>
    <row r="52" spans="2:14" s="144" customFormat="1">
      <c r="B52" s="109" t="s">
        <v>982</v>
      </c>
      <c r="C52" s="86" t="s">
        <v>983</v>
      </c>
      <c r="D52" s="99" t="s">
        <v>134</v>
      </c>
      <c r="E52" s="99" t="s">
        <v>337</v>
      </c>
      <c r="F52" s="86" t="s">
        <v>399</v>
      </c>
      <c r="G52" s="99" t="s">
        <v>386</v>
      </c>
      <c r="H52" s="99" t="s">
        <v>262</v>
      </c>
      <c r="I52" s="96">
        <v>2038.08</v>
      </c>
      <c r="J52" s="98">
        <v>3499</v>
      </c>
      <c r="K52" s="96">
        <v>71.312420000000003</v>
      </c>
      <c r="L52" s="97">
        <v>2.1179295883184993E-5</v>
      </c>
      <c r="M52" s="97">
        <v>8.1242574536418116E-4</v>
      </c>
      <c r="N52" s="97">
        <f>K52/'סכום נכסי הקרן'!$C$43</f>
        <v>1.1680912787820509E-4</v>
      </c>
    </row>
    <row r="53" spans="2:14" s="144" customFormat="1">
      <c r="B53" s="109" t="s">
        <v>984</v>
      </c>
      <c r="C53" s="86" t="s">
        <v>985</v>
      </c>
      <c r="D53" s="99" t="s">
        <v>134</v>
      </c>
      <c r="E53" s="99" t="s">
        <v>337</v>
      </c>
      <c r="F53" s="86" t="s">
        <v>667</v>
      </c>
      <c r="G53" s="99" t="s">
        <v>443</v>
      </c>
      <c r="H53" s="99" t="s">
        <v>262</v>
      </c>
      <c r="I53" s="96">
        <v>435322.13</v>
      </c>
      <c r="J53" s="98">
        <v>154</v>
      </c>
      <c r="K53" s="96">
        <v>670.39607999999998</v>
      </c>
      <c r="L53" s="97">
        <v>1.3615102789192943E-4</v>
      </c>
      <c r="M53" s="97">
        <v>7.6374779454017301E-3</v>
      </c>
      <c r="N53" s="97">
        <f>K53/'סכום נכסי הקרן'!$C$43</f>
        <v>1.0981029873585472E-3</v>
      </c>
    </row>
    <row r="54" spans="2:14" s="144" customFormat="1">
      <c r="B54" s="109" t="s">
        <v>986</v>
      </c>
      <c r="C54" s="86" t="s">
        <v>987</v>
      </c>
      <c r="D54" s="99" t="s">
        <v>134</v>
      </c>
      <c r="E54" s="99" t="s">
        <v>337</v>
      </c>
      <c r="F54" s="86" t="s">
        <v>461</v>
      </c>
      <c r="G54" s="99" t="s">
        <v>386</v>
      </c>
      <c r="H54" s="99" t="s">
        <v>262</v>
      </c>
      <c r="I54" s="96">
        <v>441</v>
      </c>
      <c r="J54" s="98">
        <v>117400</v>
      </c>
      <c r="K54" s="96">
        <v>517.73400000000004</v>
      </c>
      <c r="L54" s="97">
        <v>2.1981472758674832E-4</v>
      </c>
      <c r="M54" s="97">
        <v>5.8982773386512333E-3</v>
      </c>
      <c r="N54" s="97">
        <f>K54/'סכום נכסי הקרן'!$C$43</f>
        <v>8.4804381919579555E-4</v>
      </c>
    </row>
    <row r="55" spans="2:14" s="144" customFormat="1">
      <c r="B55" s="109" t="s">
        <v>988</v>
      </c>
      <c r="C55" s="86" t="s">
        <v>989</v>
      </c>
      <c r="D55" s="99" t="s">
        <v>134</v>
      </c>
      <c r="E55" s="99" t="s">
        <v>337</v>
      </c>
      <c r="F55" s="86" t="s">
        <v>990</v>
      </c>
      <c r="G55" s="99" t="s">
        <v>165</v>
      </c>
      <c r="H55" s="99" t="s">
        <v>262</v>
      </c>
      <c r="I55" s="96">
        <v>12542</v>
      </c>
      <c r="J55" s="98">
        <v>3470</v>
      </c>
      <c r="K55" s="96">
        <v>443.98680000000002</v>
      </c>
      <c r="L55" s="97">
        <v>1.3456943077162973E-4</v>
      </c>
      <c r="M55" s="97">
        <v>5.0581133962619368E-3</v>
      </c>
      <c r="N55" s="97">
        <f>K55/'סכום נכסי הקרן'!$C$43</f>
        <v>7.2724654271212597E-4</v>
      </c>
    </row>
    <row r="56" spans="2:14" s="144" customFormat="1">
      <c r="B56" s="109" t="s">
        <v>991</v>
      </c>
      <c r="C56" s="86" t="s">
        <v>992</v>
      </c>
      <c r="D56" s="99" t="s">
        <v>134</v>
      </c>
      <c r="E56" s="99" t="s">
        <v>337</v>
      </c>
      <c r="F56" s="86" t="s">
        <v>993</v>
      </c>
      <c r="G56" s="99" t="s">
        <v>201</v>
      </c>
      <c r="H56" s="99" t="s">
        <v>262</v>
      </c>
      <c r="I56" s="96">
        <v>3051</v>
      </c>
      <c r="J56" s="98">
        <v>10750</v>
      </c>
      <c r="K56" s="96">
        <v>327.98250000000002</v>
      </c>
      <c r="L56" s="97">
        <v>1.1994477115296411E-4</v>
      </c>
      <c r="M56" s="97">
        <v>3.7365360343809334E-3</v>
      </c>
      <c r="N56" s="97">
        <f>K56/'סכום נכסי הקרן'!$C$43</f>
        <v>5.3723250149571985E-4</v>
      </c>
    </row>
    <row r="57" spans="2:14" s="144" customFormat="1">
      <c r="B57" s="109" t="s">
        <v>994</v>
      </c>
      <c r="C57" s="86" t="s">
        <v>995</v>
      </c>
      <c r="D57" s="99" t="s">
        <v>134</v>
      </c>
      <c r="E57" s="99" t="s">
        <v>337</v>
      </c>
      <c r="F57" s="86" t="s">
        <v>435</v>
      </c>
      <c r="G57" s="99" t="s">
        <v>420</v>
      </c>
      <c r="H57" s="99" t="s">
        <v>262</v>
      </c>
      <c r="I57" s="96">
        <v>38684.25</v>
      </c>
      <c r="J57" s="98">
        <v>868</v>
      </c>
      <c r="K57" s="96">
        <v>335.77929</v>
      </c>
      <c r="L57" s="97">
        <v>1.548964119521534E-4</v>
      </c>
      <c r="M57" s="97">
        <v>3.8253608551793018E-3</v>
      </c>
      <c r="N57" s="97">
        <f>K57/'סכום נכסי הקרן'!$C$43</f>
        <v>5.5000357615774236E-4</v>
      </c>
    </row>
    <row r="58" spans="2:14" s="144" customFormat="1">
      <c r="B58" s="109" t="s">
        <v>996</v>
      </c>
      <c r="C58" s="86" t="s">
        <v>997</v>
      </c>
      <c r="D58" s="99" t="s">
        <v>134</v>
      </c>
      <c r="E58" s="99" t="s">
        <v>337</v>
      </c>
      <c r="F58" s="86" t="s">
        <v>419</v>
      </c>
      <c r="G58" s="99" t="s">
        <v>420</v>
      </c>
      <c r="H58" s="99" t="s">
        <v>262</v>
      </c>
      <c r="I58" s="96">
        <v>37590</v>
      </c>
      <c r="J58" s="98">
        <v>1493</v>
      </c>
      <c r="K58" s="96">
        <v>561.2186999999999</v>
      </c>
      <c r="L58" s="97">
        <v>1.7581695624188643E-4</v>
      </c>
      <c r="M58" s="97">
        <v>6.3936761739373967E-3</v>
      </c>
      <c r="N58" s="97">
        <f>K58/'סכום נכסי הקרן'!$C$43</f>
        <v>9.1927138212305796E-4</v>
      </c>
    </row>
    <row r="59" spans="2:14" s="144" customFormat="1">
      <c r="B59" s="109" t="s">
        <v>998</v>
      </c>
      <c r="C59" s="86" t="s">
        <v>999</v>
      </c>
      <c r="D59" s="99" t="s">
        <v>134</v>
      </c>
      <c r="E59" s="99" t="s">
        <v>337</v>
      </c>
      <c r="F59" s="86" t="s">
        <v>423</v>
      </c>
      <c r="G59" s="99" t="s">
        <v>386</v>
      </c>
      <c r="H59" s="99" t="s">
        <v>262</v>
      </c>
      <c r="I59" s="96">
        <v>900</v>
      </c>
      <c r="J59" s="98">
        <v>6880</v>
      </c>
      <c r="K59" s="96">
        <v>61.92</v>
      </c>
      <c r="L59" s="97">
        <v>5.0673096369419037E-5</v>
      </c>
      <c r="M59" s="97">
        <v>7.0542273215451251E-4</v>
      </c>
      <c r="N59" s="97">
        <f>K59/'סכום נכסי הקרן'!$C$43</f>
        <v>1.0142442506113884E-4</v>
      </c>
    </row>
    <row r="60" spans="2:14" s="144" customFormat="1">
      <c r="B60" s="109" t="s">
        <v>1000</v>
      </c>
      <c r="C60" s="86" t="s">
        <v>1001</v>
      </c>
      <c r="D60" s="99" t="s">
        <v>134</v>
      </c>
      <c r="E60" s="99" t="s">
        <v>337</v>
      </c>
      <c r="F60" s="86" t="s">
        <v>1002</v>
      </c>
      <c r="G60" s="99" t="s">
        <v>1003</v>
      </c>
      <c r="H60" s="99" t="s">
        <v>262</v>
      </c>
      <c r="I60" s="96">
        <v>10183</v>
      </c>
      <c r="J60" s="98">
        <v>4950</v>
      </c>
      <c r="K60" s="96">
        <v>504.05849999999998</v>
      </c>
      <c r="L60" s="97">
        <v>4.5292649091565029E-4</v>
      </c>
      <c r="M60" s="97">
        <v>5.7424793965714684E-3</v>
      </c>
      <c r="N60" s="97">
        <f>K60/'סכום נכסי הקרן'!$C$43</f>
        <v>8.2564346834108611E-4</v>
      </c>
    </row>
    <row r="61" spans="2:14" s="144" customFormat="1">
      <c r="B61" s="109" t="s">
        <v>1004</v>
      </c>
      <c r="C61" s="86" t="s">
        <v>1005</v>
      </c>
      <c r="D61" s="99" t="s">
        <v>134</v>
      </c>
      <c r="E61" s="99" t="s">
        <v>337</v>
      </c>
      <c r="F61" s="86" t="s">
        <v>724</v>
      </c>
      <c r="G61" s="99" t="s">
        <v>404</v>
      </c>
      <c r="H61" s="99" t="s">
        <v>262</v>
      </c>
      <c r="I61" s="96">
        <v>2031</v>
      </c>
      <c r="J61" s="98">
        <v>2910</v>
      </c>
      <c r="K61" s="96">
        <v>59.1021</v>
      </c>
      <c r="L61" s="97">
        <v>9.8514029130176419E-5</v>
      </c>
      <c r="M61" s="97">
        <v>6.7331984589905059E-4</v>
      </c>
      <c r="N61" s="97">
        <f>K61/'סכום נכסי הקרן'!$C$43</f>
        <v>9.680872920552219E-5</v>
      </c>
    </row>
    <row r="62" spans="2:14" s="144" customFormat="1">
      <c r="B62" s="109" t="s">
        <v>1006</v>
      </c>
      <c r="C62" s="86" t="s">
        <v>1007</v>
      </c>
      <c r="D62" s="99" t="s">
        <v>134</v>
      </c>
      <c r="E62" s="99" t="s">
        <v>337</v>
      </c>
      <c r="F62" s="86" t="s">
        <v>1008</v>
      </c>
      <c r="G62" s="99" t="s">
        <v>956</v>
      </c>
      <c r="H62" s="99" t="s">
        <v>262</v>
      </c>
      <c r="I62" s="96">
        <v>3308.18</v>
      </c>
      <c r="J62" s="98">
        <v>5567</v>
      </c>
      <c r="K62" s="96">
        <v>184.16638</v>
      </c>
      <c r="L62" s="97">
        <v>4.0316318172915123E-5</v>
      </c>
      <c r="M62" s="97">
        <v>2.0981129029490658E-3</v>
      </c>
      <c r="N62" s="97">
        <f>K62/'סכום נכסי הקרן'!$C$43</f>
        <v>3.0166293939100808E-4</v>
      </c>
    </row>
    <row r="63" spans="2:14" s="144" customFormat="1">
      <c r="B63" s="109" t="s">
        <v>1009</v>
      </c>
      <c r="C63" s="86" t="s">
        <v>1010</v>
      </c>
      <c r="D63" s="99" t="s">
        <v>134</v>
      </c>
      <c r="E63" s="99" t="s">
        <v>337</v>
      </c>
      <c r="F63" s="86" t="s">
        <v>500</v>
      </c>
      <c r="G63" s="99" t="s">
        <v>501</v>
      </c>
      <c r="H63" s="99" t="s">
        <v>262</v>
      </c>
      <c r="I63" s="96">
        <v>1525.25</v>
      </c>
      <c r="J63" s="98">
        <v>15250</v>
      </c>
      <c r="K63" s="96">
        <v>232.60063</v>
      </c>
      <c r="L63" s="97">
        <v>8.8309051166794012E-5</v>
      </c>
      <c r="M63" s="97">
        <v>2.6498994172393549E-3</v>
      </c>
      <c r="N63" s="97">
        <f>K63/'סכום נכסי הקרן'!$C$43</f>
        <v>3.8099782245815057E-4</v>
      </c>
    </row>
    <row r="64" spans="2:14" s="144" customFormat="1">
      <c r="B64" s="109" t="s">
        <v>1011</v>
      </c>
      <c r="C64" s="86" t="s">
        <v>1012</v>
      </c>
      <c r="D64" s="99" t="s">
        <v>134</v>
      </c>
      <c r="E64" s="99" t="s">
        <v>337</v>
      </c>
      <c r="F64" s="86" t="s">
        <v>1013</v>
      </c>
      <c r="G64" s="99" t="s">
        <v>386</v>
      </c>
      <c r="H64" s="99" t="s">
        <v>262</v>
      </c>
      <c r="I64" s="96">
        <v>300</v>
      </c>
      <c r="J64" s="98">
        <v>28270</v>
      </c>
      <c r="K64" s="96">
        <v>84.81</v>
      </c>
      <c r="L64" s="97">
        <v>5.9764694445031027E-5</v>
      </c>
      <c r="M64" s="97">
        <v>9.6619673633760016E-4</v>
      </c>
      <c r="N64" s="97">
        <f>K64/'סכום נכסי הקרן'!$C$43</f>
        <v>1.3891804730999978E-4</v>
      </c>
    </row>
    <row r="65" spans="2:14" s="144" customFormat="1">
      <c r="B65" s="109" t="s">
        <v>1014</v>
      </c>
      <c r="C65" s="86" t="s">
        <v>1015</v>
      </c>
      <c r="D65" s="99" t="s">
        <v>134</v>
      </c>
      <c r="E65" s="99" t="s">
        <v>337</v>
      </c>
      <c r="F65" s="86" t="s">
        <v>696</v>
      </c>
      <c r="G65" s="99" t="s">
        <v>386</v>
      </c>
      <c r="H65" s="99" t="s">
        <v>262</v>
      </c>
      <c r="I65" s="96">
        <v>0.2</v>
      </c>
      <c r="J65" s="98">
        <v>575</v>
      </c>
      <c r="K65" s="96">
        <v>1.15E-3</v>
      </c>
      <c r="L65" s="97">
        <v>1.701581560505135E-9</v>
      </c>
      <c r="M65" s="97">
        <v>1.3101358882068626E-8</v>
      </c>
      <c r="N65" s="97">
        <f>K65/'סכום נכסי הקרן'!$C$43</f>
        <v>1.8836900649274818E-9</v>
      </c>
    </row>
    <row r="66" spans="2:14" s="144" customFormat="1">
      <c r="B66" s="109" t="s">
        <v>1016</v>
      </c>
      <c r="C66" s="86" t="s">
        <v>1017</v>
      </c>
      <c r="D66" s="99" t="s">
        <v>134</v>
      </c>
      <c r="E66" s="99" t="s">
        <v>337</v>
      </c>
      <c r="F66" s="86" t="s">
        <v>1018</v>
      </c>
      <c r="G66" s="99" t="s">
        <v>420</v>
      </c>
      <c r="H66" s="99" t="s">
        <v>262</v>
      </c>
      <c r="I66" s="96">
        <v>6666</v>
      </c>
      <c r="J66" s="98">
        <v>4750</v>
      </c>
      <c r="K66" s="96">
        <v>316.63499999999999</v>
      </c>
      <c r="L66" s="97">
        <v>1.2029832251514665E-4</v>
      </c>
      <c r="M66" s="97">
        <v>3.607259799672869E-3</v>
      </c>
      <c r="N66" s="97">
        <f>K66/'סכום נכסי הקרן'!$C$43</f>
        <v>5.1864539452896796E-4</v>
      </c>
    </row>
    <row r="67" spans="2:14" s="144" customFormat="1">
      <c r="B67" s="109" t="s">
        <v>1019</v>
      </c>
      <c r="C67" s="86" t="s">
        <v>1020</v>
      </c>
      <c r="D67" s="99" t="s">
        <v>134</v>
      </c>
      <c r="E67" s="99" t="s">
        <v>337</v>
      </c>
      <c r="F67" s="86" t="s">
        <v>1021</v>
      </c>
      <c r="G67" s="99" t="s">
        <v>206</v>
      </c>
      <c r="H67" s="99" t="s">
        <v>262</v>
      </c>
      <c r="I67" s="96">
        <v>7504</v>
      </c>
      <c r="J67" s="98">
        <v>2687</v>
      </c>
      <c r="K67" s="96">
        <v>201.63248000000002</v>
      </c>
      <c r="L67" s="97">
        <v>1.3881647559175702E-4</v>
      </c>
      <c r="M67" s="97">
        <v>2.297095202401326E-3</v>
      </c>
      <c r="N67" s="97">
        <f>K67/'סכום נכסי הקרן'!$C$43</f>
        <v>3.3027226029799063E-4</v>
      </c>
    </row>
    <row r="68" spans="2:14" s="144" customFormat="1">
      <c r="B68" s="109" t="s">
        <v>1022</v>
      </c>
      <c r="C68" s="86" t="s">
        <v>1023</v>
      </c>
      <c r="D68" s="99" t="s">
        <v>134</v>
      </c>
      <c r="E68" s="99" t="s">
        <v>337</v>
      </c>
      <c r="F68" s="86" t="s">
        <v>1024</v>
      </c>
      <c r="G68" s="99" t="s">
        <v>1025</v>
      </c>
      <c r="H68" s="99" t="s">
        <v>262</v>
      </c>
      <c r="I68" s="96">
        <v>10444</v>
      </c>
      <c r="J68" s="98">
        <v>1970</v>
      </c>
      <c r="K68" s="96">
        <v>205.74679999999998</v>
      </c>
      <c r="L68" s="97">
        <v>2.4660171782511076E-4</v>
      </c>
      <c r="M68" s="97">
        <v>2.3439675353366931E-3</v>
      </c>
      <c r="N68" s="97">
        <f>K68/'סכום נכסי הקרן'!$C$43</f>
        <v>3.3701148091358398E-4</v>
      </c>
    </row>
    <row r="69" spans="2:14" s="144" customFormat="1">
      <c r="B69" s="109" t="s">
        <v>1026</v>
      </c>
      <c r="C69" s="86" t="s">
        <v>1027</v>
      </c>
      <c r="D69" s="99" t="s">
        <v>134</v>
      </c>
      <c r="E69" s="99" t="s">
        <v>337</v>
      </c>
      <c r="F69" s="86" t="s">
        <v>1028</v>
      </c>
      <c r="G69" s="99" t="s">
        <v>1003</v>
      </c>
      <c r="H69" s="99" t="s">
        <v>262</v>
      </c>
      <c r="I69" s="96">
        <v>20385</v>
      </c>
      <c r="J69" s="98">
        <v>2266</v>
      </c>
      <c r="K69" s="96">
        <v>461.92409999999995</v>
      </c>
      <c r="L69" s="97">
        <v>3.3646689622121351E-4</v>
      </c>
      <c r="M69" s="97">
        <v>5.2624638351100482E-3</v>
      </c>
      <c r="N69" s="97">
        <f>K69/'סכום נכסי הקרן'!$C$43</f>
        <v>7.5662768514832041E-4</v>
      </c>
    </row>
    <row r="70" spans="2:14" s="144" customFormat="1">
      <c r="B70" s="109" t="s">
        <v>1029</v>
      </c>
      <c r="C70" s="86" t="s">
        <v>1030</v>
      </c>
      <c r="D70" s="99" t="s">
        <v>134</v>
      </c>
      <c r="E70" s="99" t="s">
        <v>337</v>
      </c>
      <c r="F70" s="86" t="s">
        <v>1031</v>
      </c>
      <c r="G70" s="99" t="s">
        <v>1032</v>
      </c>
      <c r="H70" s="99" t="s">
        <v>262</v>
      </c>
      <c r="I70" s="96">
        <v>45777</v>
      </c>
      <c r="J70" s="98">
        <v>1008</v>
      </c>
      <c r="K70" s="96">
        <v>461.43215999999995</v>
      </c>
      <c r="L70" s="97">
        <v>4.4589104780772768E-4</v>
      </c>
      <c r="M70" s="97">
        <v>5.2568594155548787E-3</v>
      </c>
      <c r="N70" s="97">
        <f>K70/'סכום נכסי הקרן'!$C$43</f>
        <v>7.558218916782853E-4</v>
      </c>
    </row>
    <row r="71" spans="2:14" s="144" customFormat="1">
      <c r="B71" s="109" t="s">
        <v>1033</v>
      </c>
      <c r="C71" s="86" t="s">
        <v>1034</v>
      </c>
      <c r="D71" s="99" t="s">
        <v>134</v>
      </c>
      <c r="E71" s="99" t="s">
        <v>337</v>
      </c>
      <c r="F71" s="86" t="s">
        <v>520</v>
      </c>
      <c r="G71" s="99" t="s">
        <v>420</v>
      </c>
      <c r="H71" s="99" t="s">
        <v>262</v>
      </c>
      <c r="I71" s="96">
        <v>9626</v>
      </c>
      <c r="J71" s="98">
        <v>3340</v>
      </c>
      <c r="K71" s="96">
        <v>321.50840000000005</v>
      </c>
      <c r="L71" s="97">
        <v>1.5213697208008397E-4</v>
      </c>
      <c r="M71" s="97">
        <v>3.662779940869281E-3</v>
      </c>
      <c r="N71" s="97">
        <f>K71/'סכום נכסי הקרן'!$C$43</f>
        <v>5.266279816267225E-4</v>
      </c>
    </row>
    <row r="72" spans="2:14" s="144" customFormat="1">
      <c r="B72" s="109" t="s">
        <v>1035</v>
      </c>
      <c r="C72" s="86" t="s">
        <v>1036</v>
      </c>
      <c r="D72" s="99" t="s">
        <v>134</v>
      </c>
      <c r="E72" s="99" t="s">
        <v>337</v>
      </c>
      <c r="F72" s="86" t="s">
        <v>1037</v>
      </c>
      <c r="G72" s="99" t="s">
        <v>956</v>
      </c>
      <c r="H72" s="99" t="s">
        <v>262</v>
      </c>
      <c r="I72" s="96">
        <v>5956</v>
      </c>
      <c r="J72" s="98">
        <v>3897</v>
      </c>
      <c r="K72" s="96">
        <v>232.10532000000001</v>
      </c>
      <c r="L72" s="97">
        <v>2.2020967243996088E-4</v>
      </c>
      <c r="M72" s="97">
        <v>2.644256605006418E-3</v>
      </c>
      <c r="N72" s="97">
        <f>K72/'סכום נכסי הקרן'!$C$43</f>
        <v>3.8018650895722952E-4</v>
      </c>
    </row>
    <row r="73" spans="2:14" s="144" customFormat="1">
      <c r="B73" s="109" t="s">
        <v>1038</v>
      </c>
      <c r="C73" s="86" t="s">
        <v>1039</v>
      </c>
      <c r="D73" s="99" t="s">
        <v>134</v>
      </c>
      <c r="E73" s="99" t="s">
        <v>337</v>
      </c>
      <c r="F73" s="86" t="s">
        <v>728</v>
      </c>
      <c r="G73" s="99" t="s">
        <v>729</v>
      </c>
      <c r="H73" s="99" t="s">
        <v>262</v>
      </c>
      <c r="I73" s="96">
        <v>26326</v>
      </c>
      <c r="J73" s="98">
        <v>1913</v>
      </c>
      <c r="K73" s="96">
        <v>503.61637999999999</v>
      </c>
      <c r="L73" s="97">
        <v>2.7005283335542911E-4</v>
      </c>
      <c r="M73" s="97">
        <v>5.7374425506680421E-3</v>
      </c>
      <c r="N73" s="97">
        <f>K73/'סכום נכסי הקרן'!$C$43</f>
        <v>8.2491927960064637E-4</v>
      </c>
    </row>
    <row r="74" spans="2:14" s="144" customFormat="1">
      <c r="B74" s="109" t="s">
        <v>1040</v>
      </c>
      <c r="C74" s="86" t="s">
        <v>1041</v>
      </c>
      <c r="D74" s="99" t="s">
        <v>134</v>
      </c>
      <c r="E74" s="99" t="s">
        <v>337</v>
      </c>
      <c r="F74" s="86" t="s">
        <v>573</v>
      </c>
      <c r="G74" s="99" t="s">
        <v>404</v>
      </c>
      <c r="H74" s="99" t="s">
        <v>262</v>
      </c>
      <c r="I74" s="96">
        <v>8718</v>
      </c>
      <c r="J74" s="98">
        <v>2423</v>
      </c>
      <c r="K74" s="96">
        <v>211.23714000000001</v>
      </c>
      <c r="L74" s="97">
        <v>8.6661026973527947E-5</v>
      </c>
      <c r="M74" s="97">
        <v>2.4065161568363252E-3</v>
      </c>
      <c r="N74" s="97">
        <f>K74/'סכום נכסי הקרן'!$C$43</f>
        <v>3.4600461040147439E-4</v>
      </c>
    </row>
    <row r="75" spans="2:14" s="144" customFormat="1">
      <c r="B75" s="109" t="s">
        <v>1042</v>
      </c>
      <c r="C75" s="86" t="s">
        <v>1043</v>
      </c>
      <c r="D75" s="99" t="s">
        <v>134</v>
      </c>
      <c r="E75" s="99" t="s">
        <v>337</v>
      </c>
      <c r="F75" s="86" t="s">
        <v>1044</v>
      </c>
      <c r="G75" s="99" t="s">
        <v>829</v>
      </c>
      <c r="H75" s="99" t="s">
        <v>262</v>
      </c>
      <c r="I75" s="96">
        <v>11920</v>
      </c>
      <c r="J75" s="98">
        <v>1426</v>
      </c>
      <c r="K75" s="96">
        <v>169.97920000000002</v>
      </c>
      <c r="L75" s="97">
        <v>1.7989144999782834E-4</v>
      </c>
      <c r="M75" s="97">
        <v>1.9364856536407998E-3</v>
      </c>
      <c r="N75" s="97">
        <f>K75/'סכום נכסי הקרן'!$C$43</f>
        <v>2.7842446111680125E-4</v>
      </c>
    </row>
    <row r="76" spans="2:14" s="144" customFormat="1">
      <c r="B76" s="109" t="s">
        <v>1045</v>
      </c>
      <c r="C76" s="86" t="s">
        <v>1046</v>
      </c>
      <c r="D76" s="99" t="s">
        <v>134</v>
      </c>
      <c r="E76" s="99" t="s">
        <v>337</v>
      </c>
      <c r="F76" s="86" t="s">
        <v>1047</v>
      </c>
      <c r="G76" s="99" t="s">
        <v>201</v>
      </c>
      <c r="H76" s="99" t="s">
        <v>262</v>
      </c>
      <c r="I76" s="96">
        <v>5040</v>
      </c>
      <c r="J76" s="98">
        <v>5622</v>
      </c>
      <c r="K76" s="96">
        <v>283.34879999999998</v>
      </c>
      <c r="L76" s="97">
        <v>3.739923632837153E-4</v>
      </c>
      <c r="M76" s="97">
        <v>3.2280472326986841E-3</v>
      </c>
      <c r="N76" s="97">
        <f>K76/'סכום נכסי הקרן'!$C$43</f>
        <v>4.6412288649489043E-4</v>
      </c>
    </row>
    <row r="77" spans="2:14" s="144" customFormat="1">
      <c r="B77" s="109" t="s">
        <v>1048</v>
      </c>
      <c r="C77" s="86" t="s">
        <v>1049</v>
      </c>
      <c r="D77" s="99" t="s">
        <v>134</v>
      </c>
      <c r="E77" s="99" t="s">
        <v>337</v>
      </c>
      <c r="F77" s="86" t="s">
        <v>1050</v>
      </c>
      <c r="G77" s="99" t="s">
        <v>1003</v>
      </c>
      <c r="H77" s="99" t="s">
        <v>262</v>
      </c>
      <c r="I77" s="96">
        <v>2138</v>
      </c>
      <c r="J77" s="98">
        <v>10560</v>
      </c>
      <c r="K77" s="96">
        <v>225.77279999999999</v>
      </c>
      <c r="L77" s="97">
        <v>1.4515796350302422E-4</v>
      </c>
      <c r="M77" s="97">
        <v>2.5721134596604378E-3</v>
      </c>
      <c r="N77" s="97">
        <f>K77/'סכום נכסי הקרן'!$C$43</f>
        <v>3.698138959050951E-4</v>
      </c>
    </row>
    <row r="78" spans="2:14" s="144" customFormat="1">
      <c r="B78" s="109" t="s">
        <v>1051</v>
      </c>
      <c r="C78" s="86" t="s">
        <v>1052</v>
      </c>
      <c r="D78" s="99" t="s">
        <v>134</v>
      </c>
      <c r="E78" s="99" t="s">
        <v>337</v>
      </c>
      <c r="F78" s="86" t="s">
        <v>1053</v>
      </c>
      <c r="G78" s="99" t="s">
        <v>443</v>
      </c>
      <c r="H78" s="99" t="s">
        <v>262</v>
      </c>
      <c r="I78" s="96">
        <v>2834</v>
      </c>
      <c r="J78" s="98">
        <v>9853</v>
      </c>
      <c r="K78" s="96">
        <v>279.23402000000004</v>
      </c>
      <c r="L78" s="97">
        <v>2.9681748604805949E-4</v>
      </c>
      <c r="M78" s="97">
        <v>3.1811696592197645E-3</v>
      </c>
      <c r="N78" s="97">
        <f>K78/'סכום נכסי הקרן'!$C$43</f>
        <v>4.5738291240327115E-4</v>
      </c>
    </row>
    <row r="79" spans="2:14" s="144" customFormat="1">
      <c r="B79" s="109" t="s">
        <v>1054</v>
      </c>
      <c r="C79" s="86" t="s">
        <v>1055</v>
      </c>
      <c r="D79" s="99" t="s">
        <v>134</v>
      </c>
      <c r="E79" s="99" t="s">
        <v>337</v>
      </c>
      <c r="F79" s="86" t="s">
        <v>584</v>
      </c>
      <c r="G79" s="99" t="s">
        <v>404</v>
      </c>
      <c r="H79" s="99" t="s">
        <v>262</v>
      </c>
      <c r="I79" s="96">
        <v>26895</v>
      </c>
      <c r="J79" s="98">
        <v>1719</v>
      </c>
      <c r="K79" s="96">
        <v>462.32504999999998</v>
      </c>
      <c r="L79" s="97">
        <v>1.7058674629081335E-4</v>
      </c>
      <c r="M79" s="97">
        <v>5.2670316523654968E-3</v>
      </c>
      <c r="N79" s="97">
        <f>K79/'סכום נכסי הקרן'!$C$43</f>
        <v>7.5728443778443587E-4</v>
      </c>
    </row>
    <row r="80" spans="2:14" s="144" customFormat="1">
      <c r="B80" s="109" t="s">
        <v>1056</v>
      </c>
      <c r="C80" s="86" t="s">
        <v>1057</v>
      </c>
      <c r="D80" s="99" t="s">
        <v>134</v>
      </c>
      <c r="E80" s="99" t="s">
        <v>337</v>
      </c>
      <c r="F80" s="86" t="s">
        <v>1058</v>
      </c>
      <c r="G80" s="99" t="s">
        <v>206</v>
      </c>
      <c r="H80" s="99" t="s">
        <v>262</v>
      </c>
      <c r="I80" s="96">
        <v>2324</v>
      </c>
      <c r="J80" s="98">
        <v>1450</v>
      </c>
      <c r="K80" s="96">
        <v>33.698</v>
      </c>
      <c r="L80" s="97">
        <v>3.0691397012567557E-5</v>
      </c>
      <c r="M80" s="97">
        <v>3.8390399270256398E-4</v>
      </c>
      <c r="N80" s="97">
        <f>K80/'סכום נכסי הקרן'!$C$43</f>
        <v>5.5197032876457633E-5</v>
      </c>
    </row>
    <row r="81" spans="2:14" s="144" customFormat="1">
      <c r="B81" s="109" t="s">
        <v>1059</v>
      </c>
      <c r="C81" s="86" t="s">
        <v>1060</v>
      </c>
      <c r="D81" s="99" t="s">
        <v>134</v>
      </c>
      <c r="E81" s="99" t="s">
        <v>337</v>
      </c>
      <c r="F81" s="86" t="s">
        <v>1061</v>
      </c>
      <c r="G81" s="99" t="s">
        <v>439</v>
      </c>
      <c r="H81" s="99" t="s">
        <v>262</v>
      </c>
      <c r="I81" s="96">
        <v>3966</v>
      </c>
      <c r="J81" s="98">
        <v>6316</v>
      </c>
      <c r="K81" s="96">
        <v>250.49256</v>
      </c>
      <c r="L81" s="97">
        <v>3.1532413269564605E-4</v>
      </c>
      <c r="M81" s="97">
        <v>2.8537329789983549E-3</v>
      </c>
      <c r="N81" s="97">
        <f>K81/'סכום נכסי הקרן'!$C$43</f>
        <v>4.1030464922630532E-4</v>
      </c>
    </row>
    <row r="82" spans="2:14" s="144" customFormat="1">
      <c r="B82" s="109" t="s">
        <v>1062</v>
      </c>
      <c r="C82" s="86" t="s">
        <v>1063</v>
      </c>
      <c r="D82" s="99" t="s">
        <v>134</v>
      </c>
      <c r="E82" s="99" t="s">
        <v>337</v>
      </c>
      <c r="F82" s="86" t="s">
        <v>658</v>
      </c>
      <c r="G82" s="99" t="s">
        <v>386</v>
      </c>
      <c r="H82" s="99" t="s">
        <v>262</v>
      </c>
      <c r="I82" s="96">
        <v>1241.0899999999999</v>
      </c>
      <c r="J82" s="98">
        <v>12000</v>
      </c>
      <c r="K82" s="96">
        <v>148.93079999999998</v>
      </c>
      <c r="L82" s="97">
        <v>1.0722272839506385E-4</v>
      </c>
      <c r="M82" s="97">
        <v>1.6966920516465964E-3</v>
      </c>
      <c r="N82" s="97">
        <f>K82/'סכום נכסי הקרן'!$C$43</f>
        <v>2.4394736375800153E-4</v>
      </c>
    </row>
    <row r="83" spans="2:14" s="144" customFormat="1">
      <c r="B83" s="109" t="s">
        <v>1064</v>
      </c>
      <c r="C83" s="86" t="s">
        <v>1065</v>
      </c>
      <c r="D83" s="99" t="s">
        <v>134</v>
      </c>
      <c r="E83" s="99" t="s">
        <v>337</v>
      </c>
      <c r="F83" s="86" t="s">
        <v>529</v>
      </c>
      <c r="G83" s="99" t="s">
        <v>386</v>
      </c>
      <c r="H83" s="99" t="s">
        <v>262</v>
      </c>
      <c r="I83" s="96">
        <v>22181</v>
      </c>
      <c r="J83" s="98">
        <v>1039</v>
      </c>
      <c r="K83" s="96">
        <v>230.46059</v>
      </c>
      <c r="L83" s="97">
        <v>1.3598771511222937E-4</v>
      </c>
      <c r="M83" s="97">
        <v>2.6255190415332835E-3</v>
      </c>
      <c r="N83" s="97">
        <f>K83/'סכום נכסי הקרן'!$C$43</f>
        <v>3.7749245542637022E-4</v>
      </c>
    </row>
    <row r="84" spans="2:14" s="144" customFormat="1">
      <c r="B84" s="109" t="s">
        <v>1066</v>
      </c>
      <c r="C84" s="86" t="s">
        <v>1067</v>
      </c>
      <c r="D84" s="99" t="s">
        <v>134</v>
      </c>
      <c r="E84" s="99" t="s">
        <v>337</v>
      </c>
      <c r="F84" s="86" t="s">
        <v>1068</v>
      </c>
      <c r="G84" s="99" t="s">
        <v>165</v>
      </c>
      <c r="H84" s="99" t="s">
        <v>262</v>
      </c>
      <c r="I84" s="96">
        <v>1397</v>
      </c>
      <c r="J84" s="98">
        <v>17900</v>
      </c>
      <c r="K84" s="96">
        <v>250.06299999999999</v>
      </c>
      <c r="L84" s="97">
        <v>1.0364447969988951E-4</v>
      </c>
      <c r="M84" s="97">
        <v>2.848839222718893E-3</v>
      </c>
      <c r="N84" s="97">
        <f>K84/'סכום נכסי הקרן'!$C$43</f>
        <v>4.0960103365735728E-4</v>
      </c>
    </row>
    <row r="85" spans="2:14" s="144" customFormat="1">
      <c r="B85" s="109" t="s">
        <v>1069</v>
      </c>
      <c r="C85" s="86" t="s">
        <v>1070</v>
      </c>
      <c r="D85" s="99" t="s">
        <v>134</v>
      </c>
      <c r="E85" s="99" t="s">
        <v>337</v>
      </c>
      <c r="F85" s="86" t="s">
        <v>836</v>
      </c>
      <c r="G85" s="99" t="s">
        <v>165</v>
      </c>
      <c r="H85" s="99" t="s">
        <v>262</v>
      </c>
      <c r="I85" s="96">
        <v>0.82</v>
      </c>
      <c r="J85" s="98">
        <v>1207</v>
      </c>
      <c r="K85" s="96">
        <v>9.9000000000000008E-3</v>
      </c>
      <c r="L85" s="97">
        <v>3.8621582349684409E-9</v>
      </c>
      <c r="M85" s="97">
        <v>1.1278561124563427E-7</v>
      </c>
      <c r="N85" s="97">
        <f>K85/'סכום נכסי הקרן'!$C$43</f>
        <v>1.6216114471984408E-8</v>
      </c>
    </row>
    <row r="86" spans="2:14" s="144" customFormat="1">
      <c r="B86" s="109" t="s">
        <v>1071</v>
      </c>
      <c r="C86" s="86" t="s">
        <v>1072</v>
      </c>
      <c r="D86" s="99" t="s">
        <v>134</v>
      </c>
      <c r="E86" s="99" t="s">
        <v>337</v>
      </c>
      <c r="F86" s="86" t="s">
        <v>589</v>
      </c>
      <c r="G86" s="99" t="s">
        <v>386</v>
      </c>
      <c r="H86" s="99" t="s">
        <v>262</v>
      </c>
      <c r="I86" s="96">
        <v>105322</v>
      </c>
      <c r="J86" s="98">
        <v>614</v>
      </c>
      <c r="K86" s="96">
        <v>646.67707999999993</v>
      </c>
      <c r="L86" s="97">
        <v>2.5952159108532568E-4</v>
      </c>
      <c r="M86" s="97">
        <v>7.3672595703375672E-3</v>
      </c>
      <c r="N86" s="97">
        <f>K86/'סכום נכסי הקרן'!$C$43</f>
        <v>1.0592514702715775E-3</v>
      </c>
    </row>
    <row r="87" spans="2:14" s="144" customFormat="1">
      <c r="B87" s="109" t="s">
        <v>1073</v>
      </c>
      <c r="C87" s="86" t="s">
        <v>1074</v>
      </c>
      <c r="D87" s="99" t="s">
        <v>134</v>
      </c>
      <c r="E87" s="99" t="s">
        <v>337</v>
      </c>
      <c r="F87" s="86" t="s">
        <v>825</v>
      </c>
      <c r="G87" s="99" t="s">
        <v>386</v>
      </c>
      <c r="H87" s="99" t="s">
        <v>262</v>
      </c>
      <c r="I87" s="96">
        <v>27500</v>
      </c>
      <c r="J87" s="98">
        <v>632</v>
      </c>
      <c r="K87" s="96">
        <v>173.8</v>
      </c>
      <c r="L87" s="97">
        <v>7.8548986003998861E-5</v>
      </c>
      <c r="M87" s="97">
        <v>1.9800140640900236E-3</v>
      </c>
      <c r="N87" s="97">
        <f>K87/'סכום נכסי הקרן'!$C$43</f>
        <v>2.8468289850817072E-4</v>
      </c>
    </row>
    <row r="88" spans="2:14" s="144" customFormat="1">
      <c r="B88" s="110"/>
      <c r="C88" s="86"/>
      <c r="D88" s="86"/>
      <c r="E88" s="86"/>
      <c r="F88" s="86"/>
      <c r="G88" s="86"/>
      <c r="H88" s="86"/>
      <c r="I88" s="96"/>
      <c r="J88" s="98"/>
      <c r="K88" s="86"/>
      <c r="L88" s="86"/>
      <c r="M88" s="97"/>
      <c r="N88" s="86"/>
    </row>
    <row r="89" spans="2:14" s="144" customFormat="1">
      <c r="B89" s="108" t="s">
        <v>34</v>
      </c>
      <c r="C89" s="84"/>
      <c r="D89" s="84"/>
      <c r="E89" s="84"/>
      <c r="F89" s="84"/>
      <c r="G89" s="84"/>
      <c r="H89" s="84"/>
      <c r="I89" s="93"/>
      <c r="J89" s="95"/>
      <c r="K89" s="93">
        <v>4501.8691799999997</v>
      </c>
      <c r="L89" s="84"/>
      <c r="M89" s="94">
        <v>5.1287481536786084E-2</v>
      </c>
      <c r="N89" s="94">
        <f>K89/'סכום נכסי הקרן'!$C$43</f>
        <v>7.374022824321068E-3</v>
      </c>
    </row>
    <row r="90" spans="2:14" s="144" customFormat="1">
      <c r="B90" s="109" t="s">
        <v>1075</v>
      </c>
      <c r="C90" s="86" t="s">
        <v>1076</v>
      </c>
      <c r="D90" s="99" t="s">
        <v>134</v>
      </c>
      <c r="E90" s="99" t="s">
        <v>337</v>
      </c>
      <c r="F90" s="86" t="s">
        <v>630</v>
      </c>
      <c r="G90" s="99" t="s">
        <v>386</v>
      </c>
      <c r="H90" s="99" t="s">
        <v>262</v>
      </c>
      <c r="I90" s="96">
        <v>8527</v>
      </c>
      <c r="J90" s="98">
        <v>542</v>
      </c>
      <c r="K90" s="96">
        <v>46.216339999999995</v>
      </c>
      <c r="L90" s="97">
        <v>7.4253120886449378E-5</v>
      </c>
      <c r="M90" s="97">
        <v>5.2651900570061167E-4</v>
      </c>
      <c r="N90" s="97">
        <f>K90/'סכום נכסי הקרן'!$C$43</f>
        <v>7.5701965648096139E-5</v>
      </c>
    </row>
    <row r="91" spans="2:14" s="144" customFormat="1">
      <c r="B91" s="109" t="s">
        <v>1077</v>
      </c>
      <c r="C91" s="86" t="s">
        <v>1078</v>
      </c>
      <c r="D91" s="99" t="s">
        <v>134</v>
      </c>
      <c r="E91" s="99" t="s">
        <v>337</v>
      </c>
      <c r="F91" s="86" t="s">
        <v>1079</v>
      </c>
      <c r="G91" s="99" t="s">
        <v>1032</v>
      </c>
      <c r="H91" s="99" t="s">
        <v>262</v>
      </c>
      <c r="I91" s="96">
        <v>2803</v>
      </c>
      <c r="J91" s="98">
        <v>3275</v>
      </c>
      <c r="K91" s="96">
        <v>94.444279999999992</v>
      </c>
      <c r="L91" s="97">
        <v>4.9132443398653954E-4</v>
      </c>
      <c r="M91" s="97">
        <v>1.0759551362074576E-3</v>
      </c>
      <c r="N91" s="97">
        <f>K91/'סכום נכסי הקרן'!$C$43</f>
        <v>1.5469891471759064E-4</v>
      </c>
    </row>
    <row r="92" spans="2:14" s="144" customFormat="1">
      <c r="B92" s="109" t="s">
        <v>1080</v>
      </c>
      <c r="C92" s="86" t="s">
        <v>1081</v>
      </c>
      <c r="D92" s="99" t="s">
        <v>134</v>
      </c>
      <c r="E92" s="99" t="s">
        <v>337</v>
      </c>
      <c r="F92" s="86" t="s">
        <v>1082</v>
      </c>
      <c r="G92" s="99" t="s">
        <v>741</v>
      </c>
      <c r="H92" s="99" t="s">
        <v>262</v>
      </c>
      <c r="I92" s="96">
        <v>2300</v>
      </c>
      <c r="J92" s="98">
        <v>1065</v>
      </c>
      <c r="K92" s="96">
        <v>24.495000000000001</v>
      </c>
      <c r="L92" s="97">
        <v>2.4498434496778189E-4</v>
      </c>
      <c r="M92" s="97">
        <v>2.7905894418806177E-4</v>
      </c>
      <c r="N92" s="97">
        <f>K92/'סכום נכסי הקרן'!$C$43</f>
        <v>4.0122598382955361E-5</v>
      </c>
    </row>
    <row r="93" spans="2:14" s="144" customFormat="1">
      <c r="B93" s="109" t="s">
        <v>1083</v>
      </c>
      <c r="C93" s="86" t="s">
        <v>1084</v>
      </c>
      <c r="D93" s="99" t="s">
        <v>134</v>
      </c>
      <c r="E93" s="99" t="s">
        <v>337</v>
      </c>
      <c r="F93" s="86" t="s">
        <v>1085</v>
      </c>
      <c r="G93" s="99" t="s">
        <v>608</v>
      </c>
      <c r="H93" s="99" t="s">
        <v>262</v>
      </c>
      <c r="I93" s="96">
        <v>5282</v>
      </c>
      <c r="J93" s="98">
        <v>1868</v>
      </c>
      <c r="K93" s="96">
        <v>98.667760000000001</v>
      </c>
      <c r="L93" s="97">
        <v>4.048756161092358E-4</v>
      </c>
      <c r="M93" s="97">
        <v>1.1240710729128831E-3</v>
      </c>
      <c r="N93" s="97">
        <f>K93/'סכום נכסי הקרן'!$C$43</f>
        <v>1.6161693847012974E-4</v>
      </c>
    </row>
    <row r="94" spans="2:14" s="144" customFormat="1">
      <c r="B94" s="109" t="s">
        <v>1086</v>
      </c>
      <c r="C94" s="86" t="s">
        <v>1087</v>
      </c>
      <c r="D94" s="99" t="s">
        <v>134</v>
      </c>
      <c r="E94" s="99" t="s">
        <v>337</v>
      </c>
      <c r="F94" s="86" t="s">
        <v>636</v>
      </c>
      <c r="G94" s="99" t="s">
        <v>386</v>
      </c>
      <c r="H94" s="99" t="s">
        <v>262</v>
      </c>
      <c r="I94" s="96">
        <v>32886.92</v>
      </c>
      <c r="J94" s="98">
        <v>271</v>
      </c>
      <c r="K94" s="96">
        <v>89.123550000000009</v>
      </c>
      <c r="L94" s="97">
        <v>1.5620247421768276E-4</v>
      </c>
      <c r="M94" s="97">
        <v>1.0153387942556413E-3</v>
      </c>
      <c r="N94" s="97">
        <f>K94/'סכום נכסי הקרן'!$C$43</f>
        <v>1.4598360494440669E-4</v>
      </c>
    </row>
    <row r="95" spans="2:14" s="144" customFormat="1">
      <c r="B95" s="109" t="s">
        <v>1088</v>
      </c>
      <c r="C95" s="86" t="s">
        <v>1089</v>
      </c>
      <c r="D95" s="99" t="s">
        <v>134</v>
      </c>
      <c r="E95" s="99" t="s">
        <v>337</v>
      </c>
      <c r="F95" s="86" t="s">
        <v>1090</v>
      </c>
      <c r="G95" s="99" t="s">
        <v>1025</v>
      </c>
      <c r="H95" s="99" t="s">
        <v>262</v>
      </c>
      <c r="I95" s="96">
        <v>5969</v>
      </c>
      <c r="J95" s="98">
        <v>186.1</v>
      </c>
      <c r="K95" s="96">
        <v>11.108309999999999</v>
      </c>
      <c r="L95" s="97">
        <v>4.0063562059424151E-4</v>
      </c>
      <c r="M95" s="97">
        <v>1.2655126598545369E-4</v>
      </c>
      <c r="N95" s="97">
        <f>K95/'סכום נכסי הקרן'!$C$43</f>
        <v>1.8195315813160516E-5</v>
      </c>
    </row>
    <row r="96" spans="2:14" s="144" customFormat="1">
      <c r="B96" s="109" t="s">
        <v>1091</v>
      </c>
      <c r="C96" s="86" t="s">
        <v>1092</v>
      </c>
      <c r="D96" s="99" t="s">
        <v>134</v>
      </c>
      <c r="E96" s="99" t="s">
        <v>337</v>
      </c>
      <c r="F96" s="86" t="s">
        <v>1093</v>
      </c>
      <c r="G96" s="99" t="s">
        <v>1025</v>
      </c>
      <c r="H96" s="99" t="s">
        <v>262</v>
      </c>
      <c r="I96" s="96">
        <v>7872.5</v>
      </c>
      <c r="J96" s="98">
        <v>63.6</v>
      </c>
      <c r="K96" s="96">
        <v>5.0069099999999995</v>
      </c>
      <c r="L96" s="97">
        <v>2.9699139511523944E-4</v>
      </c>
      <c r="M96" s="97">
        <v>5.7041152000189756E-5</v>
      </c>
      <c r="N96" s="97">
        <f>K96/'סכום נכסי הקרן'!$C$43</f>
        <v>8.2012753243357008E-6</v>
      </c>
    </row>
    <row r="97" spans="2:14" s="144" customFormat="1">
      <c r="B97" s="109" t="s">
        <v>1094</v>
      </c>
      <c r="C97" s="86" t="s">
        <v>1095</v>
      </c>
      <c r="D97" s="99" t="s">
        <v>134</v>
      </c>
      <c r="E97" s="99" t="s">
        <v>337</v>
      </c>
      <c r="F97" s="86" t="s">
        <v>1096</v>
      </c>
      <c r="G97" s="99" t="s">
        <v>165</v>
      </c>
      <c r="H97" s="99" t="s">
        <v>262</v>
      </c>
      <c r="I97" s="96">
        <v>36</v>
      </c>
      <c r="J97" s="98">
        <v>3556</v>
      </c>
      <c r="K97" s="96">
        <v>1.2801600000000002</v>
      </c>
      <c r="L97" s="97">
        <v>3.5874439461883409E-6</v>
      </c>
      <c r="M97" s="97">
        <v>1.4584204857799108E-5</v>
      </c>
      <c r="N97" s="97">
        <f>K97/'סכום נכסי הקרן'!$C$43</f>
        <v>2.0968910204500568E-6</v>
      </c>
    </row>
    <row r="98" spans="2:14" s="144" customFormat="1">
      <c r="B98" s="109" t="s">
        <v>1097</v>
      </c>
      <c r="C98" s="86" t="s">
        <v>1098</v>
      </c>
      <c r="D98" s="99" t="s">
        <v>134</v>
      </c>
      <c r="E98" s="99" t="s">
        <v>337</v>
      </c>
      <c r="F98" s="86" t="s">
        <v>1099</v>
      </c>
      <c r="G98" s="99" t="s">
        <v>1025</v>
      </c>
      <c r="H98" s="99" t="s">
        <v>262</v>
      </c>
      <c r="I98" s="96">
        <v>77869</v>
      </c>
      <c r="J98" s="98">
        <v>142.9</v>
      </c>
      <c r="K98" s="96">
        <v>111.27479999999998</v>
      </c>
      <c r="L98" s="97">
        <v>2.9997732786387807E-4</v>
      </c>
      <c r="M98" s="97">
        <v>1.2676965994177477E-3</v>
      </c>
      <c r="N98" s="97">
        <f>K98/'סכום נכסי הקרן'!$C$43</f>
        <v>1.8226716107547176E-4</v>
      </c>
    </row>
    <row r="99" spans="2:14" s="144" customFormat="1">
      <c r="B99" s="109" t="s">
        <v>1100</v>
      </c>
      <c r="C99" s="86" t="s">
        <v>1101</v>
      </c>
      <c r="D99" s="99" t="s">
        <v>134</v>
      </c>
      <c r="E99" s="99" t="s">
        <v>337</v>
      </c>
      <c r="F99" s="86" t="s">
        <v>850</v>
      </c>
      <c r="G99" s="99" t="s">
        <v>608</v>
      </c>
      <c r="H99" s="99" t="s">
        <v>262</v>
      </c>
      <c r="I99" s="96">
        <v>1657</v>
      </c>
      <c r="J99" s="98">
        <v>3675</v>
      </c>
      <c r="K99" s="96">
        <v>60.894750000000002</v>
      </c>
      <c r="L99" s="97">
        <v>1.0435940143427732E-4</v>
      </c>
      <c r="M99" s="97">
        <v>6.9374258589899871E-4</v>
      </c>
      <c r="N99" s="97">
        <f>K99/'סכום נכסי הקרן'!$C$43</f>
        <v>9.9745074418471983E-5</v>
      </c>
    </row>
    <row r="100" spans="2:14" s="144" customFormat="1">
      <c r="B100" s="109" t="s">
        <v>1102</v>
      </c>
      <c r="C100" s="86" t="s">
        <v>1103</v>
      </c>
      <c r="D100" s="99" t="s">
        <v>134</v>
      </c>
      <c r="E100" s="99" t="s">
        <v>337</v>
      </c>
      <c r="F100" s="86" t="s">
        <v>1104</v>
      </c>
      <c r="G100" s="99" t="s">
        <v>1105</v>
      </c>
      <c r="H100" s="99" t="s">
        <v>262</v>
      </c>
      <c r="I100" s="96">
        <v>24874</v>
      </c>
      <c r="J100" s="98">
        <v>502.2</v>
      </c>
      <c r="K100" s="96">
        <v>124.91722999999999</v>
      </c>
      <c r="L100" s="97">
        <v>1.2885855584754884E-3</v>
      </c>
      <c r="M100" s="97">
        <v>1.423117791986008E-3</v>
      </c>
      <c r="N100" s="97">
        <f>K100/'סכום נכסי הקרן'!$C$43</f>
        <v>2.0461334355587925E-4</v>
      </c>
    </row>
    <row r="101" spans="2:14" s="144" customFormat="1">
      <c r="B101" s="109" t="s">
        <v>1106</v>
      </c>
      <c r="C101" s="86" t="s">
        <v>1107</v>
      </c>
      <c r="D101" s="99" t="s">
        <v>134</v>
      </c>
      <c r="E101" s="99" t="s">
        <v>337</v>
      </c>
      <c r="F101" s="86" t="s">
        <v>1108</v>
      </c>
      <c r="G101" s="99" t="s">
        <v>165</v>
      </c>
      <c r="H101" s="99" t="s">
        <v>262</v>
      </c>
      <c r="I101" s="96">
        <v>2093</v>
      </c>
      <c r="J101" s="98">
        <v>2846</v>
      </c>
      <c r="K101" s="96">
        <v>59.566780000000001</v>
      </c>
      <c r="L101" s="97">
        <v>9.6753658205891321E-5</v>
      </c>
      <c r="M101" s="97">
        <v>6.786137062862851E-4</v>
      </c>
      <c r="N101" s="97">
        <f>K101/'סכום נכסי הקרן'!$C$43</f>
        <v>9.7569871031061758E-5</v>
      </c>
    </row>
    <row r="102" spans="2:14" s="144" customFormat="1">
      <c r="B102" s="109" t="s">
        <v>1109</v>
      </c>
      <c r="C102" s="86" t="s">
        <v>1110</v>
      </c>
      <c r="D102" s="99" t="s">
        <v>134</v>
      </c>
      <c r="E102" s="99" t="s">
        <v>337</v>
      </c>
      <c r="F102" s="86" t="s">
        <v>1111</v>
      </c>
      <c r="G102" s="99" t="s">
        <v>386</v>
      </c>
      <c r="H102" s="99" t="s">
        <v>262</v>
      </c>
      <c r="I102" s="96">
        <v>0.08</v>
      </c>
      <c r="J102" s="98">
        <v>653.4</v>
      </c>
      <c r="K102" s="96">
        <v>5.2000000000000006E-4</v>
      </c>
      <c r="L102" s="97">
        <v>2.2286998765049541E-9</v>
      </c>
      <c r="M102" s="97">
        <v>5.9240927118919013E-9</v>
      </c>
      <c r="N102" s="97">
        <f>K102/'סכום נכסי הקרן'!$C$43</f>
        <v>8.5175550761938311E-10</v>
      </c>
    </row>
    <row r="103" spans="2:14" s="144" customFormat="1">
      <c r="B103" s="109" t="s">
        <v>1112</v>
      </c>
      <c r="C103" s="86" t="s">
        <v>1113</v>
      </c>
      <c r="D103" s="99" t="s">
        <v>134</v>
      </c>
      <c r="E103" s="99" t="s">
        <v>337</v>
      </c>
      <c r="F103" s="86" t="s">
        <v>1114</v>
      </c>
      <c r="G103" s="99" t="s">
        <v>203</v>
      </c>
      <c r="H103" s="99" t="s">
        <v>262</v>
      </c>
      <c r="I103" s="96">
        <v>6213</v>
      </c>
      <c r="J103" s="98">
        <v>1980</v>
      </c>
      <c r="K103" s="96">
        <v>123.01739999999999</v>
      </c>
      <c r="L103" s="97">
        <v>2.0888409998639379E-4</v>
      </c>
      <c r="M103" s="97">
        <v>1.4014740053382513E-3</v>
      </c>
      <c r="N103" s="97">
        <f>K103/'סכום נכסי הקרן'!$C$43</f>
        <v>2.0150143842887825E-4</v>
      </c>
    </row>
    <row r="104" spans="2:14" s="144" customFormat="1">
      <c r="B104" s="109" t="s">
        <v>1115</v>
      </c>
      <c r="C104" s="86" t="s">
        <v>1116</v>
      </c>
      <c r="D104" s="99" t="s">
        <v>134</v>
      </c>
      <c r="E104" s="99" t="s">
        <v>337</v>
      </c>
      <c r="F104" s="86" t="s">
        <v>1117</v>
      </c>
      <c r="G104" s="99" t="s">
        <v>608</v>
      </c>
      <c r="H104" s="99" t="s">
        <v>262</v>
      </c>
      <c r="I104" s="96">
        <v>2812</v>
      </c>
      <c r="J104" s="98">
        <v>1662</v>
      </c>
      <c r="K104" s="96">
        <v>46.73543999999999</v>
      </c>
      <c r="L104" s="97">
        <v>4.2270395240221213E-4</v>
      </c>
      <c r="M104" s="97">
        <v>5.3243284517511761E-4</v>
      </c>
      <c r="N104" s="97">
        <f>K104/'סכום נכסי הקרן'!$C$43</f>
        <v>7.655224696349079E-5</v>
      </c>
    </row>
    <row r="105" spans="2:14" s="144" customFormat="1">
      <c r="B105" s="109" t="s">
        <v>1118</v>
      </c>
      <c r="C105" s="86" t="s">
        <v>1119</v>
      </c>
      <c r="D105" s="99" t="s">
        <v>134</v>
      </c>
      <c r="E105" s="99" t="s">
        <v>337</v>
      </c>
      <c r="F105" s="86" t="s">
        <v>1120</v>
      </c>
      <c r="G105" s="99" t="s">
        <v>204</v>
      </c>
      <c r="H105" s="99" t="s">
        <v>262</v>
      </c>
      <c r="I105" s="96">
        <v>0.5</v>
      </c>
      <c r="J105" s="98">
        <v>267.2</v>
      </c>
      <c r="K105" s="96">
        <v>1.34E-3</v>
      </c>
      <c r="L105" s="97">
        <v>1.6268874941278717E-9</v>
      </c>
      <c r="M105" s="97">
        <v>1.5265931219106053E-8</v>
      </c>
      <c r="N105" s="97">
        <f>K105/'סכום נכסי הקרן'!$C$43</f>
        <v>2.1949084234807179E-9</v>
      </c>
    </row>
    <row r="106" spans="2:14" s="144" customFormat="1">
      <c r="B106" s="109" t="s">
        <v>1121</v>
      </c>
      <c r="C106" s="86" t="s">
        <v>1122</v>
      </c>
      <c r="D106" s="99" t="s">
        <v>134</v>
      </c>
      <c r="E106" s="99" t="s">
        <v>337</v>
      </c>
      <c r="F106" s="86" t="s">
        <v>1123</v>
      </c>
      <c r="G106" s="99" t="s">
        <v>1105</v>
      </c>
      <c r="H106" s="99" t="s">
        <v>262</v>
      </c>
      <c r="I106" s="96">
        <v>997</v>
      </c>
      <c r="J106" s="98">
        <v>11370</v>
      </c>
      <c r="K106" s="96">
        <v>113.35889999999999</v>
      </c>
      <c r="L106" s="97">
        <v>2.1768383093848369E-4</v>
      </c>
      <c r="M106" s="97">
        <v>1.2914396794578514E-3</v>
      </c>
      <c r="N106" s="97">
        <f>K106/'סכום נכסי הקרן'!$C$43</f>
        <v>1.856808988705286E-4</v>
      </c>
    </row>
    <row r="107" spans="2:14" s="144" customFormat="1">
      <c r="B107" s="109" t="s">
        <v>1124</v>
      </c>
      <c r="C107" s="86" t="s">
        <v>1125</v>
      </c>
      <c r="D107" s="99" t="s">
        <v>134</v>
      </c>
      <c r="E107" s="99" t="s">
        <v>337</v>
      </c>
      <c r="F107" s="86" t="s">
        <v>687</v>
      </c>
      <c r="G107" s="99" t="s">
        <v>386</v>
      </c>
      <c r="H107" s="99" t="s">
        <v>262</v>
      </c>
      <c r="I107" s="96">
        <v>0.9</v>
      </c>
      <c r="J107" s="98">
        <v>182.3</v>
      </c>
      <c r="K107" s="96">
        <v>1.64E-3</v>
      </c>
      <c r="L107" s="97">
        <v>4.3786515186601123E-9</v>
      </c>
      <c r="M107" s="97">
        <v>1.8683677014428303E-8</v>
      </c>
      <c r="N107" s="97">
        <f>K107/'סכום נכסי הקרן'!$C$43</f>
        <v>2.6863058317226696E-9</v>
      </c>
    </row>
    <row r="108" spans="2:14" s="144" customFormat="1">
      <c r="B108" s="109" t="s">
        <v>1126</v>
      </c>
      <c r="C108" s="86" t="s">
        <v>1127</v>
      </c>
      <c r="D108" s="99" t="s">
        <v>134</v>
      </c>
      <c r="E108" s="99" t="s">
        <v>337</v>
      </c>
      <c r="F108" s="86" t="s">
        <v>1128</v>
      </c>
      <c r="G108" s="99" t="s">
        <v>386</v>
      </c>
      <c r="H108" s="99" t="s">
        <v>262</v>
      </c>
      <c r="I108" s="96">
        <v>793</v>
      </c>
      <c r="J108" s="98">
        <v>6885</v>
      </c>
      <c r="K108" s="96">
        <v>54.598050000000001</v>
      </c>
      <c r="L108" s="97">
        <v>6.2730721298875572E-5</v>
      </c>
      <c r="M108" s="97">
        <v>6.2200751940097996E-4</v>
      </c>
      <c r="N108" s="97">
        <f>K108/'סכום נכסי הקרן'!$C$43</f>
        <v>8.9431134216881646E-5</v>
      </c>
    </row>
    <row r="109" spans="2:14" s="144" customFormat="1">
      <c r="B109" s="109" t="s">
        <v>1129</v>
      </c>
      <c r="C109" s="86" t="s">
        <v>1130</v>
      </c>
      <c r="D109" s="99" t="s">
        <v>134</v>
      </c>
      <c r="E109" s="99" t="s">
        <v>337</v>
      </c>
      <c r="F109" s="86" t="s">
        <v>1131</v>
      </c>
      <c r="G109" s="99" t="s">
        <v>963</v>
      </c>
      <c r="H109" s="99" t="s">
        <v>262</v>
      </c>
      <c r="I109" s="96">
        <v>480</v>
      </c>
      <c r="J109" s="98">
        <v>11230</v>
      </c>
      <c r="K109" s="96">
        <v>53.904000000000003</v>
      </c>
      <c r="L109" s="97">
        <v>3.0361856399804924E-4</v>
      </c>
      <c r="M109" s="97">
        <v>6.1410056450350201E-4</v>
      </c>
      <c r="N109" s="97">
        <f>K109/'סכום נכסי הקרן'!$C$43</f>
        <v>8.8294286312913894E-5</v>
      </c>
    </row>
    <row r="110" spans="2:14" s="144" customFormat="1">
      <c r="B110" s="109" t="s">
        <v>1132</v>
      </c>
      <c r="C110" s="86" t="s">
        <v>1133</v>
      </c>
      <c r="D110" s="99" t="s">
        <v>134</v>
      </c>
      <c r="E110" s="99" t="s">
        <v>337</v>
      </c>
      <c r="F110" s="86" t="s">
        <v>1134</v>
      </c>
      <c r="G110" s="99" t="s">
        <v>1025</v>
      </c>
      <c r="H110" s="99" t="s">
        <v>262</v>
      </c>
      <c r="I110" s="96">
        <v>5265.38</v>
      </c>
      <c r="J110" s="98">
        <v>219.5</v>
      </c>
      <c r="K110" s="96">
        <v>11.557510000000001</v>
      </c>
      <c r="L110" s="97">
        <v>3.2257295764331542E-4</v>
      </c>
      <c r="M110" s="97">
        <v>1.3166877068964954E-4</v>
      </c>
      <c r="N110" s="97">
        <f>K110/'סכום נכסי הקרן'!$C$43</f>
        <v>1.8931101532434802E-5</v>
      </c>
    </row>
    <row r="111" spans="2:14" s="144" customFormat="1">
      <c r="B111" s="109" t="s">
        <v>1135</v>
      </c>
      <c r="C111" s="86" t="s">
        <v>1136</v>
      </c>
      <c r="D111" s="99" t="s">
        <v>134</v>
      </c>
      <c r="E111" s="99" t="s">
        <v>337</v>
      </c>
      <c r="F111" s="86" t="s">
        <v>1137</v>
      </c>
      <c r="G111" s="99" t="s">
        <v>1032</v>
      </c>
      <c r="H111" s="99" t="s">
        <v>262</v>
      </c>
      <c r="I111" s="96">
        <v>10019</v>
      </c>
      <c r="J111" s="98">
        <v>3421</v>
      </c>
      <c r="K111" s="96">
        <v>342.74998999999997</v>
      </c>
      <c r="L111" s="97">
        <v>4.0512353700222656E-4</v>
      </c>
      <c r="M111" s="97">
        <v>3.9047744572308107E-3</v>
      </c>
      <c r="N111" s="97">
        <f>K111/'סכום נכסי הקרן'!$C$43</f>
        <v>5.6142152253651622E-4</v>
      </c>
    </row>
    <row r="112" spans="2:14" s="144" customFormat="1">
      <c r="B112" s="109" t="s">
        <v>1138</v>
      </c>
      <c r="C112" s="86" t="s">
        <v>1139</v>
      </c>
      <c r="D112" s="99" t="s">
        <v>134</v>
      </c>
      <c r="E112" s="99" t="s">
        <v>337</v>
      </c>
      <c r="F112" s="86" t="s">
        <v>399</v>
      </c>
      <c r="G112" s="99" t="s">
        <v>386</v>
      </c>
      <c r="H112" s="99" t="s">
        <v>262</v>
      </c>
      <c r="I112" s="96">
        <v>254.76</v>
      </c>
      <c r="J112" s="98">
        <v>1287</v>
      </c>
      <c r="K112" s="96">
        <v>3.2787600000000001</v>
      </c>
      <c r="L112" s="158">
        <v>0</v>
      </c>
      <c r="M112" s="97">
        <v>3.7353227346235939E-5</v>
      </c>
      <c r="N112" s="97">
        <f>K112/'סכום נכסי הקרן'!$C$43</f>
        <v>5.3705805541579397E-6</v>
      </c>
    </row>
    <row r="113" spans="2:14" s="144" customFormat="1">
      <c r="B113" s="109" t="s">
        <v>1140</v>
      </c>
      <c r="C113" s="86" t="s">
        <v>1141</v>
      </c>
      <c r="D113" s="99" t="s">
        <v>134</v>
      </c>
      <c r="E113" s="99" t="s">
        <v>337</v>
      </c>
      <c r="F113" s="86" t="s">
        <v>1142</v>
      </c>
      <c r="G113" s="99" t="s">
        <v>386</v>
      </c>
      <c r="H113" s="99" t="s">
        <v>262</v>
      </c>
      <c r="I113" s="96">
        <v>1.3</v>
      </c>
      <c r="J113" s="98">
        <v>849.9</v>
      </c>
      <c r="K113" s="96">
        <v>1.1050000000000001E-2</v>
      </c>
      <c r="L113" s="97">
        <v>1.5740862205485138E-8</v>
      </c>
      <c r="M113" s="97">
        <v>1.2588697012770289E-7</v>
      </c>
      <c r="N113" s="97">
        <f>K113/'סכום נכסי הקרן'!$C$43</f>
        <v>1.8099804536911891E-8</v>
      </c>
    </row>
    <row r="114" spans="2:14" s="144" customFormat="1">
      <c r="B114" s="109" t="s">
        <v>1143</v>
      </c>
      <c r="C114" s="86" t="s">
        <v>1144</v>
      </c>
      <c r="D114" s="99" t="s">
        <v>134</v>
      </c>
      <c r="E114" s="99" t="s">
        <v>337</v>
      </c>
      <c r="F114" s="86" t="s">
        <v>1145</v>
      </c>
      <c r="G114" s="99" t="s">
        <v>952</v>
      </c>
      <c r="H114" s="99" t="s">
        <v>262</v>
      </c>
      <c r="I114" s="96">
        <v>2698.7</v>
      </c>
      <c r="J114" s="98">
        <v>511.6</v>
      </c>
      <c r="K114" s="96">
        <v>13.80655</v>
      </c>
      <c r="L114" s="97">
        <v>4.9230128678220024E-5</v>
      </c>
      <c r="M114" s="97">
        <v>1.5729092736802138E-4</v>
      </c>
      <c r="N114" s="97">
        <f>K114/'סכום נכסי הקרן'!$C$43</f>
        <v>2.2615009622543064E-5</v>
      </c>
    </row>
    <row r="115" spans="2:14" s="144" customFormat="1">
      <c r="B115" s="109" t="s">
        <v>1146</v>
      </c>
      <c r="C115" s="86" t="s">
        <v>1147</v>
      </c>
      <c r="D115" s="99" t="s">
        <v>134</v>
      </c>
      <c r="E115" s="99" t="s">
        <v>337</v>
      </c>
      <c r="F115" s="86" t="s">
        <v>1148</v>
      </c>
      <c r="G115" s="99" t="s">
        <v>201</v>
      </c>
      <c r="H115" s="99" t="s">
        <v>262</v>
      </c>
      <c r="I115" s="96">
        <v>3852</v>
      </c>
      <c r="J115" s="98">
        <v>2180</v>
      </c>
      <c r="K115" s="96">
        <v>83.973600000000005</v>
      </c>
      <c r="L115" s="97">
        <v>6.3853657760308091E-4</v>
      </c>
      <c r="M115" s="97">
        <v>9.5666806106024175E-4</v>
      </c>
      <c r="N115" s="97">
        <f>K115/'סכום נכסי הקרן'!$C$43</f>
        <v>1.375480313358212E-4</v>
      </c>
    </row>
    <row r="116" spans="2:14" s="144" customFormat="1">
      <c r="B116" s="109" t="s">
        <v>1149</v>
      </c>
      <c r="C116" s="86" t="s">
        <v>1150</v>
      </c>
      <c r="D116" s="99" t="s">
        <v>134</v>
      </c>
      <c r="E116" s="99" t="s">
        <v>337</v>
      </c>
      <c r="F116" s="86" t="s">
        <v>1151</v>
      </c>
      <c r="G116" s="99" t="s">
        <v>608</v>
      </c>
      <c r="H116" s="99" t="s">
        <v>262</v>
      </c>
      <c r="I116" s="96">
        <v>1336</v>
      </c>
      <c r="J116" s="98">
        <v>899.6</v>
      </c>
      <c r="K116" s="96">
        <v>12.018660000000001</v>
      </c>
      <c r="L116" s="97">
        <v>1.5420755783245119E-4</v>
      </c>
      <c r="M116" s="97">
        <v>1.3692241560135906E-4</v>
      </c>
      <c r="N116" s="97">
        <f>K116/'סכום נכסי הקרן'!$C$43</f>
        <v>1.968646124847072E-5</v>
      </c>
    </row>
    <row r="117" spans="2:14" s="144" customFormat="1">
      <c r="B117" s="109" t="s">
        <v>1152</v>
      </c>
      <c r="C117" s="86" t="s">
        <v>1153</v>
      </c>
      <c r="D117" s="99" t="s">
        <v>134</v>
      </c>
      <c r="E117" s="99" t="s">
        <v>337</v>
      </c>
      <c r="F117" s="86" t="s">
        <v>1154</v>
      </c>
      <c r="G117" s="99" t="s">
        <v>443</v>
      </c>
      <c r="H117" s="99" t="s">
        <v>262</v>
      </c>
      <c r="I117" s="96">
        <v>7867.5</v>
      </c>
      <c r="J117" s="98">
        <v>702.4</v>
      </c>
      <c r="K117" s="96">
        <v>55.261330000000001</v>
      </c>
      <c r="L117" s="97">
        <v>2.987811778681284E-4</v>
      </c>
      <c r="M117" s="97">
        <v>6.2956392750471775E-4</v>
      </c>
      <c r="N117" s="97">
        <f>K117/'סכום נכסי הקרן'!$C$43</f>
        <v>9.0517581126677393E-5</v>
      </c>
    </row>
    <row r="118" spans="2:14" s="144" customFormat="1">
      <c r="B118" s="109" t="s">
        <v>1155</v>
      </c>
      <c r="C118" s="86" t="s">
        <v>1156</v>
      </c>
      <c r="D118" s="99" t="s">
        <v>134</v>
      </c>
      <c r="E118" s="99" t="s">
        <v>337</v>
      </c>
      <c r="F118" s="86" t="s">
        <v>1157</v>
      </c>
      <c r="G118" s="99" t="s">
        <v>165</v>
      </c>
      <c r="H118" s="99" t="s">
        <v>262</v>
      </c>
      <c r="I118" s="96">
        <v>5602</v>
      </c>
      <c r="J118" s="98">
        <v>564.9</v>
      </c>
      <c r="K118" s="96">
        <v>31.645689999999998</v>
      </c>
      <c r="L118" s="97">
        <v>1.3900747866190538E-4</v>
      </c>
      <c r="M118" s="97">
        <v>3.605230797919046E-4</v>
      </c>
      <c r="N118" s="97">
        <f>K118/'סכום נכסי הקרן'!$C$43</f>
        <v>5.1835366826760829E-5</v>
      </c>
    </row>
    <row r="119" spans="2:14" s="144" customFormat="1">
      <c r="B119" s="109" t="s">
        <v>1158</v>
      </c>
      <c r="C119" s="86" t="s">
        <v>1159</v>
      </c>
      <c r="D119" s="99" t="s">
        <v>134</v>
      </c>
      <c r="E119" s="99" t="s">
        <v>337</v>
      </c>
      <c r="F119" s="86" t="s">
        <v>1160</v>
      </c>
      <c r="G119" s="99" t="s">
        <v>443</v>
      </c>
      <c r="H119" s="99" t="s">
        <v>262</v>
      </c>
      <c r="I119" s="96">
        <v>8108</v>
      </c>
      <c r="J119" s="98">
        <v>1673</v>
      </c>
      <c r="K119" s="96">
        <v>135.64684</v>
      </c>
      <c r="L119" s="97">
        <v>5.3413204563680064E-4</v>
      </c>
      <c r="M119" s="97">
        <v>1.5453547235291668E-3</v>
      </c>
      <c r="N119" s="97">
        <f>K119/'סכום נכסי הקרן'!$C$43</f>
        <v>2.2218835204070237E-4</v>
      </c>
    </row>
    <row r="120" spans="2:14" s="144" customFormat="1">
      <c r="B120" s="109" t="s">
        <v>1161</v>
      </c>
      <c r="C120" s="86" t="s">
        <v>1162</v>
      </c>
      <c r="D120" s="99" t="s">
        <v>134</v>
      </c>
      <c r="E120" s="99" t="s">
        <v>337</v>
      </c>
      <c r="F120" s="86" t="s">
        <v>1163</v>
      </c>
      <c r="G120" s="99" t="s">
        <v>386</v>
      </c>
      <c r="H120" s="99" t="s">
        <v>262</v>
      </c>
      <c r="I120" s="96">
        <v>2290</v>
      </c>
      <c r="J120" s="98">
        <v>4723</v>
      </c>
      <c r="K120" s="96">
        <v>108.1567</v>
      </c>
      <c r="L120" s="97">
        <v>1.2768184138402656E-4</v>
      </c>
      <c r="M120" s="97">
        <v>1.2321736888697668E-3</v>
      </c>
      <c r="N120" s="97">
        <f>K120/'סכום נכסי הקרן'!$C$43</f>
        <v>1.7715974021334101E-4</v>
      </c>
    </row>
    <row r="121" spans="2:14" s="144" customFormat="1">
      <c r="B121" s="109" t="s">
        <v>1164</v>
      </c>
      <c r="C121" s="86" t="s">
        <v>1165</v>
      </c>
      <c r="D121" s="99" t="s">
        <v>134</v>
      </c>
      <c r="E121" s="99" t="s">
        <v>337</v>
      </c>
      <c r="F121" s="86" t="s">
        <v>1166</v>
      </c>
      <c r="G121" s="99" t="s">
        <v>608</v>
      </c>
      <c r="H121" s="99" t="s">
        <v>262</v>
      </c>
      <c r="I121" s="96">
        <v>2166</v>
      </c>
      <c r="J121" s="98">
        <v>11600</v>
      </c>
      <c r="K121" s="96">
        <v>251.256</v>
      </c>
      <c r="L121" s="97">
        <v>4.5255770319652832E-4</v>
      </c>
      <c r="M121" s="97">
        <v>2.862430458498291E-3</v>
      </c>
      <c r="N121" s="97">
        <f>K121/'סכום נכסי הקרן'!$C$43</f>
        <v>4.1155515735079946E-4</v>
      </c>
    </row>
    <row r="122" spans="2:14" s="144" customFormat="1">
      <c r="B122" s="109" t="s">
        <v>1167</v>
      </c>
      <c r="C122" s="86" t="s">
        <v>1168</v>
      </c>
      <c r="D122" s="99" t="s">
        <v>134</v>
      </c>
      <c r="E122" s="99" t="s">
        <v>337</v>
      </c>
      <c r="F122" s="86" t="s">
        <v>1169</v>
      </c>
      <c r="G122" s="99" t="s">
        <v>963</v>
      </c>
      <c r="H122" s="99" t="s">
        <v>262</v>
      </c>
      <c r="I122" s="96">
        <v>5626</v>
      </c>
      <c r="J122" s="98">
        <v>3011</v>
      </c>
      <c r="K122" s="96">
        <v>169.39885999999998</v>
      </c>
      <c r="L122" s="97">
        <v>4.0431785017314305E-4</v>
      </c>
      <c r="M122" s="97">
        <v>1.9298741383246083E-3</v>
      </c>
      <c r="N122" s="97">
        <f>K122/'סכום נכסי הקרן'!$C$43</f>
        <v>2.7747386921047078E-4</v>
      </c>
    </row>
    <row r="123" spans="2:14" s="144" customFormat="1">
      <c r="B123" s="109" t="s">
        <v>1170</v>
      </c>
      <c r="C123" s="86" t="s">
        <v>1171</v>
      </c>
      <c r="D123" s="99" t="s">
        <v>134</v>
      </c>
      <c r="E123" s="99" t="s">
        <v>337</v>
      </c>
      <c r="F123" s="86" t="s">
        <v>1172</v>
      </c>
      <c r="G123" s="99" t="s">
        <v>1003</v>
      </c>
      <c r="H123" s="99" t="s">
        <v>262</v>
      </c>
      <c r="I123" s="96">
        <v>490</v>
      </c>
      <c r="J123" s="98">
        <v>13620</v>
      </c>
      <c r="K123" s="96">
        <v>66.738</v>
      </c>
      <c r="L123" s="97">
        <v>7.2433571393410522E-5</v>
      </c>
      <c r="M123" s="97">
        <v>7.6031172962738786E-4</v>
      </c>
      <c r="N123" s="97">
        <f>K123/'סכום נכסי הקרן'!$C$43</f>
        <v>1.0931626743750459E-4</v>
      </c>
    </row>
    <row r="124" spans="2:14" s="144" customFormat="1">
      <c r="B124" s="109" t="s">
        <v>1173</v>
      </c>
      <c r="C124" s="86" t="s">
        <v>1174</v>
      </c>
      <c r="D124" s="99" t="s">
        <v>134</v>
      </c>
      <c r="E124" s="99" t="s">
        <v>337</v>
      </c>
      <c r="F124" s="86" t="s">
        <v>1175</v>
      </c>
      <c r="G124" s="99" t="s">
        <v>439</v>
      </c>
      <c r="H124" s="99" t="s">
        <v>262</v>
      </c>
      <c r="I124" s="96">
        <v>4704</v>
      </c>
      <c r="J124" s="98">
        <v>1260</v>
      </c>
      <c r="K124" s="96">
        <v>59.270400000000002</v>
      </c>
      <c r="L124" s="97">
        <v>3.2945774574840873E-4</v>
      </c>
      <c r="M124" s="97">
        <v>6.7523720129022643E-4</v>
      </c>
      <c r="N124" s="97">
        <f>K124/'סכום נכסי הקרן'!$C$43</f>
        <v>9.7084403151545927E-5</v>
      </c>
    </row>
    <row r="125" spans="2:14" s="144" customFormat="1">
      <c r="B125" s="109" t="s">
        <v>1176</v>
      </c>
      <c r="C125" s="86" t="s">
        <v>1177</v>
      </c>
      <c r="D125" s="99" t="s">
        <v>134</v>
      </c>
      <c r="E125" s="99" t="s">
        <v>337</v>
      </c>
      <c r="F125" s="86" t="s">
        <v>1178</v>
      </c>
      <c r="G125" s="99" t="s">
        <v>963</v>
      </c>
      <c r="H125" s="99" t="s">
        <v>262</v>
      </c>
      <c r="I125" s="96">
        <v>4422</v>
      </c>
      <c r="J125" s="98">
        <v>880.5</v>
      </c>
      <c r="K125" s="96">
        <v>38.93571</v>
      </c>
      <c r="L125" s="97">
        <v>3.5979008177047312E-4</v>
      </c>
      <c r="M125" s="97">
        <v>4.4357453046795501E-4</v>
      </c>
      <c r="N125" s="97">
        <f>K125/'סכום נכסי הקרן'!$C$43</f>
        <v>6.3776356606867483E-5</v>
      </c>
    </row>
    <row r="126" spans="2:14" s="144" customFormat="1">
      <c r="B126" s="109" t="s">
        <v>1179</v>
      </c>
      <c r="C126" s="86" t="s">
        <v>1180</v>
      </c>
      <c r="D126" s="99" t="s">
        <v>134</v>
      </c>
      <c r="E126" s="99" t="s">
        <v>337</v>
      </c>
      <c r="F126" s="86" t="s">
        <v>1181</v>
      </c>
      <c r="G126" s="99" t="s">
        <v>203</v>
      </c>
      <c r="H126" s="99" t="s">
        <v>262</v>
      </c>
      <c r="I126" s="96">
        <v>2989.88</v>
      </c>
      <c r="J126" s="98">
        <v>325</v>
      </c>
      <c r="K126" s="96">
        <v>9.7171099999999999</v>
      </c>
      <c r="L126" s="97">
        <v>2.1960034511689489E-5</v>
      </c>
      <c r="M126" s="97">
        <v>1.1070203948394598E-4</v>
      </c>
      <c r="N126" s="97">
        <f>K126/'סכום נכסי הקרן'!$C$43</f>
        <v>1.5916542232006506E-5</v>
      </c>
    </row>
    <row r="127" spans="2:14" s="144" customFormat="1">
      <c r="B127" s="109" t="s">
        <v>1182</v>
      </c>
      <c r="C127" s="86" t="s">
        <v>1183</v>
      </c>
      <c r="D127" s="99" t="s">
        <v>134</v>
      </c>
      <c r="E127" s="99" t="s">
        <v>337</v>
      </c>
      <c r="F127" s="86" t="s">
        <v>1184</v>
      </c>
      <c r="G127" s="99" t="s">
        <v>608</v>
      </c>
      <c r="H127" s="99" t="s">
        <v>262</v>
      </c>
      <c r="I127" s="96">
        <v>5959</v>
      </c>
      <c r="J127" s="98">
        <v>307.3</v>
      </c>
      <c r="K127" s="96">
        <v>18.312009999999997</v>
      </c>
      <c r="L127" s="97">
        <v>5.1706442766807502E-4</v>
      </c>
      <c r="M127" s="97">
        <v>2.0861931727132998E-4</v>
      </c>
      <c r="N127" s="97">
        <f>K127/'סכום נכסי הקרן'!$C$43</f>
        <v>2.9994914179002339E-5</v>
      </c>
    </row>
    <row r="128" spans="2:14" s="144" customFormat="1">
      <c r="B128" s="109" t="s">
        <v>1185</v>
      </c>
      <c r="C128" s="86" t="s">
        <v>1186</v>
      </c>
      <c r="D128" s="99" t="s">
        <v>134</v>
      </c>
      <c r="E128" s="99" t="s">
        <v>337</v>
      </c>
      <c r="F128" s="86" t="s">
        <v>1187</v>
      </c>
      <c r="G128" s="99" t="s">
        <v>165</v>
      </c>
      <c r="H128" s="99" t="s">
        <v>262</v>
      </c>
      <c r="I128" s="96">
        <v>3002</v>
      </c>
      <c r="J128" s="98">
        <v>1220</v>
      </c>
      <c r="K128" s="96">
        <v>36.624400000000001</v>
      </c>
      <c r="L128" s="97">
        <v>2.0854729924995222E-4</v>
      </c>
      <c r="M128" s="97">
        <v>4.172429636873341E-4</v>
      </c>
      <c r="N128" s="97">
        <f>K128/'סכום נכסי הקרן'!$C$43</f>
        <v>5.9990450794721796E-5</v>
      </c>
    </row>
    <row r="129" spans="2:14" s="144" customFormat="1">
      <c r="B129" s="109" t="s">
        <v>1188</v>
      </c>
      <c r="C129" s="86" t="s">
        <v>1189</v>
      </c>
      <c r="D129" s="99" t="s">
        <v>134</v>
      </c>
      <c r="E129" s="99" t="s">
        <v>337</v>
      </c>
      <c r="F129" s="86" t="s">
        <v>1190</v>
      </c>
      <c r="G129" s="99" t="s">
        <v>952</v>
      </c>
      <c r="H129" s="99" t="s">
        <v>262</v>
      </c>
      <c r="I129" s="96">
        <v>15665.9</v>
      </c>
      <c r="J129" s="98">
        <v>175.3</v>
      </c>
      <c r="K129" s="96">
        <v>27.462330000000001</v>
      </c>
      <c r="L129" s="97">
        <v>4.8884087057791373E-4</v>
      </c>
      <c r="M129" s="97">
        <v>3.1286420962417364E-4</v>
      </c>
      <c r="N129" s="97">
        <f>K129/'סכום נכסי הקרן'!$C$43</f>
        <v>4.4983059287617329E-5</v>
      </c>
    </row>
    <row r="130" spans="2:14" s="144" customFormat="1">
      <c r="B130" s="109" t="s">
        <v>1191</v>
      </c>
      <c r="C130" s="86" t="s">
        <v>1192</v>
      </c>
      <c r="D130" s="99" t="s">
        <v>134</v>
      </c>
      <c r="E130" s="99" t="s">
        <v>337</v>
      </c>
      <c r="F130" s="86" t="s">
        <v>1193</v>
      </c>
      <c r="G130" s="99" t="s">
        <v>1025</v>
      </c>
      <c r="H130" s="99" t="s">
        <v>262</v>
      </c>
      <c r="I130" s="96">
        <v>5243.19</v>
      </c>
      <c r="J130" s="98">
        <v>167.1</v>
      </c>
      <c r="K130" s="96">
        <v>8.7613699999999994</v>
      </c>
      <c r="L130" s="97">
        <v>5.564836432851532E-4</v>
      </c>
      <c r="M130" s="97">
        <v>9.9813784929208343E-5</v>
      </c>
      <c r="N130" s="97">
        <f>K130/'סכום נכסי הקרן'!$C$43</f>
        <v>1.4351048368829296E-5</v>
      </c>
    </row>
    <row r="131" spans="2:14" s="144" customFormat="1">
      <c r="B131" s="109" t="s">
        <v>1194</v>
      </c>
      <c r="C131" s="86" t="s">
        <v>1195</v>
      </c>
      <c r="D131" s="99" t="s">
        <v>134</v>
      </c>
      <c r="E131" s="99" t="s">
        <v>337</v>
      </c>
      <c r="F131" s="86" t="s">
        <v>1196</v>
      </c>
      <c r="G131" s="99" t="s">
        <v>165</v>
      </c>
      <c r="H131" s="99" t="s">
        <v>262</v>
      </c>
      <c r="I131" s="96">
        <v>12694</v>
      </c>
      <c r="J131" s="98">
        <v>500.6</v>
      </c>
      <c r="K131" s="96">
        <v>63.54616</v>
      </c>
      <c r="L131" s="97">
        <v>3.7968666189231777E-4</v>
      </c>
      <c r="M131" s="97">
        <v>7.2394873716291662E-4</v>
      </c>
      <c r="N131" s="97">
        <f>K131/'סכום נכסי הקרן'!$C$43</f>
        <v>1.0408806109242795E-4</v>
      </c>
    </row>
    <row r="132" spans="2:14" s="144" customFormat="1">
      <c r="B132" s="109" t="s">
        <v>1197</v>
      </c>
      <c r="C132" s="86" t="s">
        <v>1198</v>
      </c>
      <c r="D132" s="99" t="s">
        <v>134</v>
      </c>
      <c r="E132" s="99" t="s">
        <v>337</v>
      </c>
      <c r="F132" s="86" t="s">
        <v>1199</v>
      </c>
      <c r="G132" s="99" t="s">
        <v>165</v>
      </c>
      <c r="H132" s="99" t="s">
        <v>262</v>
      </c>
      <c r="I132" s="96">
        <v>19989</v>
      </c>
      <c r="J132" s="98">
        <v>333.6</v>
      </c>
      <c r="K132" s="96">
        <v>66.683300000000003</v>
      </c>
      <c r="L132" s="97">
        <v>1.3357462434166685E-4</v>
      </c>
      <c r="M132" s="97">
        <v>7.5968856064404075E-4</v>
      </c>
      <c r="N132" s="97">
        <f>K132/'סכום נכסי הקרן'!$C$43</f>
        <v>1.0922666931006848E-4</v>
      </c>
    </row>
    <row r="133" spans="2:14" s="144" customFormat="1">
      <c r="B133" s="109" t="s">
        <v>1200</v>
      </c>
      <c r="C133" s="86" t="s">
        <v>1201</v>
      </c>
      <c r="D133" s="99" t="s">
        <v>134</v>
      </c>
      <c r="E133" s="99" t="s">
        <v>337</v>
      </c>
      <c r="F133" s="86" t="s">
        <v>1202</v>
      </c>
      <c r="G133" s="99" t="s">
        <v>165</v>
      </c>
      <c r="H133" s="99" t="s">
        <v>262</v>
      </c>
      <c r="I133" s="96">
        <v>1922</v>
      </c>
      <c r="J133" s="98">
        <v>949</v>
      </c>
      <c r="K133" s="96">
        <v>18.23978</v>
      </c>
      <c r="L133" s="97">
        <v>2.2327498870556152E-4</v>
      </c>
      <c r="M133" s="97">
        <v>2.0779643800867626E-4</v>
      </c>
      <c r="N133" s="97">
        <f>K133/'סכום נכסי הקרן'!$C$43</f>
        <v>2.9876602063011289E-5</v>
      </c>
    </row>
    <row r="134" spans="2:14" s="144" customFormat="1">
      <c r="B134" s="109" t="s">
        <v>1203</v>
      </c>
      <c r="C134" s="86" t="s">
        <v>1204</v>
      </c>
      <c r="D134" s="99" t="s">
        <v>134</v>
      </c>
      <c r="E134" s="99" t="s">
        <v>337</v>
      </c>
      <c r="F134" s="86" t="s">
        <v>1205</v>
      </c>
      <c r="G134" s="99" t="s">
        <v>1206</v>
      </c>
      <c r="H134" s="99" t="s">
        <v>262</v>
      </c>
      <c r="I134" s="96">
        <v>2</v>
      </c>
      <c r="J134" s="98">
        <v>11520</v>
      </c>
      <c r="K134" s="96">
        <v>0.23039999999999999</v>
      </c>
      <c r="L134" s="97">
        <v>2.7492606894348524E-7</v>
      </c>
      <c r="M134" s="97">
        <v>2.6248287708074882E-6</v>
      </c>
      <c r="N134" s="97">
        <f>K134/'סכום נכסי הקרן'!$C$43</f>
        <v>3.7739320952981896E-7</v>
      </c>
    </row>
    <row r="135" spans="2:14" s="144" customFormat="1">
      <c r="B135" s="109" t="s">
        <v>1207</v>
      </c>
      <c r="C135" s="86" t="s">
        <v>1208</v>
      </c>
      <c r="D135" s="99" t="s">
        <v>134</v>
      </c>
      <c r="E135" s="99" t="s">
        <v>337</v>
      </c>
      <c r="F135" s="86" t="s">
        <v>1209</v>
      </c>
      <c r="G135" s="99" t="s">
        <v>165</v>
      </c>
      <c r="H135" s="99" t="s">
        <v>262</v>
      </c>
      <c r="I135" s="96">
        <v>5873</v>
      </c>
      <c r="J135" s="98">
        <v>4800</v>
      </c>
      <c r="K135" s="96">
        <v>281.904</v>
      </c>
      <c r="L135" s="97">
        <v>5.3911042832153707E-4</v>
      </c>
      <c r="M135" s="97">
        <v>3.2115873689484123E-3</v>
      </c>
      <c r="N135" s="97">
        <f>K135/'סכום נכסי הקרן'!$C$43</f>
        <v>4.6175631657679724E-4</v>
      </c>
    </row>
    <row r="136" spans="2:14" s="144" customFormat="1">
      <c r="B136" s="109" t="s">
        <v>1210</v>
      </c>
      <c r="C136" s="86" t="s">
        <v>1211</v>
      </c>
      <c r="D136" s="99" t="s">
        <v>134</v>
      </c>
      <c r="E136" s="99" t="s">
        <v>337</v>
      </c>
      <c r="F136" s="86" t="s">
        <v>1212</v>
      </c>
      <c r="G136" s="99" t="s">
        <v>1206</v>
      </c>
      <c r="H136" s="99" t="s">
        <v>262</v>
      </c>
      <c r="I136" s="96">
        <v>7124</v>
      </c>
      <c r="J136" s="98">
        <v>474.7</v>
      </c>
      <c r="K136" s="96">
        <v>33.817629999999994</v>
      </c>
      <c r="L136" s="97">
        <v>9.305464381859057E-5</v>
      </c>
      <c r="M136" s="97">
        <v>3.8526687580087859E-4</v>
      </c>
      <c r="N136" s="97">
        <f>K136/'סכום נכסי הקרן'!$C$43</f>
        <v>5.5392985782950909E-5</v>
      </c>
    </row>
    <row r="137" spans="2:14" s="144" customFormat="1">
      <c r="B137" s="109" t="s">
        <v>1213</v>
      </c>
      <c r="C137" s="86" t="s">
        <v>1214</v>
      </c>
      <c r="D137" s="99" t="s">
        <v>134</v>
      </c>
      <c r="E137" s="99" t="s">
        <v>337</v>
      </c>
      <c r="F137" s="86" t="s">
        <v>1215</v>
      </c>
      <c r="G137" s="99" t="s">
        <v>829</v>
      </c>
      <c r="H137" s="99" t="s">
        <v>262</v>
      </c>
      <c r="I137" s="96">
        <v>2900.07</v>
      </c>
      <c r="J137" s="98">
        <v>3980</v>
      </c>
      <c r="K137" s="96">
        <v>115.42278999999999</v>
      </c>
      <c r="L137" s="97">
        <v>3.0427928050808797E-4</v>
      </c>
      <c r="M137" s="97">
        <v>1.3149525173562103E-3</v>
      </c>
      <c r="N137" s="97">
        <f>K137/'סכום נכסי הקרן'!$C$43</f>
        <v>1.8906153286018355E-4</v>
      </c>
    </row>
    <row r="138" spans="2:14" s="144" customFormat="1">
      <c r="B138" s="109" t="s">
        <v>1216</v>
      </c>
      <c r="C138" s="86" t="s">
        <v>1217</v>
      </c>
      <c r="D138" s="99" t="s">
        <v>134</v>
      </c>
      <c r="E138" s="99" t="s">
        <v>337</v>
      </c>
      <c r="F138" s="86" t="s">
        <v>1218</v>
      </c>
      <c r="G138" s="99" t="s">
        <v>165</v>
      </c>
      <c r="H138" s="99" t="s">
        <v>262</v>
      </c>
      <c r="I138" s="96">
        <v>2393</v>
      </c>
      <c r="J138" s="98">
        <v>2282</v>
      </c>
      <c r="K138" s="96">
        <v>54.608260000000001</v>
      </c>
      <c r="L138" s="97">
        <v>1.9136154176787516E-4</v>
      </c>
      <c r="M138" s="97">
        <v>6.2212383668288078E-4</v>
      </c>
      <c r="N138" s="97">
        <f>K138/'סכום נכסי הקרן'!$C$43</f>
        <v>8.9447858108675479E-5</v>
      </c>
    </row>
    <row r="139" spans="2:14" s="144" customFormat="1">
      <c r="B139" s="109" t="s">
        <v>1219</v>
      </c>
      <c r="C139" s="86" t="s">
        <v>1220</v>
      </c>
      <c r="D139" s="99" t="s">
        <v>134</v>
      </c>
      <c r="E139" s="99" t="s">
        <v>337</v>
      </c>
      <c r="F139" s="86" t="s">
        <v>1221</v>
      </c>
      <c r="G139" s="99" t="s">
        <v>443</v>
      </c>
      <c r="H139" s="99" t="s">
        <v>262</v>
      </c>
      <c r="I139" s="96">
        <v>10209</v>
      </c>
      <c r="J139" s="98">
        <v>1919</v>
      </c>
      <c r="K139" s="96">
        <v>195.91070999999999</v>
      </c>
      <c r="L139" s="97">
        <v>6.077930753025793E-4</v>
      </c>
      <c r="M139" s="97">
        <v>2.2319100178703226E-3</v>
      </c>
      <c r="N139" s="97">
        <f>K139/'סכום נכסי הקרן'!$C$43</f>
        <v>3.2090005046946871E-4</v>
      </c>
    </row>
    <row r="140" spans="2:14" s="144" customFormat="1">
      <c r="B140" s="109" t="s">
        <v>1222</v>
      </c>
      <c r="C140" s="86" t="s">
        <v>1223</v>
      </c>
      <c r="D140" s="99" t="s">
        <v>134</v>
      </c>
      <c r="E140" s="99" t="s">
        <v>337</v>
      </c>
      <c r="F140" s="86" t="s">
        <v>876</v>
      </c>
      <c r="G140" s="99" t="s">
        <v>443</v>
      </c>
      <c r="H140" s="99" t="s">
        <v>262</v>
      </c>
      <c r="I140" s="96">
        <v>148.83999999999997</v>
      </c>
      <c r="J140" s="98">
        <v>400.7</v>
      </c>
      <c r="K140" s="96">
        <v>0.59640000000000004</v>
      </c>
      <c r="L140" s="97">
        <v>2.6352901182817492E-5</v>
      </c>
      <c r="M140" s="97">
        <v>6.7944786411006341E-6</v>
      </c>
      <c r="N140" s="97">
        <f>K140/'סכום נכסי הקרן'!$C$43</f>
        <v>9.7689804758500026E-7</v>
      </c>
    </row>
    <row r="141" spans="2:14" s="144" customFormat="1">
      <c r="B141" s="109" t="s">
        <v>1224</v>
      </c>
      <c r="C141" s="86" t="s">
        <v>1225</v>
      </c>
      <c r="D141" s="99" t="s">
        <v>134</v>
      </c>
      <c r="E141" s="99" t="s">
        <v>337</v>
      </c>
      <c r="F141" s="86" t="s">
        <v>711</v>
      </c>
      <c r="G141" s="99" t="s">
        <v>386</v>
      </c>
      <c r="H141" s="99" t="s">
        <v>262</v>
      </c>
      <c r="I141" s="96">
        <v>6669.19</v>
      </c>
      <c r="J141" s="98">
        <v>6.1</v>
      </c>
      <c r="K141" s="96">
        <v>0.40682000000000001</v>
      </c>
      <c r="L141" s="97">
        <v>9.7280870015404551E-6</v>
      </c>
      <c r="M141" s="97">
        <v>4.6346911481766601E-6</v>
      </c>
      <c r="N141" s="97">
        <f>K141/'סכום נכסי הקרן'!$C$43</f>
        <v>6.6636764540330271E-7</v>
      </c>
    </row>
    <row r="142" spans="2:14" s="144" customFormat="1">
      <c r="B142" s="109" t="s">
        <v>1226</v>
      </c>
      <c r="C142" s="86" t="s">
        <v>1227</v>
      </c>
      <c r="D142" s="99" t="s">
        <v>134</v>
      </c>
      <c r="E142" s="99" t="s">
        <v>337</v>
      </c>
      <c r="F142" s="86" t="s">
        <v>1228</v>
      </c>
      <c r="G142" s="99" t="s">
        <v>443</v>
      </c>
      <c r="H142" s="99" t="s">
        <v>262</v>
      </c>
      <c r="I142" s="96">
        <v>4603</v>
      </c>
      <c r="J142" s="98">
        <v>513</v>
      </c>
      <c r="K142" s="96">
        <v>23.613390000000003</v>
      </c>
      <c r="L142" s="97">
        <v>3.5069479549266905E-4</v>
      </c>
      <c r="M142" s="97">
        <v>2.6901521461934828E-4</v>
      </c>
      <c r="N142" s="97">
        <f>K142/'סכום נכסי הקרן'!$C$43</f>
        <v>3.8678528819354739E-5</v>
      </c>
    </row>
    <row r="143" spans="2:14" s="144" customFormat="1">
      <c r="B143" s="109" t="s">
        <v>1229</v>
      </c>
      <c r="C143" s="86" t="s">
        <v>1230</v>
      </c>
      <c r="D143" s="99" t="s">
        <v>134</v>
      </c>
      <c r="E143" s="99" t="s">
        <v>337</v>
      </c>
      <c r="F143" s="86" t="s">
        <v>1231</v>
      </c>
      <c r="G143" s="99" t="s">
        <v>443</v>
      </c>
      <c r="H143" s="99" t="s">
        <v>262</v>
      </c>
      <c r="I143" s="96">
        <v>6218</v>
      </c>
      <c r="J143" s="98">
        <v>2258</v>
      </c>
      <c r="K143" s="96">
        <v>140.40244000000001</v>
      </c>
      <c r="L143" s="97">
        <v>2.4170582271192768E-4</v>
      </c>
      <c r="M143" s="97">
        <v>1.5995328298766152E-3</v>
      </c>
      <c r="N143" s="97">
        <f>K143/'סכום נכסי הקרן'!$C$43</f>
        <v>2.2997798375615382E-4</v>
      </c>
    </row>
    <row r="144" spans="2:14" s="144" customFormat="1">
      <c r="B144" s="109" t="s">
        <v>1232</v>
      </c>
      <c r="C144" s="86" t="s">
        <v>1233</v>
      </c>
      <c r="D144" s="99" t="s">
        <v>134</v>
      </c>
      <c r="E144" s="99" t="s">
        <v>337</v>
      </c>
      <c r="F144" s="86" t="s">
        <v>1234</v>
      </c>
      <c r="G144" s="99" t="s">
        <v>404</v>
      </c>
      <c r="H144" s="99" t="s">
        <v>262</v>
      </c>
      <c r="I144" s="96">
        <v>1720</v>
      </c>
      <c r="J144" s="98">
        <v>970</v>
      </c>
      <c r="K144" s="96">
        <v>16.684000000000001</v>
      </c>
      <c r="L144" s="97">
        <v>1.944595094035305E-4</v>
      </c>
      <c r="M144" s="97">
        <v>1.9007223616385475E-4</v>
      </c>
      <c r="N144" s="97">
        <f>K144/'סכום נכסי הקרן'!$C$43</f>
        <v>2.7328247863695744E-5</v>
      </c>
    </row>
    <row r="145" spans="2:14" s="144" customFormat="1">
      <c r="B145" s="109" t="s">
        <v>1235</v>
      </c>
      <c r="C145" s="86" t="s">
        <v>1236</v>
      </c>
      <c r="D145" s="99" t="s">
        <v>134</v>
      </c>
      <c r="E145" s="99" t="s">
        <v>337</v>
      </c>
      <c r="F145" s="86" t="s">
        <v>1237</v>
      </c>
      <c r="G145" s="99" t="s">
        <v>963</v>
      </c>
      <c r="H145" s="99" t="s">
        <v>262</v>
      </c>
      <c r="I145" s="96">
        <v>549</v>
      </c>
      <c r="J145" s="98">
        <v>20600</v>
      </c>
      <c r="K145" s="96">
        <v>113.09399999999999</v>
      </c>
      <c r="L145" s="97">
        <v>2.2658806660946247E-4</v>
      </c>
      <c r="M145" s="97">
        <v>1.2884218099205819E-3</v>
      </c>
      <c r="N145" s="97">
        <f>K145/'סכום נכסי הקרן'!$C$43</f>
        <v>1.8524699495905096E-4</v>
      </c>
    </row>
    <row r="146" spans="2:14" s="144" customFormat="1">
      <c r="B146" s="109" t="s">
        <v>1238</v>
      </c>
      <c r="C146" s="86" t="s">
        <v>1239</v>
      </c>
      <c r="D146" s="99" t="s">
        <v>134</v>
      </c>
      <c r="E146" s="99" t="s">
        <v>337</v>
      </c>
      <c r="F146" s="86" t="s">
        <v>1240</v>
      </c>
      <c r="G146" s="99" t="s">
        <v>952</v>
      </c>
      <c r="H146" s="99" t="s">
        <v>262</v>
      </c>
      <c r="I146" s="96">
        <v>4363</v>
      </c>
      <c r="J146" s="98">
        <v>1630</v>
      </c>
      <c r="K146" s="96">
        <v>71.116900000000001</v>
      </c>
      <c r="L146" s="97">
        <v>1.1980095632630463E-4</v>
      </c>
      <c r="M146" s="97">
        <v>8.1019828650450982E-4</v>
      </c>
      <c r="N146" s="97">
        <f>K146/'סכום נכסי הקרן'!$C$43</f>
        <v>1.164888678073402E-4</v>
      </c>
    </row>
    <row r="147" spans="2:14" s="144" customFormat="1">
      <c r="B147" s="109" t="s">
        <v>1241</v>
      </c>
      <c r="C147" s="86" t="s">
        <v>1242</v>
      </c>
      <c r="D147" s="99" t="s">
        <v>134</v>
      </c>
      <c r="E147" s="99" t="s">
        <v>337</v>
      </c>
      <c r="F147" s="86" t="s">
        <v>1243</v>
      </c>
      <c r="G147" s="99" t="s">
        <v>201</v>
      </c>
      <c r="H147" s="99" t="s">
        <v>262</v>
      </c>
      <c r="I147" s="96">
        <v>1460</v>
      </c>
      <c r="J147" s="98">
        <v>9868</v>
      </c>
      <c r="K147" s="96">
        <v>144.07280000000003</v>
      </c>
      <c r="L147" s="97">
        <v>2.883070746804185E-4</v>
      </c>
      <c r="M147" s="97">
        <v>1.6413473547343454E-3</v>
      </c>
      <c r="N147" s="97">
        <f>K147/'סכום נכסי הקרן'!$C$43</f>
        <v>2.3599000172720361E-4</v>
      </c>
    </row>
    <row r="148" spans="2:14" s="144" customFormat="1">
      <c r="B148" s="109" t="s">
        <v>1244</v>
      </c>
      <c r="C148" s="86" t="s">
        <v>1245</v>
      </c>
      <c r="D148" s="99" t="s">
        <v>134</v>
      </c>
      <c r="E148" s="99" t="s">
        <v>337</v>
      </c>
      <c r="F148" s="86" t="s">
        <v>714</v>
      </c>
      <c r="G148" s="99" t="s">
        <v>501</v>
      </c>
      <c r="H148" s="99" t="s">
        <v>262</v>
      </c>
      <c r="I148" s="96">
        <v>0.8899999999999999</v>
      </c>
      <c r="J148" s="98">
        <v>75</v>
      </c>
      <c r="K148" s="96">
        <v>6.7000000000000002E-4</v>
      </c>
      <c r="L148" s="97">
        <v>7.2344633315779864E-9</v>
      </c>
      <c r="M148" s="97">
        <v>7.6329656095530264E-9</v>
      </c>
      <c r="N148" s="97">
        <f>K148/'סכום נכסי הקרן'!$C$43</f>
        <v>1.097454211740359E-9</v>
      </c>
    </row>
    <row r="149" spans="2:14" s="144" customFormat="1">
      <c r="B149" s="109" t="s">
        <v>1246</v>
      </c>
      <c r="C149" s="86" t="s">
        <v>1247</v>
      </c>
      <c r="D149" s="99" t="s">
        <v>134</v>
      </c>
      <c r="E149" s="99" t="s">
        <v>337</v>
      </c>
      <c r="F149" s="86" t="s">
        <v>1248</v>
      </c>
      <c r="G149" s="99" t="s">
        <v>443</v>
      </c>
      <c r="H149" s="99" t="s">
        <v>262</v>
      </c>
      <c r="I149" s="96">
        <v>34385</v>
      </c>
      <c r="J149" s="98">
        <v>744.3</v>
      </c>
      <c r="K149" s="96">
        <v>255.92756</v>
      </c>
      <c r="L149" s="97">
        <v>4.417603731399621E-4</v>
      </c>
      <c r="M149" s="97">
        <v>2.9156511403236099E-3</v>
      </c>
      <c r="N149" s="97">
        <f>K149/'סכום נכסי הקרן'!$C$43</f>
        <v>4.1920713227228866E-4</v>
      </c>
    </row>
    <row r="150" spans="2:14" s="144" customFormat="1">
      <c r="B150" s="109" t="s">
        <v>1249</v>
      </c>
      <c r="C150" s="86" t="s">
        <v>1250</v>
      </c>
      <c r="D150" s="99" t="s">
        <v>134</v>
      </c>
      <c r="E150" s="99" t="s">
        <v>337</v>
      </c>
      <c r="F150" s="86" t="s">
        <v>1251</v>
      </c>
      <c r="G150" s="99" t="s">
        <v>952</v>
      </c>
      <c r="H150" s="99" t="s">
        <v>262</v>
      </c>
      <c r="I150" s="96">
        <v>15331</v>
      </c>
      <c r="J150" s="98">
        <v>501</v>
      </c>
      <c r="K150" s="96">
        <v>76.808309999999992</v>
      </c>
      <c r="L150" s="97">
        <v>1.2060799393654344E-4</v>
      </c>
      <c r="M150" s="97">
        <v>8.7503759516102642E-4</v>
      </c>
      <c r="N150" s="97">
        <f>K150/'סכום נכסי הקרן'!$C$43</f>
        <v>1.2581134821814795E-4</v>
      </c>
    </row>
    <row r="151" spans="2:14" s="144" customFormat="1">
      <c r="B151" s="109" t="s">
        <v>1252</v>
      </c>
      <c r="C151" s="86" t="s">
        <v>1253</v>
      </c>
      <c r="D151" s="99" t="s">
        <v>134</v>
      </c>
      <c r="E151" s="99" t="s">
        <v>337</v>
      </c>
      <c r="F151" s="86" t="s">
        <v>1254</v>
      </c>
      <c r="G151" s="99" t="s">
        <v>443</v>
      </c>
      <c r="H151" s="99" t="s">
        <v>262</v>
      </c>
      <c r="I151" s="96">
        <v>8119</v>
      </c>
      <c r="J151" s="98">
        <v>2340</v>
      </c>
      <c r="K151" s="96">
        <v>189.9846</v>
      </c>
      <c r="L151" s="97">
        <v>1.0028656834407965E-3</v>
      </c>
      <c r="M151" s="97">
        <v>2.1643968927532653E-3</v>
      </c>
      <c r="N151" s="97">
        <f>K151/'סכום נכסי הקרן'!$C$43</f>
        <v>3.1119313348627967E-4</v>
      </c>
    </row>
    <row r="152" spans="2:14" s="144" customFormat="1">
      <c r="B152" s="109" t="s">
        <v>1255</v>
      </c>
      <c r="C152" s="86" t="s">
        <v>1256</v>
      </c>
      <c r="D152" s="99" t="s">
        <v>134</v>
      </c>
      <c r="E152" s="99" t="s">
        <v>337</v>
      </c>
      <c r="F152" s="86" t="s">
        <v>1257</v>
      </c>
      <c r="G152" s="99" t="s">
        <v>963</v>
      </c>
      <c r="H152" s="99" t="s">
        <v>262</v>
      </c>
      <c r="I152" s="96">
        <v>47086</v>
      </c>
      <c r="J152" s="98">
        <v>59.8</v>
      </c>
      <c r="K152" s="96">
        <v>28.157430000000002</v>
      </c>
      <c r="L152" s="97">
        <v>1.8015945952560064E-4</v>
      </c>
      <c r="M152" s="97">
        <v>3.2078312663193535E-4</v>
      </c>
      <c r="N152" s="97">
        <f>K152/'סכום נכסי הקרן'!$C$43</f>
        <v>4.6121627082513934E-5</v>
      </c>
    </row>
    <row r="153" spans="2:14" s="144" customFormat="1">
      <c r="B153" s="109" t="s">
        <v>1258</v>
      </c>
      <c r="C153" s="86" t="s">
        <v>1259</v>
      </c>
      <c r="D153" s="99" t="s">
        <v>134</v>
      </c>
      <c r="E153" s="99" t="s">
        <v>337</v>
      </c>
      <c r="F153" s="86" t="s">
        <v>1260</v>
      </c>
      <c r="G153" s="99" t="s">
        <v>608</v>
      </c>
      <c r="H153" s="99" t="s">
        <v>262</v>
      </c>
      <c r="I153" s="96">
        <v>141</v>
      </c>
      <c r="J153" s="98">
        <v>5280</v>
      </c>
      <c r="K153" s="96">
        <v>7.444799999999999</v>
      </c>
      <c r="L153" s="97">
        <v>1.6597445900271951E-5</v>
      </c>
      <c r="M153" s="97">
        <v>8.4814779656716959E-5</v>
      </c>
      <c r="N153" s="97">
        <f>K153/'סכום נכסי הקרן'!$C$43</f>
        <v>1.2194518082932273E-5</v>
      </c>
    </row>
    <row r="154" spans="2:14" s="144" customFormat="1">
      <c r="B154" s="110"/>
      <c r="C154" s="86"/>
      <c r="D154" s="86"/>
      <c r="E154" s="86"/>
      <c r="F154" s="86"/>
      <c r="G154" s="86"/>
      <c r="H154" s="86"/>
      <c r="I154" s="96"/>
      <c r="J154" s="98"/>
      <c r="K154" s="86"/>
      <c r="L154" s="86"/>
      <c r="M154" s="97"/>
      <c r="N154" s="86"/>
    </row>
    <row r="155" spans="2:14" s="144" customFormat="1">
      <c r="B155" s="107" t="s">
        <v>247</v>
      </c>
      <c r="C155" s="84"/>
      <c r="D155" s="84"/>
      <c r="E155" s="84"/>
      <c r="F155" s="84"/>
      <c r="G155" s="84"/>
      <c r="H155" s="84"/>
      <c r="I155" s="93"/>
      <c r="J155" s="95"/>
      <c r="K155" s="93">
        <v>15686.116949999998</v>
      </c>
      <c r="L155" s="84"/>
      <c r="M155" s="94">
        <v>0.17870386750265191</v>
      </c>
      <c r="N155" s="94">
        <f>K155/'סכום נכסי הקרן'!$C$43</f>
        <v>2.5693724048700493E-2</v>
      </c>
    </row>
    <row r="156" spans="2:14" s="144" customFormat="1">
      <c r="B156" s="108" t="s">
        <v>72</v>
      </c>
      <c r="C156" s="84"/>
      <c r="D156" s="84"/>
      <c r="E156" s="84"/>
      <c r="F156" s="84"/>
      <c r="G156" s="84"/>
      <c r="H156" s="84"/>
      <c r="I156" s="93"/>
      <c r="J156" s="95"/>
      <c r="K156" s="93">
        <v>4761.1336199999996</v>
      </c>
      <c r="L156" s="84"/>
      <c r="M156" s="94">
        <v>5.4241148035741343E-2</v>
      </c>
      <c r="N156" s="94">
        <f>K156/'סכום נכסי הקרן'!$C$43</f>
        <v>7.7986957372054048E-3</v>
      </c>
    </row>
    <row r="157" spans="2:14" s="144" customFormat="1">
      <c r="B157" s="109" t="s">
        <v>1261</v>
      </c>
      <c r="C157" s="86" t="s">
        <v>1262</v>
      </c>
      <c r="D157" s="99" t="s">
        <v>1263</v>
      </c>
      <c r="E157" s="99" t="s">
        <v>1264</v>
      </c>
      <c r="F157" s="86"/>
      <c r="G157" s="99" t="s">
        <v>1265</v>
      </c>
      <c r="H157" s="99" t="s">
        <v>1266</v>
      </c>
      <c r="I157" s="96">
        <v>1648</v>
      </c>
      <c r="J157" s="98">
        <v>5457</v>
      </c>
      <c r="K157" s="96">
        <v>352.00534999999996</v>
      </c>
      <c r="L157" s="97">
        <v>1.0960944617931766E-5</v>
      </c>
      <c r="M157" s="97">
        <v>4.010216016311457E-3</v>
      </c>
      <c r="N157" s="97">
        <f>K157/'סכום נכסי הקרן'!$C$43</f>
        <v>5.7658172225767028E-4</v>
      </c>
    </row>
    <row r="158" spans="2:14" s="144" customFormat="1">
      <c r="B158" s="109" t="s">
        <v>1267</v>
      </c>
      <c r="C158" s="86" t="s">
        <v>1268</v>
      </c>
      <c r="D158" s="99" t="s">
        <v>1269</v>
      </c>
      <c r="E158" s="99" t="s">
        <v>1264</v>
      </c>
      <c r="F158" s="86" t="s">
        <v>1270</v>
      </c>
      <c r="G158" s="99" t="s">
        <v>1271</v>
      </c>
      <c r="H158" s="99" t="s">
        <v>1266</v>
      </c>
      <c r="I158" s="96">
        <v>1057</v>
      </c>
      <c r="J158" s="98">
        <v>4334</v>
      </c>
      <c r="K158" s="96">
        <v>178.75209999999998</v>
      </c>
      <c r="L158" s="97">
        <v>2.9947792526113298E-5</v>
      </c>
      <c r="M158" s="97">
        <v>2.0364307939334078E-3</v>
      </c>
      <c r="N158" s="97">
        <f>K158/'סכום נכסי הקרן'!$C$43</f>
        <v>2.927943955260206E-4</v>
      </c>
    </row>
    <row r="159" spans="2:14" s="144" customFormat="1">
      <c r="B159" s="109" t="s">
        <v>1272</v>
      </c>
      <c r="C159" s="86" t="s">
        <v>1273</v>
      </c>
      <c r="D159" s="99" t="s">
        <v>1269</v>
      </c>
      <c r="E159" s="99" t="s">
        <v>1264</v>
      </c>
      <c r="F159" s="86" t="s">
        <v>1274</v>
      </c>
      <c r="G159" s="99" t="s">
        <v>1265</v>
      </c>
      <c r="H159" s="99" t="s">
        <v>1266</v>
      </c>
      <c r="I159" s="96">
        <v>3772</v>
      </c>
      <c r="J159" s="98">
        <v>8138</v>
      </c>
      <c r="K159" s="96">
        <v>1197.77883</v>
      </c>
      <c r="L159" s="97">
        <v>2.085654155777321E-5</v>
      </c>
      <c r="M159" s="97">
        <v>1.3645678533195016E-2</v>
      </c>
      <c r="N159" s="97">
        <f>K159/'סכום נכסי הקרן'!$C$43</f>
        <v>1.9619513756969245E-3</v>
      </c>
    </row>
    <row r="160" spans="2:14" s="144" customFormat="1">
      <c r="B160" s="109" t="s">
        <v>1275</v>
      </c>
      <c r="C160" s="86" t="s">
        <v>1276</v>
      </c>
      <c r="D160" s="99" t="s">
        <v>1269</v>
      </c>
      <c r="E160" s="99" t="s">
        <v>1264</v>
      </c>
      <c r="F160" s="86" t="s">
        <v>1277</v>
      </c>
      <c r="G160" s="99" t="s">
        <v>952</v>
      </c>
      <c r="H160" s="99" t="s">
        <v>1266</v>
      </c>
      <c r="I160" s="96">
        <v>1722</v>
      </c>
      <c r="J160" s="98">
        <v>536</v>
      </c>
      <c r="K160" s="96">
        <v>36.015140000000002</v>
      </c>
      <c r="L160" s="97">
        <v>1.5041677763761978E-4</v>
      </c>
      <c r="M160" s="97">
        <v>4.1030197767647403E-4</v>
      </c>
      <c r="N160" s="97">
        <f>K160/'סכום נכסי הקרן'!$C$43</f>
        <v>5.8992488178236829E-5</v>
      </c>
    </row>
    <row r="161" spans="2:14" s="144" customFormat="1">
      <c r="B161" s="109" t="s">
        <v>1278</v>
      </c>
      <c r="C161" s="86" t="s">
        <v>1279</v>
      </c>
      <c r="D161" s="99" t="s">
        <v>1263</v>
      </c>
      <c r="E161" s="99" t="s">
        <v>1264</v>
      </c>
      <c r="F161" s="86" t="s">
        <v>918</v>
      </c>
      <c r="G161" s="99" t="s">
        <v>443</v>
      </c>
      <c r="H161" s="99" t="s">
        <v>1266</v>
      </c>
      <c r="I161" s="96">
        <v>8902</v>
      </c>
      <c r="J161" s="98">
        <v>405</v>
      </c>
      <c r="K161" s="96">
        <v>140.67920000000001</v>
      </c>
      <c r="L161" s="97">
        <v>6.9813328914468018E-6</v>
      </c>
      <c r="M161" s="97">
        <v>1.6026858142976599E-3</v>
      </c>
      <c r="N161" s="97">
        <f>K161/'סכום נכסי הקרן'!$C$43</f>
        <v>2.3043131424517062E-4</v>
      </c>
    </row>
    <row r="162" spans="2:14" s="144" customFormat="1">
      <c r="B162" s="109" t="s">
        <v>1280</v>
      </c>
      <c r="C162" s="86" t="s">
        <v>1281</v>
      </c>
      <c r="D162" s="99" t="s">
        <v>1269</v>
      </c>
      <c r="E162" s="99" t="s">
        <v>1264</v>
      </c>
      <c r="F162" s="86" t="s">
        <v>1240</v>
      </c>
      <c r="G162" s="99" t="s">
        <v>952</v>
      </c>
      <c r="H162" s="99" t="s">
        <v>1266</v>
      </c>
      <c r="I162" s="96">
        <v>1535</v>
      </c>
      <c r="J162" s="98">
        <v>414.59999999999997</v>
      </c>
      <c r="K162" s="96">
        <v>24.832759999999997</v>
      </c>
      <c r="L162" s="97">
        <v>4.2148628916084715E-5</v>
      </c>
      <c r="M162" s="97">
        <v>2.8290687025415517E-4</v>
      </c>
      <c r="N162" s="97">
        <f>K162/'סכום נכסי הקרן'!$C$43</f>
        <v>4.0675846344981361E-5</v>
      </c>
    </row>
    <row r="163" spans="2:14" s="144" customFormat="1">
      <c r="B163" s="109" t="s">
        <v>1282</v>
      </c>
      <c r="C163" s="86" t="s">
        <v>1283</v>
      </c>
      <c r="D163" s="99" t="s">
        <v>1269</v>
      </c>
      <c r="E163" s="99" t="s">
        <v>1264</v>
      </c>
      <c r="F163" s="86" t="s">
        <v>1284</v>
      </c>
      <c r="G163" s="99" t="s">
        <v>32</v>
      </c>
      <c r="H163" s="99" t="s">
        <v>1266</v>
      </c>
      <c r="I163" s="96">
        <v>307</v>
      </c>
      <c r="J163" s="98">
        <v>1080</v>
      </c>
      <c r="K163" s="96">
        <v>12.937469999999999</v>
      </c>
      <c r="L163" s="97">
        <v>1.0313446466577966E-5</v>
      </c>
      <c r="M163" s="97">
        <v>1.4738994564869251E-4</v>
      </c>
      <c r="N163" s="97">
        <f>K163/'סכום נכסי הקרן'!$C$43</f>
        <v>2.1191464090693346E-5</v>
      </c>
    </row>
    <row r="164" spans="2:14" s="144" customFormat="1">
      <c r="B164" s="109" t="s">
        <v>1285</v>
      </c>
      <c r="C164" s="86" t="s">
        <v>1286</v>
      </c>
      <c r="D164" s="99" t="s">
        <v>1269</v>
      </c>
      <c r="E164" s="99" t="s">
        <v>1264</v>
      </c>
      <c r="F164" s="86" t="s">
        <v>1287</v>
      </c>
      <c r="G164" s="99" t="s">
        <v>1288</v>
      </c>
      <c r="H164" s="99" t="s">
        <v>1266</v>
      </c>
      <c r="I164" s="96">
        <v>3906</v>
      </c>
      <c r="J164" s="98">
        <v>853.99999999999989</v>
      </c>
      <c r="K164" s="96">
        <v>130.15995000000001</v>
      </c>
      <c r="L164" s="97">
        <v>1.8511334234982857E-4</v>
      </c>
      <c r="M164" s="97">
        <v>1.4828454061061812E-3</v>
      </c>
      <c r="N164" s="97">
        <f>K164/'סכום נכסי הקרן'!$C$43</f>
        <v>2.1320087362300679E-4</v>
      </c>
    </row>
    <row r="165" spans="2:14" s="144" customFormat="1">
      <c r="B165" s="109" t="s">
        <v>1289</v>
      </c>
      <c r="C165" s="86" t="s">
        <v>1290</v>
      </c>
      <c r="D165" s="99" t="s">
        <v>1269</v>
      </c>
      <c r="E165" s="99" t="s">
        <v>1264</v>
      </c>
      <c r="F165" s="86" t="s">
        <v>1291</v>
      </c>
      <c r="G165" s="99" t="s">
        <v>956</v>
      </c>
      <c r="H165" s="99" t="s">
        <v>1266</v>
      </c>
      <c r="I165" s="96">
        <v>3332</v>
      </c>
      <c r="J165" s="98">
        <v>4214</v>
      </c>
      <c r="K165" s="96">
        <v>547.88169000000005</v>
      </c>
      <c r="L165" s="97">
        <v>7.1182823746991636E-5</v>
      </c>
      <c r="M165" s="97">
        <v>6.241734474438496E-3</v>
      </c>
      <c r="N165" s="97">
        <f>K165/'סכום נכסי הקרן'!$C$43</f>
        <v>8.9742547496406827E-4</v>
      </c>
    </row>
    <row r="166" spans="2:14" s="144" customFormat="1">
      <c r="B166" s="109" t="s">
        <v>1292</v>
      </c>
      <c r="C166" s="86" t="s">
        <v>1293</v>
      </c>
      <c r="D166" s="99" t="s">
        <v>1269</v>
      </c>
      <c r="E166" s="99" t="s">
        <v>1264</v>
      </c>
      <c r="F166" s="86" t="s">
        <v>1294</v>
      </c>
      <c r="G166" s="99" t="s">
        <v>1295</v>
      </c>
      <c r="H166" s="99" t="s">
        <v>1266</v>
      </c>
      <c r="I166" s="96">
        <v>1129</v>
      </c>
      <c r="J166" s="98">
        <v>2213</v>
      </c>
      <c r="K166" s="96">
        <v>97.490580000000008</v>
      </c>
      <c r="L166" s="97">
        <v>2.6975412568506558E-5</v>
      </c>
      <c r="M166" s="97">
        <v>1.1106600662617583E-3</v>
      </c>
      <c r="N166" s="97">
        <f>K166/'סכום נכסי הקרן'!$C$43</f>
        <v>1.5968872780001555E-4</v>
      </c>
    </row>
    <row r="167" spans="2:14" s="144" customFormat="1">
      <c r="B167" s="109" t="s">
        <v>1296</v>
      </c>
      <c r="C167" s="86" t="s">
        <v>1297</v>
      </c>
      <c r="D167" s="99" t="s">
        <v>1263</v>
      </c>
      <c r="E167" s="99" t="s">
        <v>1264</v>
      </c>
      <c r="F167" s="86" t="s">
        <v>892</v>
      </c>
      <c r="G167" s="99" t="s">
        <v>893</v>
      </c>
      <c r="H167" s="99" t="s">
        <v>1266</v>
      </c>
      <c r="I167" s="96">
        <v>7854</v>
      </c>
      <c r="J167" s="98">
        <v>3647</v>
      </c>
      <c r="K167" s="96">
        <v>1117.6708500000002</v>
      </c>
      <c r="L167" s="97">
        <v>1.6016936921717251E-4</v>
      </c>
      <c r="M167" s="97">
        <v>1.2733049493805821E-2</v>
      </c>
      <c r="N167" s="97">
        <f>K167/'סכום נכסי הקרן'!$C$43</f>
        <v>1.8307351965252644E-3</v>
      </c>
    </row>
    <row r="168" spans="2:14" s="144" customFormat="1">
      <c r="B168" s="109" t="s">
        <v>1298</v>
      </c>
      <c r="C168" s="86" t="s">
        <v>1299</v>
      </c>
      <c r="D168" s="99" t="s">
        <v>1269</v>
      </c>
      <c r="E168" s="99" t="s">
        <v>1264</v>
      </c>
      <c r="F168" s="86" t="s">
        <v>1300</v>
      </c>
      <c r="G168" s="99" t="s">
        <v>1295</v>
      </c>
      <c r="H168" s="99" t="s">
        <v>1266</v>
      </c>
      <c r="I168" s="96">
        <v>821</v>
      </c>
      <c r="J168" s="98">
        <v>2348</v>
      </c>
      <c r="K168" s="96">
        <v>75.219169999999991</v>
      </c>
      <c r="L168" s="97">
        <v>1.569759660427143E-5</v>
      </c>
      <c r="M168" s="97">
        <v>8.5693333998376503E-4</v>
      </c>
      <c r="N168" s="97">
        <f>K168/'סכום נכסי הקרן'!$C$43</f>
        <v>1.232083506270359E-4</v>
      </c>
    </row>
    <row r="169" spans="2:14" s="144" customFormat="1">
      <c r="B169" s="109" t="s">
        <v>1301</v>
      </c>
      <c r="C169" s="86" t="s">
        <v>1302</v>
      </c>
      <c r="D169" s="99" t="s">
        <v>1269</v>
      </c>
      <c r="E169" s="99" t="s">
        <v>1264</v>
      </c>
      <c r="F169" s="86" t="s">
        <v>1303</v>
      </c>
      <c r="G169" s="99" t="s">
        <v>1288</v>
      </c>
      <c r="H169" s="99" t="s">
        <v>1266</v>
      </c>
      <c r="I169" s="96">
        <v>214</v>
      </c>
      <c r="J169" s="98">
        <v>771</v>
      </c>
      <c r="K169" s="96">
        <v>6.4380600000000001</v>
      </c>
      <c r="L169" s="97">
        <v>5.8234075075804982E-6</v>
      </c>
      <c r="M169" s="97">
        <v>7.334550831677456E-5</v>
      </c>
      <c r="N169" s="97">
        <f>K169/'סכום נכסי הקרן'!$C$43</f>
        <v>1.0545486660353934E-5</v>
      </c>
    </row>
    <row r="170" spans="2:14" s="144" customFormat="1">
      <c r="B170" s="109" t="s">
        <v>1304</v>
      </c>
      <c r="C170" s="86" t="s">
        <v>1305</v>
      </c>
      <c r="D170" s="99" t="s">
        <v>1269</v>
      </c>
      <c r="E170" s="99" t="s">
        <v>1264</v>
      </c>
      <c r="F170" s="86" t="s">
        <v>1306</v>
      </c>
      <c r="G170" s="99" t="s">
        <v>925</v>
      </c>
      <c r="H170" s="99" t="s">
        <v>1266</v>
      </c>
      <c r="I170" s="96">
        <v>1397</v>
      </c>
      <c r="J170" s="98">
        <v>526</v>
      </c>
      <c r="K170" s="96">
        <v>28.672759999999997</v>
      </c>
      <c r="L170" s="97">
        <v>6.2205414836645996E-5</v>
      </c>
      <c r="M170" s="97">
        <v>3.2665401643428E-4</v>
      </c>
      <c r="N170" s="97">
        <f>K170/'סכום נכסי הקרן'!$C$43</f>
        <v>4.6965733170478344E-5</v>
      </c>
    </row>
    <row r="171" spans="2:14" s="144" customFormat="1">
      <c r="B171" s="109" t="s">
        <v>1307</v>
      </c>
      <c r="C171" s="86" t="s">
        <v>1308</v>
      </c>
      <c r="D171" s="99" t="s">
        <v>1269</v>
      </c>
      <c r="E171" s="99" t="s">
        <v>1264</v>
      </c>
      <c r="F171" s="86" t="s">
        <v>1309</v>
      </c>
      <c r="G171" s="99" t="s">
        <v>1265</v>
      </c>
      <c r="H171" s="99" t="s">
        <v>1266</v>
      </c>
      <c r="I171" s="96">
        <v>4511</v>
      </c>
      <c r="J171" s="98">
        <v>4056</v>
      </c>
      <c r="K171" s="96">
        <v>713.93395999999996</v>
      </c>
      <c r="L171" s="97">
        <v>7.2461464548200359E-5</v>
      </c>
      <c r="M171" s="97">
        <v>8.1334826330925446E-3</v>
      </c>
      <c r="N171" s="97">
        <f>K171/'סכום נכסי הקרן'!$C$43</f>
        <v>1.1694176586663774E-3</v>
      </c>
    </row>
    <row r="172" spans="2:14" s="144" customFormat="1">
      <c r="B172" s="109" t="s">
        <v>1310</v>
      </c>
      <c r="C172" s="86" t="s">
        <v>1311</v>
      </c>
      <c r="D172" s="99" t="s">
        <v>1269</v>
      </c>
      <c r="E172" s="99" t="s">
        <v>1264</v>
      </c>
      <c r="F172" s="86" t="s">
        <v>1312</v>
      </c>
      <c r="G172" s="99" t="s">
        <v>1265</v>
      </c>
      <c r="H172" s="99" t="s">
        <v>1266</v>
      </c>
      <c r="I172" s="96">
        <v>1134</v>
      </c>
      <c r="J172" s="98">
        <v>2275</v>
      </c>
      <c r="K172" s="96">
        <v>100.66575</v>
      </c>
      <c r="L172" s="97">
        <v>2.9516497132045433E-5</v>
      </c>
      <c r="M172" s="97">
        <v>1.1468331459848695E-3</v>
      </c>
      <c r="N172" s="97">
        <f>K172/'סכום נכסי הקרן'!$C$43</f>
        <v>1.6488962882910753E-4</v>
      </c>
    </row>
    <row r="173" spans="2:14" s="144" customFormat="1">
      <c r="B173" s="110"/>
      <c r="C173" s="86"/>
      <c r="D173" s="86"/>
      <c r="E173" s="86"/>
      <c r="F173" s="86"/>
      <c r="G173" s="86"/>
      <c r="H173" s="86"/>
      <c r="I173" s="96"/>
      <c r="J173" s="98"/>
      <c r="K173" s="86"/>
      <c r="L173" s="86"/>
      <c r="M173" s="97"/>
      <c r="N173" s="86"/>
    </row>
    <row r="174" spans="2:14" s="144" customFormat="1">
      <c r="B174" s="108" t="s">
        <v>71</v>
      </c>
      <c r="C174" s="84"/>
      <c r="D174" s="84"/>
      <c r="E174" s="84"/>
      <c r="F174" s="84"/>
      <c r="G174" s="84"/>
      <c r="H174" s="84"/>
      <c r="I174" s="93"/>
      <c r="J174" s="95"/>
      <c r="K174" s="93">
        <v>10924.983329999999</v>
      </c>
      <c r="L174" s="84"/>
      <c r="M174" s="94">
        <v>0.12446271946691058</v>
      </c>
      <c r="N174" s="94">
        <f>K174/'סכום נכסי הקרן'!$C$43</f>
        <v>1.789502831149509E-2</v>
      </c>
    </row>
    <row r="175" spans="2:14" s="144" customFormat="1">
      <c r="B175" s="109" t="s">
        <v>1313</v>
      </c>
      <c r="C175" s="86" t="s">
        <v>1314</v>
      </c>
      <c r="D175" s="99" t="s">
        <v>32</v>
      </c>
      <c r="E175" s="99" t="s">
        <v>1264</v>
      </c>
      <c r="F175" s="86"/>
      <c r="G175" s="159" t="s">
        <v>1787</v>
      </c>
      <c r="H175" s="99" t="s">
        <v>1315</v>
      </c>
      <c r="I175" s="96">
        <v>560</v>
      </c>
      <c r="J175" s="98">
        <v>8991</v>
      </c>
      <c r="K175" s="96">
        <v>213.82468</v>
      </c>
      <c r="L175" s="97">
        <v>2.6766571492704678E-6</v>
      </c>
      <c r="M175" s="97">
        <v>2.4359946700204188E-3</v>
      </c>
      <c r="N175" s="97">
        <f>K175/'סכום נכסי הקרן'!$C$43</f>
        <v>3.5024297856721566E-4</v>
      </c>
    </row>
    <row r="176" spans="2:14" s="144" customFormat="1">
      <c r="B176" s="109" t="s">
        <v>1316</v>
      </c>
      <c r="C176" s="86" t="s">
        <v>1317</v>
      </c>
      <c r="D176" s="99" t="s">
        <v>1263</v>
      </c>
      <c r="E176" s="99" t="s">
        <v>1264</v>
      </c>
      <c r="F176" s="86"/>
      <c r="G176" s="99" t="s">
        <v>1318</v>
      </c>
      <c r="H176" s="99" t="s">
        <v>1266</v>
      </c>
      <c r="I176" s="96">
        <v>780</v>
      </c>
      <c r="J176" s="98">
        <v>8127</v>
      </c>
      <c r="K176" s="96">
        <v>247.35012</v>
      </c>
      <c r="L176" s="97">
        <v>3.1503621062555264E-7</v>
      </c>
      <c r="M176" s="97">
        <v>2.8179327753415136E-3</v>
      </c>
      <c r="N176" s="97">
        <f>K176/'סכום נכסי הקרן'!$C$43</f>
        <v>4.0515735965445255E-4</v>
      </c>
    </row>
    <row r="177" spans="2:14" s="144" customFormat="1">
      <c r="B177" s="109" t="s">
        <v>1319</v>
      </c>
      <c r="C177" s="86" t="s">
        <v>1320</v>
      </c>
      <c r="D177" s="99" t="s">
        <v>1269</v>
      </c>
      <c r="E177" s="99" t="s">
        <v>1264</v>
      </c>
      <c r="F177" s="86"/>
      <c r="G177" s="99" t="s">
        <v>1265</v>
      </c>
      <c r="H177" s="99" t="s">
        <v>1266</v>
      </c>
      <c r="I177" s="96">
        <v>270</v>
      </c>
      <c r="J177" s="98">
        <v>75888</v>
      </c>
      <c r="K177" s="96">
        <v>799.51043000000004</v>
      </c>
      <c r="L177" s="97">
        <v>7.8146702668910469E-7</v>
      </c>
      <c r="M177" s="97">
        <v>9.1084113681626153E-3</v>
      </c>
      <c r="N177" s="97">
        <f>K177/'סכום נכסי הקרן'!$C$43</f>
        <v>1.3095911772146947E-3</v>
      </c>
    </row>
    <row r="178" spans="2:14" s="144" customFormat="1">
      <c r="B178" s="109" t="s">
        <v>1321</v>
      </c>
      <c r="C178" s="86" t="s">
        <v>1322</v>
      </c>
      <c r="D178" s="99" t="s">
        <v>1269</v>
      </c>
      <c r="E178" s="99" t="s">
        <v>1264</v>
      </c>
      <c r="F178" s="86"/>
      <c r="G178" s="99" t="s">
        <v>1295</v>
      </c>
      <c r="H178" s="99" t="s">
        <v>1266</v>
      </c>
      <c r="I178" s="96">
        <v>1534</v>
      </c>
      <c r="J178" s="98">
        <v>10526</v>
      </c>
      <c r="K178" s="96">
        <v>630.05141000000003</v>
      </c>
      <c r="L178" s="97">
        <v>2.7514061496976592E-7</v>
      </c>
      <c r="M178" s="97">
        <v>7.1778518578811843E-3</v>
      </c>
      <c r="N178" s="97">
        <f>K178/'סכום נכסי הקרן'!$C$43</f>
        <v>1.0320187664439578E-3</v>
      </c>
    </row>
    <row r="179" spans="2:14" s="144" customFormat="1">
      <c r="B179" s="109" t="s">
        <v>1323</v>
      </c>
      <c r="C179" s="86" t="s">
        <v>1324</v>
      </c>
      <c r="D179" s="99" t="s">
        <v>1263</v>
      </c>
      <c r="E179" s="99" t="s">
        <v>1264</v>
      </c>
      <c r="F179" s="86"/>
      <c r="G179" s="99" t="s">
        <v>1325</v>
      </c>
      <c r="H179" s="99" t="s">
        <v>1266</v>
      </c>
      <c r="I179" s="96">
        <v>180</v>
      </c>
      <c r="J179" s="98">
        <v>34052</v>
      </c>
      <c r="K179" s="96">
        <v>239.16763</v>
      </c>
      <c r="L179" s="97">
        <v>1.0976108968273136E-6</v>
      </c>
      <c r="M179" s="97">
        <v>2.7247138726989592E-3</v>
      </c>
      <c r="N179" s="97">
        <f>K179/'סכום נכסי הקרן'!$C$43</f>
        <v>3.9175451172456693E-4</v>
      </c>
    </row>
    <row r="180" spans="2:14" s="144" customFormat="1">
      <c r="B180" s="109" t="s">
        <v>1326</v>
      </c>
      <c r="C180" s="86" t="s">
        <v>1327</v>
      </c>
      <c r="D180" s="99" t="s">
        <v>1263</v>
      </c>
      <c r="E180" s="99" t="s">
        <v>1264</v>
      </c>
      <c r="F180" s="86"/>
      <c r="G180" s="99" t="s">
        <v>1288</v>
      </c>
      <c r="H180" s="99" t="s">
        <v>1266</v>
      </c>
      <c r="I180" s="96">
        <v>1000</v>
      </c>
      <c r="J180" s="98">
        <v>6879.0000000000009</v>
      </c>
      <c r="K180" s="96">
        <v>269.90134</v>
      </c>
      <c r="L180" s="97">
        <v>5.9941749195560897E-7</v>
      </c>
      <c r="M180" s="97">
        <v>3.0748472331228035E-3</v>
      </c>
      <c r="N180" s="97">
        <f>K180/'סכום נכסי הקרן'!$C$43</f>
        <v>4.4209606319009942E-4</v>
      </c>
    </row>
    <row r="181" spans="2:14" s="144" customFormat="1">
      <c r="B181" s="109" t="s">
        <v>1328</v>
      </c>
      <c r="C181" s="86" t="s">
        <v>1329</v>
      </c>
      <c r="D181" s="99" t="s">
        <v>1263</v>
      </c>
      <c r="E181" s="99" t="s">
        <v>1264</v>
      </c>
      <c r="F181" s="86"/>
      <c r="G181" s="99" t="s">
        <v>1330</v>
      </c>
      <c r="H181" s="99" t="s">
        <v>1266</v>
      </c>
      <c r="I181" s="96">
        <v>960</v>
      </c>
      <c r="J181" s="98">
        <v>3899</v>
      </c>
      <c r="K181" s="96">
        <v>146.05342000000002</v>
      </c>
      <c r="L181" s="97">
        <v>9.154668845350704E-6</v>
      </c>
      <c r="M181" s="97">
        <v>1.6639115403247824E-3</v>
      </c>
      <c r="N181" s="97">
        <f>K181/'סכום נכסי הקרן'!$C$43</f>
        <v>2.3923424017624416E-4</v>
      </c>
    </row>
    <row r="182" spans="2:14" s="144" customFormat="1">
      <c r="B182" s="109" t="s">
        <v>1331</v>
      </c>
      <c r="C182" s="86" t="s">
        <v>1332</v>
      </c>
      <c r="D182" s="99" t="s">
        <v>1263</v>
      </c>
      <c r="E182" s="99" t="s">
        <v>1264</v>
      </c>
      <c r="F182" s="86"/>
      <c r="G182" s="99" t="s">
        <v>1333</v>
      </c>
      <c r="H182" s="99" t="s">
        <v>1266</v>
      </c>
      <c r="I182" s="96">
        <v>2400</v>
      </c>
      <c r="J182" s="98">
        <v>5175</v>
      </c>
      <c r="K182" s="96">
        <v>484.6284</v>
      </c>
      <c r="L182" s="97">
        <v>8.0564205633609182E-7</v>
      </c>
      <c r="M182" s="97">
        <v>5.521122254645832E-3</v>
      </c>
      <c r="N182" s="97">
        <f>K182/'סכום נכסי הקרן'!$C$43</f>
        <v>7.9381713240147969E-4</v>
      </c>
    </row>
    <row r="183" spans="2:14" s="144" customFormat="1">
      <c r="B183" s="109" t="s">
        <v>1334</v>
      </c>
      <c r="C183" s="86" t="s">
        <v>1335</v>
      </c>
      <c r="D183" s="99" t="s">
        <v>1263</v>
      </c>
      <c r="E183" s="99" t="s">
        <v>1264</v>
      </c>
      <c r="F183" s="86"/>
      <c r="G183" s="99" t="s">
        <v>1032</v>
      </c>
      <c r="H183" s="99" t="s">
        <v>1266</v>
      </c>
      <c r="I183" s="96">
        <v>1130</v>
      </c>
      <c r="J183" s="98">
        <v>1828</v>
      </c>
      <c r="K183" s="96">
        <v>80.601280000000003</v>
      </c>
      <c r="L183" s="97">
        <v>9.5521118313915311E-7</v>
      </c>
      <c r="M183" s="97">
        <v>9.1824895272530466E-4</v>
      </c>
      <c r="N183" s="97">
        <f>K183/'סכום נכסי הקרן'!$C$43</f>
        <v>1.3202420030994621E-4</v>
      </c>
    </row>
    <row r="184" spans="2:14" s="144" customFormat="1">
      <c r="B184" s="109" t="s">
        <v>1336</v>
      </c>
      <c r="C184" s="86" t="s">
        <v>1337</v>
      </c>
      <c r="D184" s="99" t="s">
        <v>1263</v>
      </c>
      <c r="E184" s="99" t="s">
        <v>1264</v>
      </c>
      <c r="F184" s="86"/>
      <c r="G184" s="99" t="s">
        <v>1338</v>
      </c>
      <c r="H184" s="99" t="s">
        <v>1266</v>
      </c>
      <c r="I184" s="96">
        <v>1358</v>
      </c>
      <c r="J184" s="98">
        <v>9777</v>
      </c>
      <c r="K184" s="96">
        <v>518.07501000000002</v>
      </c>
      <c r="L184" s="97">
        <v>1.2263876033656119E-6</v>
      </c>
      <c r="M184" s="97">
        <v>5.9021622902967761E-3</v>
      </c>
      <c r="N184" s="97">
        <f>K184/'סכום נכסי הקרן'!$C$43</f>
        <v>8.4860239062974421E-4</v>
      </c>
    </row>
    <row r="185" spans="2:14" s="144" customFormat="1">
      <c r="B185" s="109" t="s">
        <v>1339</v>
      </c>
      <c r="C185" s="86" t="s">
        <v>1340</v>
      </c>
      <c r="D185" s="99" t="s">
        <v>1263</v>
      </c>
      <c r="E185" s="99" t="s">
        <v>1264</v>
      </c>
      <c r="F185" s="86"/>
      <c r="G185" s="99" t="s">
        <v>1330</v>
      </c>
      <c r="H185" s="99" t="s">
        <v>1266</v>
      </c>
      <c r="I185" s="96">
        <v>3910</v>
      </c>
      <c r="J185" s="98">
        <v>509</v>
      </c>
      <c r="K185" s="96">
        <v>77.657210000000006</v>
      </c>
      <c r="L185" s="97">
        <v>4.623567788239876E-6</v>
      </c>
      <c r="M185" s="97">
        <v>8.8470867651319009E-4</v>
      </c>
      <c r="N185" s="97">
        <f>K185/'סכום נכסי הקרן'!$C$43</f>
        <v>1.2720183908433662E-4</v>
      </c>
    </row>
    <row r="186" spans="2:14" s="144" customFormat="1">
      <c r="B186" s="109" t="s">
        <v>1341</v>
      </c>
      <c r="C186" s="86" t="s">
        <v>1342</v>
      </c>
      <c r="D186" s="99" t="s">
        <v>1269</v>
      </c>
      <c r="E186" s="99" t="s">
        <v>1264</v>
      </c>
      <c r="F186" s="86"/>
      <c r="G186" s="99" t="s">
        <v>1318</v>
      </c>
      <c r="H186" s="99" t="s">
        <v>1266</v>
      </c>
      <c r="I186" s="96">
        <v>260</v>
      </c>
      <c r="J186" s="98">
        <v>12430</v>
      </c>
      <c r="K186" s="96">
        <v>126.10483000000001</v>
      </c>
      <c r="L186" s="97">
        <v>1.8913577897534672E-6</v>
      </c>
      <c r="M186" s="97">
        <v>1.4366475083410907E-3</v>
      </c>
      <c r="N186" s="97">
        <f>K186/'סכום נכסי הקרן'!$C$43</f>
        <v>2.0655862209597309E-4</v>
      </c>
    </row>
    <row r="187" spans="2:14" s="144" customFormat="1">
      <c r="B187" s="109" t="s">
        <v>1343</v>
      </c>
      <c r="C187" s="86" t="s">
        <v>1344</v>
      </c>
      <c r="D187" s="99" t="s">
        <v>1269</v>
      </c>
      <c r="E187" s="99" t="s">
        <v>1264</v>
      </c>
      <c r="F187" s="86"/>
      <c r="G187" s="99" t="s">
        <v>1295</v>
      </c>
      <c r="H187" s="99" t="s">
        <v>1266</v>
      </c>
      <c r="I187" s="96">
        <v>1940</v>
      </c>
      <c r="J187" s="98">
        <v>10466</v>
      </c>
      <c r="K187" s="96">
        <v>792.26364000000001</v>
      </c>
      <c r="L187" s="97">
        <v>8.5445335723028553E-7</v>
      </c>
      <c r="M187" s="97">
        <v>9.0258524146556701E-3</v>
      </c>
      <c r="N187" s="97">
        <f>K187/'סכום נכסי הקרן'!$C$43</f>
        <v>1.2977209978011156E-3</v>
      </c>
    </row>
    <row r="188" spans="2:14" s="144" customFormat="1">
      <c r="B188" s="109" t="s">
        <v>1345</v>
      </c>
      <c r="C188" s="86" t="s">
        <v>1346</v>
      </c>
      <c r="D188" s="99" t="s">
        <v>1269</v>
      </c>
      <c r="E188" s="99" t="s">
        <v>1264</v>
      </c>
      <c r="F188" s="86"/>
      <c r="G188" s="99" t="s">
        <v>1288</v>
      </c>
      <c r="H188" s="99" t="s">
        <v>1266</v>
      </c>
      <c r="I188" s="96">
        <v>615</v>
      </c>
      <c r="J188" s="98">
        <v>10119</v>
      </c>
      <c r="K188" s="96">
        <v>242.82867999999999</v>
      </c>
      <c r="L188" s="97">
        <v>4.2673359374092864E-7</v>
      </c>
      <c r="M188" s="97">
        <v>2.7664223335121742E-3</v>
      </c>
      <c r="N188" s="97">
        <f>K188/'סכום נכסי הקרן'!$C$43</f>
        <v>3.9775127999604757E-4</v>
      </c>
    </row>
    <row r="189" spans="2:14" s="144" customFormat="1">
      <c r="B189" s="109" t="s">
        <v>1347</v>
      </c>
      <c r="C189" s="86" t="s">
        <v>1348</v>
      </c>
      <c r="D189" s="99" t="s">
        <v>1263</v>
      </c>
      <c r="E189" s="99" t="s">
        <v>1264</v>
      </c>
      <c r="F189" s="86"/>
      <c r="G189" s="99" t="s">
        <v>1325</v>
      </c>
      <c r="H189" s="99" t="s">
        <v>1266</v>
      </c>
      <c r="I189" s="96">
        <v>330</v>
      </c>
      <c r="J189" s="98">
        <v>18023</v>
      </c>
      <c r="K189" s="96">
        <v>232.07496</v>
      </c>
      <c r="L189" s="97">
        <v>7.7367414213833023E-7</v>
      </c>
      <c r="M189" s="97">
        <v>2.6439107291319317E-3</v>
      </c>
      <c r="N189" s="97">
        <f>K189/'סכום נכסי הקרן'!$C$43</f>
        <v>3.801367795395154E-4</v>
      </c>
    </row>
    <row r="190" spans="2:14" s="144" customFormat="1">
      <c r="B190" s="109" t="s">
        <v>1349</v>
      </c>
      <c r="C190" s="86" t="s">
        <v>1350</v>
      </c>
      <c r="D190" s="99" t="s">
        <v>1263</v>
      </c>
      <c r="E190" s="99" t="s">
        <v>1264</v>
      </c>
      <c r="F190" s="86"/>
      <c r="G190" s="99" t="s">
        <v>1295</v>
      </c>
      <c r="H190" s="99" t="s">
        <v>1266</v>
      </c>
      <c r="I190" s="96">
        <v>790</v>
      </c>
      <c r="J190" s="98">
        <v>1184</v>
      </c>
      <c r="K190" s="96">
        <v>36.879989999999999</v>
      </c>
      <c r="L190" s="97">
        <v>4.4088552077849202E-7</v>
      </c>
      <c r="M190" s="97">
        <v>4.2015476918008882E-4</v>
      </c>
      <c r="N190" s="97">
        <f>K190/'סכום נכסי הקרן'!$C$43</f>
        <v>6.0409105006630328E-5</v>
      </c>
    </row>
    <row r="191" spans="2:14" s="144" customFormat="1">
      <c r="B191" s="109" t="s">
        <v>1351</v>
      </c>
      <c r="C191" s="86" t="s">
        <v>1352</v>
      </c>
      <c r="D191" s="99" t="s">
        <v>1263</v>
      </c>
      <c r="E191" s="99" t="s">
        <v>1264</v>
      </c>
      <c r="F191" s="86"/>
      <c r="G191" s="99" t="s">
        <v>1295</v>
      </c>
      <c r="H191" s="99" t="s">
        <v>1266</v>
      </c>
      <c r="I191" s="96">
        <v>790</v>
      </c>
      <c r="J191" s="98">
        <v>1520</v>
      </c>
      <c r="K191" s="96">
        <v>47.024749999999997</v>
      </c>
      <c r="L191" s="97">
        <v>4.5336635612551885E-7</v>
      </c>
      <c r="M191" s="97">
        <v>5.3572880529526663E-4</v>
      </c>
      <c r="N191" s="97">
        <f>K191/'סכום נכסי הקרן'!$C$43</f>
        <v>7.7026134244085728E-5</v>
      </c>
    </row>
    <row r="192" spans="2:14" s="144" customFormat="1">
      <c r="B192" s="109" t="s">
        <v>1353</v>
      </c>
      <c r="C192" s="86" t="s">
        <v>1354</v>
      </c>
      <c r="D192" s="99" t="s">
        <v>1263</v>
      </c>
      <c r="E192" s="99" t="s">
        <v>1264</v>
      </c>
      <c r="F192" s="86"/>
      <c r="G192" s="99" t="s">
        <v>1318</v>
      </c>
      <c r="H192" s="99" t="s">
        <v>1266</v>
      </c>
      <c r="I192" s="96">
        <v>2540</v>
      </c>
      <c r="J192" s="98">
        <v>2140</v>
      </c>
      <c r="K192" s="96">
        <v>212.09710999999999</v>
      </c>
      <c r="L192" s="97">
        <v>2.5722772904143858E-6</v>
      </c>
      <c r="M192" s="97">
        <v>2.4163133530083359E-3</v>
      </c>
      <c r="N192" s="97">
        <f>K192/'סכום נכסי הקרן'!$C$43</f>
        <v>3.4741323383202712E-4</v>
      </c>
    </row>
    <row r="193" spans="2:14" s="144" customFormat="1">
      <c r="B193" s="109" t="s">
        <v>1355</v>
      </c>
      <c r="C193" s="86" t="s">
        <v>1356</v>
      </c>
      <c r="D193" s="99" t="s">
        <v>1269</v>
      </c>
      <c r="E193" s="99" t="s">
        <v>1264</v>
      </c>
      <c r="F193" s="86"/>
      <c r="G193" s="99" t="s">
        <v>925</v>
      </c>
      <c r="H193" s="99" t="s">
        <v>1266</v>
      </c>
      <c r="I193" s="96">
        <v>420</v>
      </c>
      <c r="J193" s="98">
        <v>6162</v>
      </c>
      <c r="K193" s="96">
        <v>100.98532</v>
      </c>
      <c r="L193" s="97">
        <v>8.662267472257541E-6</v>
      </c>
      <c r="M193" s="97">
        <v>1.1504738427309065E-3</v>
      </c>
      <c r="N193" s="97">
        <f>K193/'סכום נכסי הקרן'!$C$43</f>
        <v>1.6541308172828044E-4</v>
      </c>
    </row>
    <row r="194" spans="2:14" s="144" customFormat="1">
      <c r="B194" s="109" t="s">
        <v>1357</v>
      </c>
      <c r="C194" s="86" t="s">
        <v>1358</v>
      </c>
      <c r="D194" s="99" t="s">
        <v>1263</v>
      </c>
      <c r="E194" s="99" t="s">
        <v>1264</v>
      </c>
      <c r="F194" s="86"/>
      <c r="G194" s="99" t="s">
        <v>1338</v>
      </c>
      <c r="H194" s="99" t="s">
        <v>1266</v>
      </c>
      <c r="I194" s="96">
        <v>3160</v>
      </c>
      <c r="J194" s="98">
        <v>4183</v>
      </c>
      <c r="K194" s="96">
        <v>515.77728999999999</v>
      </c>
      <c r="L194" s="97">
        <v>3.241947468006454E-6</v>
      </c>
      <c r="M194" s="97">
        <v>5.8759855474006832E-3</v>
      </c>
      <c r="N194" s="97">
        <f>K194/'סכום נכסי הקרן'!$C$43</f>
        <v>8.4483874512019178E-4</v>
      </c>
    </row>
    <row r="195" spans="2:14" s="144" customFormat="1">
      <c r="B195" s="109" t="s">
        <v>1359</v>
      </c>
      <c r="C195" s="86" t="s">
        <v>1360</v>
      </c>
      <c r="D195" s="99" t="s">
        <v>1263</v>
      </c>
      <c r="E195" s="99" t="s">
        <v>1264</v>
      </c>
      <c r="F195" s="86"/>
      <c r="G195" s="99" t="s">
        <v>1265</v>
      </c>
      <c r="H195" s="99" t="s">
        <v>1266</v>
      </c>
      <c r="I195" s="96">
        <v>1430</v>
      </c>
      <c r="J195" s="98">
        <v>9736</v>
      </c>
      <c r="K195" s="96">
        <v>543.25517000000002</v>
      </c>
      <c r="L195" s="97">
        <v>1.2997240307781122E-6</v>
      </c>
      <c r="M195" s="97">
        <v>6.1890269101819145E-3</v>
      </c>
      <c r="N195" s="97">
        <f>K195/'סכום נכסי הקרן'!$C$43</f>
        <v>8.8984727517346976E-4</v>
      </c>
    </row>
    <row r="196" spans="2:14" s="144" customFormat="1">
      <c r="B196" s="109" t="s">
        <v>1361</v>
      </c>
      <c r="C196" s="86" t="s">
        <v>1362</v>
      </c>
      <c r="D196" s="99" t="s">
        <v>1263</v>
      </c>
      <c r="E196" s="99" t="s">
        <v>1264</v>
      </c>
      <c r="F196" s="86"/>
      <c r="G196" s="99" t="s">
        <v>1288</v>
      </c>
      <c r="H196" s="99" t="s">
        <v>1266</v>
      </c>
      <c r="I196" s="96">
        <v>1100</v>
      </c>
      <c r="J196" s="98">
        <v>5282</v>
      </c>
      <c r="K196" s="96">
        <v>228.68841</v>
      </c>
      <c r="L196" s="97">
        <v>3.9376517420858427E-7</v>
      </c>
      <c r="M196" s="97">
        <v>2.6053295057214365E-3</v>
      </c>
      <c r="N196" s="97">
        <f>K196/'סכום נכסי הקרן'!$C$43</f>
        <v>3.7458963989657614E-4</v>
      </c>
    </row>
    <row r="197" spans="2:14" s="144" customFormat="1">
      <c r="B197" s="109" t="s">
        <v>1363</v>
      </c>
      <c r="C197" s="86" t="s">
        <v>1364</v>
      </c>
      <c r="D197" s="99" t="s">
        <v>1365</v>
      </c>
      <c r="E197" s="99" t="s">
        <v>1264</v>
      </c>
      <c r="F197" s="86"/>
      <c r="G197" s="99" t="s">
        <v>788</v>
      </c>
      <c r="H197" s="99" t="s">
        <v>1315</v>
      </c>
      <c r="I197" s="96">
        <v>1980</v>
      </c>
      <c r="J197" s="98">
        <v>1154.5</v>
      </c>
      <c r="K197" s="96">
        <v>97.078020000000009</v>
      </c>
      <c r="L197" s="97">
        <v>6.1294616599077486E-6</v>
      </c>
      <c r="M197" s="97">
        <v>1.1059599822440312E-3</v>
      </c>
      <c r="N197" s="97">
        <f>K197/'סכום נכסי הקרן'!$C$43</f>
        <v>1.5901295808420121E-4</v>
      </c>
    </row>
    <row r="198" spans="2:14" s="144" customFormat="1">
      <c r="B198" s="109" t="s">
        <v>1366</v>
      </c>
      <c r="C198" s="86" t="s">
        <v>1367</v>
      </c>
      <c r="D198" s="99" t="s">
        <v>1263</v>
      </c>
      <c r="E198" s="99" t="s">
        <v>1264</v>
      </c>
      <c r="F198" s="86"/>
      <c r="G198" s="99" t="s">
        <v>1330</v>
      </c>
      <c r="H198" s="99" t="s">
        <v>1266</v>
      </c>
      <c r="I198" s="96">
        <v>760</v>
      </c>
      <c r="J198" s="98">
        <v>3349</v>
      </c>
      <c r="K198" s="96">
        <v>99.315269999999998</v>
      </c>
      <c r="L198" s="97">
        <v>2.0226343105430193E-6</v>
      </c>
      <c r="M198" s="97">
        <v>1.1314478215126468E-3</v>
      </c>
      <c r="N198" s="97">
        <f>K198/'סכום נכסי הקרן'!$C$43</f>
        <v>1.6267755425616556E-4</v>
      </c>
    </row>
    <row r="199" spans="2:14" s="144" customFormat="1">
      <c r="B199" s="109" t="s">
        <v>1368</v>
      </c>
      <c r="C199" s="86" t="s">
        <v>1369</v>
      </c>
      <c r="D199" s="99" t="s">
        <v>1263</v>
      </c>
      <c r="E199" s="99" t="s">
        <v>1264</v>
      </c>
      <c r="F199" s="86"/>
      <c r="G199" s="99" t="s">
        <v>1295</v>
      </c>
      <c r="H199" s="99" t="s">
        <v>1266</v>
      </c>
      <c r="I199" s="96">
        <v>670</v>
      </c>
      <c r="J199" s="98">
        <v>2446</v>
      </c>
      <c r="K199" s="96">
        <v>63.946760000000005</v>
      </c>
      <c r="L199" s="97">
        <v>3.9434961742201298E-6</v>
      </c>
      <c r="M199" s="97">
        <v>7.2851256704827027E-4</v>
      </c>
      <c r="N199" s="97">
        <f>K199/'סכום נכסי הקרן'!$C$43</f>
        <v>1.0474424043156704E-4</v>
      </c>
    </row>
    <row r="200" spans="2:14" s="144" customFormat="1">
      <c r="B200" s="109" t="s">
        <v>1370</v>
      </c>
      <c r="C200" s="86" t="s">
        <v>1371</v>
      </c>
      <c r="D200" s="99" t="s">
        <v>1269</v>
      </c>
      <c r="E200" s="99" t="s">
        <v>1264</v>
      </c>
      <c r="F200" s="86"/>
      <c r="G200" s="99" t="s">
        <v>1265</v>
      </c>
      <c r="H200" s="99" t="s">
        <v>1266</v>
      </c>
      <c r="I200" s="96">
        <v>500</v>
      </c>
      <c r="J200" s="98">
        <v>3653</v>
      </c>
      <c r="K200" s="96">
        <v>71.270030000000006</v>
      </c>
      <c r="L200" s="97">
        <v>1.1901304859064748E-7</v>
      </c>
      <c r="M200" s="97">
        <v>8.1194281788330217E-4</v>
      </c>
      <c r="N200" s="97">
        <f>K200/'סכום נכסי הקרן'!$C$43</f>
        <v>1.1673969342442051E-4</v>
      </c>
    </row>
    <row r="201" spans="2:14" s="144" customFormat="1">
      <c r="B201" s="109" t="s">
        <v>1372</v>
      </c>
      <c r="C201" s="86" t="s">
        <v>1373</v>
      </c>
      <c r="D201" s="99" t="s">
        <v>1269</v>
      </c>
      <c r="E201" s="99" t="s">
        <v>1264</v>
      </c>
      <c r="F201" s="86"/>
      <c r="G201" s="99" t="s">
        <v>1295</v>
      </c>
      <c r="H201" s="99" t="s">
        <v>1266</v>
      </c>
      <c r="I201" s="96">
        <v>1860</v>
      </c>
      <c r="J201" s="98">
        <v>3620</v>
      </c>
      <c r="K201" s="96">
        <v>262.72946999999999</v>
      </c>
      <c r="L201" s="97">
        <v>1.5224810783841525E-6</v>
      </c>
      <c r="M201" s="97">
        <v>2.9931418046658109E-3</v>
      </c>
      <c r="N201" s="97">
        <f>K201/'סכום נכסי הקרן'!$C$43</f>
        <v>4.3034860208927204E-4</v>
      </c>
    </row>
    <row r="202" spans="2:14" s="144" customFormat="1">
      <c r="B202" s="109" t="s">
        <v>1374</v>
      </c>
      <c r="C202" s="86" t="s">
        <v>1375</v>
      </c>
      <c r="D202" s="99" t="s">
        <v>1263</v>
      </c>
      <c r="E202" s="99" t="s">
        <v>1264</v>
      </c>
      <c r="F202" s="86"/>
      <c r="G202" s="99" t="s">
        <v>1288</v>
      </c>
      <c r="H202" s="99" t="s">
        <v>1266</v>
      </c>
      <c r="I202" s="96">
        <v>2070</v>
      </c>
      <c r="J202" s="98">
        <v>3228</v>
      </c>
      <c r="K202" s="96">
        <v>260.73007999999999</v>
      </c>
      <c r="L202" s="97">
        <v>3.3533117534967532E-7</v>
      </c>
      <c r="M202" s="97">
        <v>2.9703637821134462E-3</v>
      </c>
      <c r="N202" s="97">
        <f>K202/'סכום נכסי הקרן'!$C$43</f>
        <v>4.2707361854238911E-4</v>
      </c>
    </row>
    <row r="203" spans="2:14" s="144" customFormat="1">
      <c r="B203" s="109" t="s">
        <v>1376</v>
      </c>
      <c r="C203" s="86" t="s">
        <v>1377</v>
      </c>
      <c r="D203" s="99" t="s">
        <v>32</v>
      </c>
      <c r="E203" s="99" t="s">
        <v>1264</v>
      </c>
      <c r="F203" s="86"/>
      <c r="G203" s="99" t="s">
        <v>1378</v>
      </c>
      <c r="H203" s="99" t="s">
        <v>1315</v>
      </c>
      <c r="I203" s="96">
        <v>520</v>
      </c>
      <c r="J203" s="98">
        <v>9263</v>
      </c>
      <c r="K203" s="96">
        <v>204.55816000000002</v>
      </c>
      <c r="L203" s="97">
        <v>1.7584065460552172E-6</v>
      </c>
      <c r="M203" s="97">
        <v>2.3304259707961875E-3</v>
      </c>
      <c r="N203" s="97">
        <f>K203/'סכום נכסי הקרן'!$C$43</f>
        <v>3.3506449886247497E-4</v>
      </c>
    </row>
    <row r="204" spans="2:14" s="144" customFormat="1">
      <c r="B204" s="109" t="s">
        <v>1379</v>
      </c>
      <c r="C204" s="86" t="s">
        <v>1380</v>
      </c>
      <c r="D204" s="99" t="s">
        <v>1269</v>
      </c>
      <c r="E204" s="99" t="s">
        <v>1264</v>
      </c>
      <c r="F204" s="86"/>
      <c r="G204" s="99" t="s">
        <v>1381</v>
      </c>
      <c r="H204" s="99" t="s">
        <v>1266</v>
      </c>
      <c r="I204" s="96">
        <v>1450</v>
      </c>
      <c r="J204" s="98">
        <v>6003</v>
      </c>
      <c r="K204" s="96">
        <v>339.64373000000001</v>
      </c>
      <c r="L204" s="97">
        <v>9.7656250000000002E-7</v>
      </c>
      <c r="M204" s="97">
        <v>3.8693864337168856E-3</v>
      </c>
      <c r="N204" s="97">
        <f>K204/'סכום נכסי הקרן'!$C$43</f>
        <v>5.5633349549209744E-4</v>
      </c>
    </row>
    <row r="205" spans="2:14" s="144" customFormat="1">
      <c r="B205" s="109" t="s">
        <v>1382</v>
      </c>
      <c r="C205" s="86" t="s">
        <v>1383</v>
      </c>
      <c r="D205" s="99" t="s">
        <v>1263</v>
      </c>
      <c r="E205" s="99" t="s">
        <v>1264</v>
      </c>
      <c r="F205" s="86"/>
      <c r="G205" s="99" t="s">
        <v>1318</v>
      </c>
      <c r="H205" s="99" t="s">
        <v>1266</v>
      </c>
      <c r="I205" s="96">
        <v>1890</v>
      </c>
      <c r="J205" s="98">
        <v>7091</v>
      </c>
      <c r="K205" s="96">
        <v>522.94565</v>
      </c>
      <c r="L205" s="97">
        <v>2.8228794209788592E-6</v>
      </c>
      <c r="M205" s="97">
        <v>5.9576509882318706E-3</v>
      </c>
      <c r="N205" s="97">
        <f>K205/'סכום נכסי הקרן'!$C$43</f>
        <v>8.5658045687134275E-4</v>
      </c>
    </row>
    <row r="206" spans="2:14" s="144" customFormat="1">
      <c r="B206" s="109" t="s">
        <v>1384</v>
      </c>
      <c r="C206" s="86" t="s">
        <v>1385</v>
      </c>
      <c r="D206" s="99" t="s">
        <v>1263</v>
      </c>
      <c r="E206" s="99" t="s">
        <v>1264</v>
      </c>
      <c r="F206" s="86"/>
      <c r="G206" s="99" t="s">
        <v>1333</v>
      </c>
      <c r="H206" s="99" t="s">
        <v>1266</v>
      </c>
      <c r="I206" s="96">
        <v>3260</v>
      </c>
      <c r="J206" s="98">
        <v>4267</v>
      </c>
      <c r="K206" s="96">
        <v>546.02831999999989</v>
      </c>
      <c r="L206" s="97">
        <v>1.8590385406569354E-6</v>
      </c>
      <c r="M206" s="97">
        <v>6.2206199826895731E-3</v>
      </c>
      <c r="N206" s="97">
        <f>K206/'סכום נכסי הקרן'!$C$43</f>
        <v>8.9438967091569007E-4</v>
      </c>
    </row>
    <row r="207" spans="2:14" s="144" customFormat="1">
      <c r="B207" s="109" t="s">
        <v>1386</v>
      </c>
      <c r="C207" s="86" t="s">
        <v>1387</v>
      </c>
      <c r="D207" s="99" t="s">
        <v>1263</v>
      </c>
      <c r="E207" s="99" t="s">
        <v>1264</v>
      </c>
      <c r="F207" s="86"/>
      <c r="G207" s="99" t="s">
        <v>1265</v>
      </c>
      <c r="H207" s="99" t="s">
        <v>1266</v>
      </c>
      <c r="I207" s="96">
        <v>1870</v>
      </c>
      <c r="J207" s="98">
        <v>7755</v>
      </c>
      <c r="K207" s="96">
        <v>565.86218999999994</v>
      </c>
      <c r="L207" s="97">
        <v>9.6607302292218205E-7</v>
      </c>
      <c r="M207" s="97">
        <v>6.4465770686811339E-3</v>
      </c>
      <c r="N207" s="97">
        <f>K207/'סכום נכסי הקרן'!$C$43</f>
        <v>9.2687737862704952E-4</v>
      </c>
    </row>
    <row r="208" spans="2:14" s="144" customFormat="1">
      <c r="B208" s="109" t="s">
        <v>1388</v>
      </c>
      <c r="C208" s="86" t="s">
        <v>1389</v>
      </c>
      <c r="D208" s="99" t="s">
        <v>1263</v>
      </c>
      <c r="E208" s="99" t="s">
        <v>1264</v>
      </c>
      <c r="F208" s="86"/>
      <c r="G208" s="99" t="s">
        <v>1265</v>
      </c>
      <c r="H208" s="99" t="s">
        <v>1266</v>
      </c>
      <c r="I208" s="96">
        <v>460</v>
      </c>
      <c r="J208" s="98">
        <v>5657</v>
      </c>
      <c r="K208" s="96">
        <v>101.53861999999999</v>
      </c>
      <c r="L208" s="97">
        <v>3.8010371559562489E-6</v>
      </c>
      <c r="M208" s="97">
        <v>1.1567773052260791E-3</v>
      </c>
      <c r="N208" s="97">
        <f>K208/'סכום נכסי הקרן'!$C$43</f>
        <v>1.6631938234821467E-4</v>
      </c>
    </row>
    <row r="209" spans="2:14" s="144" customFormat="1">
      <c r="B209" s="109" t="s">
        <v>1390</v>
      </c>
      <c r="C209" s="86" t="s">
        <v>1391</v>
      </c>
      <c r="D209" s="99" t="s">
        <v>1263</v>
      </c>
      <c r="E209" s="99" t="s">
        <v>1264</v>
      </c>
      <c r="F209" s="86"/>
      <c r="G209" s="99" t="s">
        <v>404</v>
      </c>
      <c r="H209" s="99" t="s">
        <v>1266</v>
      </c>
      <c r="I209" s="96">
        <v>1190</v>
      </c>
      <c r="J209" s="98">
        <v>10508</v>
      </c>
      <c r="K209" s="96">
        <v>491.22316999999998</v>
      </c>
      <c r="L209" s="97">
        <v>7.1982574250341399E-7</v>
      </c>
      <c r="M209" s="97">
        <v>5.5962530794412234E-3</v>
      </c>
      <c r="N209" s="97">
        <f>K209/'סכום נכסי הקרן'!$C$43</f>
        <v>8.0461930868798556E-4</v>
      </c>
    </row>
    <row r="210" spans="2:14" s="144" customFormat="1">
      <c r="B210" s="109" t="s">
        <v>1392</v>
      </c>
      <c r="C210" s="86" t="s">
        <v>1393</v>
      </c>
      <c r="D210" s="99" t="s">
        <v>1263</v>
      </c>
      <c r="E210" s="99" t="s">
        <v>1264</v>
      </c>
      <c r="F210" s="86"/>
      <c r="G210" s="99" t="s">
        <v>1333</v>
      </c>
      <c r="H210" s="99" t="s">
        <v>1266</v>
      </c>
      <c r="I210" s="96">
        <v>2420</v>
      </c>
      <c r="J210" s="98">
        <v>5436</v>
      </c>
      <c r="K210" s="96">
        <v>513.31277999999998</v>
      </c>
      <c r="L210" s="97">
        <v>4.7378399953466737E-7</v>
      </c>
      <c r="M210" s="97">
        <v>5.847908651767251E-3</v>
      </c>
      <c r="N210" s="97">
        <f>K210/'סכום נכסי הקרן'!$C$43</f>
        <v>8.4080189903157051E-4</v>
      </c>
    </row>
    <row r="211" spans="2:14" s="144" customFormat="1">
      <c r="B211" s="156"/>
      <c r="C211" s="156"/>
      <c r="D211" s="156"/>
    </row>
    <row r="212" spans="2:14" s="144" customFormat="1">
      <c r="B212" s="156"/>
      <c r="C212" s="156"/>
      <c r="D212" s="156"/>
    </row>
    <row r="213" spans="2:14" s="144" customFormat="1">
      <c r="B213" s="156"/>
      <c r="C213" s="156"/>
      <c r="D213" s="156"/>
    </row>
    <row r="214" spans="2:14" s="144" customFormat="1">
      <c r="B214" s="157"/>
      <c r="C214" s="156"/>
      <c r="D214" s="156"/>
    </row>
    <row r="215" spans="2:14" s="144" customFormat="1">
      <c r="B215" s="150" t="s">
        <v>1841</v>
      </c>
      <c r="C215" s="156"/>
      <c r="D215" s="156"/>
    </row>
    <row r="216" spans="2:14" s="144" customFormat="1">
      <c r="B216" s="150" t="s">
        <v>125</v>
      </c>
      <c r="C216" s="156"/>
      <c r="D216" s="156"/>
    </row>
    <row r="217" spans="2:14" s="144" customFormat="1">
      <c r="B217" s="156"/>
      <c r="C217" s="156"/>
      <c r="D217" s="156"/>
    </row>
    <row r="218" spans="2:14" s="144" customFormat="1">
      <c r="B218" s="156"/>
      <c r="C218" s="156"/>
      <c r="D218" s="156"/>
    </row>
    <row r="219" spans="2:14" s="144" customFormat="1">
      <c r="B219" s="156"/>
      <c r="C219" s="156"/>
      <c r="D219" s="156"/>
    </row>
    <row r="220" spans="2:14" s="144" customFormat="1">
      <c r="B220" s="156"/>
      <c r="C220" s="156"/>
      <c r="D220" s="156"/>
    </row>
    <row r="221" spans="2:14" s="144" customFormat="1">
      <c r="B221" s="156"/>
      <c r="C221" s="156"/>
      <c r="D221" s="156"/>
    </row>
    <row r="222" spans="2:14" s="144" customFormat="1">
      <c r="B222" s="156"/>
      <c r="C222" s="156"/>
      <c r="D222" s="156"/>
    </row>
    <row r="223" spans="2:14" s="144" customFormat="1">
      <c r="B223" s="156"/>
      <c r="C223" s="156"/>
      <c r="D223" s="156"/>
    </row>
    <row r="224" spans="2:14" s="144" customFormat="1">
      <c r="B224" s="156"/>
      <c r="C224" s="156"/>
      <c r="D224" s="156"/>
    </row>
    <row r="225" spans="2:4" s="144" customFormat="1">
      <c r="B225" s="156"/>
      <c r="C225" s="156"/>
      <c r="D225" s="156"/>
    </row>
    <row r="226" spans="2:4" s="144" customFormat="1">
      <c r="B226" s="156"/>
      <c r="C226" s="156"/>
      <c r="D226" s="156"/>
    </row>
    <row r="227" spans="2:4" s="144" customFormat="1">
      <c r="B227" s="156"/>
      <c r="C227" s="156"/>
      <c r="D227" s="156"/>
    </row>
    <row r="228" spans="2:4" s="144" customFormat="1">
      <c r="B228" s="156"/>
      <c r="C228" s="156"/>
      <c r="D228" s="156"/>
    </row>
    <row r="229" spans="2:4" s="144" customFormat="1">
      <c r="B229" s="156"/>
      <c r="C229" s="156"/>
      <c r="D229" s="156"/>
    </row>
    <row r="230" spans="2:4" s="144" customFormat="1">
      <c r="B230" s="156"/>
      <c r="C230" s="156"/>
      <c r="D230" s="156"/>
    </row>
    <row r="231" spans="2:4" s="144" customFormat="1">
      <c r="B231" s="156"/>
      <c r="C231" s="156"/>
      <c r="D231" s="156"/>
    </row>
    <row r="232" spans="2:4" s="144" customFormat="1">
      <c r="B232" s="156"/>
      <c r="C232" s="156"/>
      <c r="D232" s="156"/>
    </row>
    <row r="233" spans="2:4" s="144" customFormat="1">
      <c r="B233" s="156"/>
      <c r="C233" s="156"/>
      <c r="D233" s="156"/>
    </row>
    <row r="234" spans="2:4" s="144" customFormat="1">
      <c r="B234" s="156"/>
      <c r="C234" s="156"/>
      <c r="D234" s="156"/>
    </row>
    <row r="235" spans="2:4" s="144" customFormat="1">
      <c r="B235" s="156"/>
      <c r="C235" s="156"/>
      <c r="D235" s="156"/>
    </row>
    <row r="236" spans="2:4" s="144" customFormat="1">
      <c r="B236" s="156"/>
      <c r="C236" s="156"/>
      <c r="D236" s="156"/>
    </row>
    <row r="237" spans="2:4" s="144" customFormat="1">
      <c r="B237" s="156"/>
      <c r="C237" s="156"/>
      <c r="D237" s="156"/>
    </row>
    <row r="238" spans="2:4" s="144" customFormat="1">
      <c r="B238" s="156"/>
      <c r="C238" s="156"/>
      <c r="D238" s="156"/>
    </row>
    <row r="239" spans="2:4" s="144" customFormat="1">
      <c r="B239" s="156"/>
      <c r="C239" s="156"/>
      <c r="D239" s="156"/>
    </row>
    <row r="240" spans="2:4" s="144" customFormat="1">
      <c r="B240" s="156"/>
      <c r="C240" s="156"/>
      <c r="D240" s="156"/>
    </row>
    <row r="241" spans="2:4" s="144" customFormat="1">
      <c r="B241" s="156"/>
      <c r="C241" s="156"/>
      <c r="D241" s="156"/>
    </row>
    <row r="242" spans="2:4" s="144" customFormat="1">
      <c r="B242" s="156"/>
      <c r="C242" s="156"/>
      <c r="D242" s="156"/>
    </row>
    <row r="243" spans="2:4" s="144" customFormat="1">
      <c r="B243" s="156"/>
      <c r="C243" s="156"/>
      <c r="D243" s="156"/>
    </row>
    <row r="244" spans="2:4" s="144" customFormat="1">
      <c r="B244" s="156"/>
      <c r="C244" s="156"/>
      <c r="D244" s="156"/>
    </row>
    <row r="245" spans="2:4" s="144" customFormat="1">
      <c r="B245" s="156"/>
      <c r="C245" s="156"/>
      <c r="D245" s="156"/>
    </row>
    <row r="246" spans="2:4" s="144" customFormat="1">
      <c r="B246" s="156"/>
      <c r="C246" s="156"/>
      <c r="D246" s="156"/>
    </row>
    <row r="247" spans="2:4" s="144" customFormat="1">
      <c r="B247" s="156"/>
      <c r="C247" s="156"/>
      <c r="D247" s="156"/>
    </row>
    <row r="248" spans="2:4" s="144" customFormat="1">
      <c r="B248" s="156"/>
      <c r="C248" s="156"/>
      <c r="D248" s="156"/>
    </row>
    <row r="249" spans="2:4" s="144" customFormat="1">
      <c r="B249" s="156"/>
      <c r="C249" s="156"/>
      <c r="D249" s="156"/>
    </row>
    <row r="250" spans="2:4" s="144" customFormat="1">
      <c r="B250" s="156"/>
      <c r="C250" s="156"/>
      <c r="D250" s="156"/>
    </row>
    <row r="251" spans="2:4" s="144" customFormat="1">
      <c r="B251" s="156"/>
      <c r="C251" s="156"/>
      <c r="D251" s="156"/>
    </row>
    <row r="252" spans="2:4" s="144" customFormat="1">
      <c r="B252" s="156"/>
      <c r="C252" s="156"/>
      <c r="D252" s="156"/>
    </row>
    <row r="253" spans="2:4" s="144" customFormat="1">
      <c r="B253" s="156"/>
      <c r="C253" s="156"/>
      <c r="D253" s="156"/>
    </row>
    <row r="254" spans="2:4" s="144" customFormat="1">
      <c r="B254" s="156"/>
      <c r="C254" s="156"/>
      <c r="D254" s="156"/>
    </row>
    <row r="255" spans="2:4" s="144" customFormat="1">
      <c r="B255" s="156"/>
      <c r="C255" s="156"/>
      <c r="D255" s="156"/>
    </row>
    <row r="256" spans="2:4" s="144" customFormat="1">
      <c r="B256" s="156"/>
      <c r="C256" s="156"/>
      <c r="D256" s="156"/>
    </row>
    <row r="257" spans="2:7" s="144" customFormat="1">
      <c r="B257" s="156"/>
      <c r="C257" s="156"/>
      <c r="D257" s="156"/>
    </row>
    <row r="258" spans="2:7" s="144" customFormat="1">
      <c r="B258" s="156"/>
      <c r="C258" s="156"/>
      <c r="D258" s="156"/>
    </row>
    <row r="259" spans="2:7" s="144" customFormat="1">
      <c r="B259" s="156"/>
      <c r="C259" s="156"/>
      <c r="D259" s="156"/>
    </row>
    <row r="260" spans="2:7" s="144" customFormat="1">
      <c r="B260" s="156"/>
      <c r="C260" s="156"/>
      <c r="D260" s="156"/>
    </row>
    <row r="261" spans="2:7" s="144" customFormat="1">
      <c r="B261" s="156"/>
      <c r="C261" s="156"/>
      <c r="D261" s="156"/>
    </row>
    <row r="262" spans="2:7" s="144" customFormat="1">
      <c r="B262" s="156"/>
      <c r="C262" s="156"/>
      <c r="D262" s="156"/>
    </row>
    <row r="263" spans="2:7" s="144" customFormat="1">
      <c r="B263" s="156"/>
      <c r="C263" s="156"/>
      <c r="D263" s="156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password="CC3D"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E12:E357">
      <formula1>$AX$6:$AX$23</formula1>
    </dataValidation>
    <dataValidation type="list" allowBlank="1" showInputMessage="1" showErrorMessage="1" sqref="H12:H357">
      <formula1>$BB$6:$BB$19</formula1>
    </dataValidation>
    <dataValidation type="list" allowBlank="1" showInputMessage="1" showErrorMessage="1" sqref="G12:G174 G176:G363">
      <formula1>$AZ$6:$AZ$29</formula1>
    </dataValidation>
  </dataValidations>
  <pageMargins left="0" right="0" top="0.51181102362204722" bottom="0.51181102362204722" header="0" footer="0.23622047244094491"/>
  <pageSetup paperSize="9" scale="75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</sheetPr>
  <dimension ref="B1:BB255"/>
  <sheetViews>
    <sheetView rightToLeft="1" topLeftCell="A23" zoomScale="90" zoomScaleNormal="90" workbookViewId="0">
      <selection activeCell="E23" sqref="E23"/>
    </sheetView>
  </sheetViews>
  <sheetFormatPr defaultColWidth="9.140625" defaultRowHeight="18"/>
  <cols>
    <col min="1" max="1" width="6.28515625" style="1" customWidth="1"/>
    <col min="2" max="2" width="42.42578125" style="2" customWidth="1"/>
    <col min="3" max="3" width="19.7109375" style="2" customWidth="1"/>
    <col min="4" max="4" width="9.7109375" style="2" bestFit="1" customWidth="1"/>
    <col min="5" max="5" width="12.42578125" style="2" customWidth="1"/>
    <col min="6" max="6" width="5.28515625" style="2" bestFit="1" customWidth="1"/>
    <col min="7" max="7" width="7.85546875" style="2" bestFit="1" customWidth="1"/>
    <col min="8" max="8" width="14.7109375" style="1" bestFit="1" customWidth="1"/>
    <col min="9" max="9" width="13.28515625" style="1" bestFit="1" customWidth="1"/>
    <col min="10" max="10" width="12.57031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6" t="s">
        <v>193</v>
      </c>
      <c r="C1" s="80" t="s" vm="1">
        <v>256</v>
      </c>
    </row>
    <row r="2" spans="2:54">
      <c r="B2" s="56" t="s">
        <v>192</v>
      </c>
      <c r="C2" s="80" t="s">
        <v>257</v>
      </c>
    </row>
    <row r="3" spans="2:54">
      <c r="B3" s="56" t="s">
        <v>194</v>
      </c>
      <c r="C3" s="80" t="s">
        <v>258</v>
      </c>
    </row>
    <row r="4" spans="2:54">
      <c r="B4" s="56" t="s">
        <v>195</v>
      </c>
      <c r="C4" s="80">
        <v>659</v>
      </c>
    </row>
    <row r="6" spans="2:54" ht="26.25" customHeight="1">
      <c r="B6" s="229" t="s">
        <v>224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1"/>
      <c r="BB6" s="3"/>
    </row>
    <row r="7" spans="2:54" ht="26.25" customHeight="1">
      <c r="B7" s="229" t="s">
        <v>103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  <c r="AY7" s="3"/>
      <c r="BB7" s="3"/>
    </row>
    <row r="8" spans="2:54" s="3" customFormat="1" ht="47.25">
      <c r="B8" s="21" t="s">
        <v>128</v>
      </c>
      <c r="C8" s="29" t="s">
        <v>52</v>
      </c>
      <c r="D8" s="72" t="s">
        <v>133</v>
      </c>
      <c r="E8" s="72" t="s">
        <v>130</v>
      </c>
      <c r="F8" s="72" t="s">
        <v>73</v>
      </c>
      <c r="G8" s="29" t="s">
        <v>114</v>
      </c>
      <c r="H8" s="29" t="s">
        <v>0</v>
      </c>
      <c r="I8" s="29" t="s">
        <v>118</v>
      </c>
      <c r="J8" s="29" t="s">
        <v>69</v>
      </c>
      <c r="K8" s="29" t="s">
        <v>66</v>
      </c>
      <c r="L8" s="72" t="s">
        <v>196</v>
      </c>
      <c r="M8" s="30" t="s">
        <v>198</v>
      </c>
      <c r="AY8" s="1"/>
      <c r="AZ8" s="1"/>
      <c r="BB8" s="4"/>
    </row>
    <row r="9" spans="2:54" s="3" customFormat="1" ht="26.25" customHeight="1">
      <c r="B9" s="14"/>
      <c r="C9" s="15"/>
      <c r="D9" s="15"/>
      <c r="E9" s="15"/>
      <c r="F9" s="15"/>
      <c r="G9" s="15"/>
      <c r="H9" s="31" t="s">
        <v>22</v>
      </c>
      <c r="I9" s="31" t="s">
        <v>70</v>
      </c>
      <c r="J9" s="31" t="s">
        <v>23</v>
      </c>
      <c r="K9" s="31" t="s">
        <v>20</v>
      </c>
      <c r="L9" s="16" t="s">
        <v>20</v>
      </c>
      <c r="M9" s="16" t="s">
        <v>20</v>
      </c>
      <c r="AY9" s="1"/>
      <c r="BB9" s="4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5"/>
      <c r="AY10" s="1"/>
      <c r="AZ10" s="3"/>
      <c r="BB10" s="1"/>
    </row>
    <row r="11" spans="2:54" s="4" customFormat="1" ht="18" customHeight="1">
      <c r="B11" s="81" t="s">
        <v>37</v>
      </c>
      <c r="C11" s="82"/>
      <c r="D11" s="82"/>
      <c r="E11" s="82"/>
      <c r="F11" s="82"/>
      <c r="G11" s="82"/>
      <c r="H11" s="90"/>
      <c r="I11" s="92"/>
      <c r="J11" s="90">
        <v>104784.03640999999</v>
      </c>
      <c r="K11" s="82"/>
      <c r="L11" s="91">
        <v>1</v>
      </c>
      <c r="M11" s="91">
        <f>J11/'סכום נכסי הקרן'!$C$43</f>
        <v>0.17163534639001435</v>
      </c>
      <c r="N11" s="5"/>
      <c r="AY11" s="1"/>
      <c r="AZ11" s="3"/>
      <c r="BB11" s="1"/>
    </row>
    <row r="12" spans="2:54" ht="20.25">
      <c r="B12" s="83" t="s">
        <v>248</v>
      </c>
      <c r="C12" s="84"/>
      <c r="D12" s="84"/>
      <c r="E12" s="84"/>
      <c r="F12" s="84"/>
      <c r="G12" s="84"/>
      <c r="H12" s="93"/>
      <c r="I12" s="95"/>
      <c r="J12" s="93">
        <v>27369.154670000004</v>
      </c>
      <c r="K12" s="84"/>
      <c r="L12" s="94">
        <v>0.26119584249369543</v>
      </c>
      <c r="M12" s="94">
        <f>J12/'סכום נכסי הקרן'!$C$43</f>
        <v>4.4830438902037043E-2</v>
      </c>
      <c r="AZ12" s="4"/>
    </row>
    <row r="13" spans="2:54">
      <c r="B13" s="103" t="s">
        <v>75</v>
      </c>
      <c r="C13" s="84"/>
      <c r="D13" s="84"/>
      <c r="E13" s="84"/>
      <c r="F13" s="84"/>
      <c r="G13" s="84"/>
      <c r="H13" s="93"/>
      <c r="I13" s="95"/>
      <c r="J13" s="93">
        <v>5781.3470399999997</v>
      </c>
      <c r="K13" s="84"/>
      <c r="L13" s="94">
        <v>5.5173929522801445E-2</v>
      </c>
      <c r="M13" s="94">
        <f>J13/'סכום נכסי הקרן'!$C$43</f>
        <v>9.4697965053442638E-3</v>
      </c>
    </row>
    <row r="14" spans="2:54">
      <c r="B14" s="89" t="s">
        <v>1394</v>
      </c>
      <c r="C14" s="86" t="s">
        <v>1395</v>
      </c>
      <c r="D14" s="99" t="s">
        <v>134</v>
      </c>
      <c r="E14" s="86" t="s">
        <v>1396</v>
      </c>
      <c r="F14" s="99" t="s">
        <v>1397</v>
      </c>
      <c r="G14" s="99" t="s">
        <v>262</v>
      </c>
      <c r="H14" s="96">
        <v>19297</v>
      </c>
      <c r="I14" s="98">
        <v>1317</v>
      </c>
      <c r="J14" s="96">
        <v>254.14149</v>
      </c>
      <c r="K14" s="97">
        <v>9.3460755290280978E-5</v>
      </c>
      <c r="L14" s="97">
        <v>2.425383662503635E-3</v>
      </c>
      <c r="M14" s="97">
        <f>J14/'סכום נכסי הקרן'!$C$43</f>
        <v>4.16281565042493E-4</v>
      </c>
    </row>
    <row r="15" spans="2:54">
      <c r="B15" s="89" t="s">
        <v>1398</v>
      </c>
      <c r="C15" s="86" t="s">
        <v>1399</v>
      </c>
      <c r="D15" s="99" t="s">
        <v>134</v>
      </c>
      <c r="E15" s="86" t="s">
        <v>1396</v>
      </c>
      <c r="F15" s="99" t="s">
        <v>1397</v>
      </c>
      <c r="G15" s="99" t="s">
        <v>262</v>
      </c>
      <c r="H15" s="96">
        <v>65436</v>
      </c>
      <c r="I15" s="98">
        <v>1528</v>
      </c>
      <c r="J15" s="96">
        <v>999.86207999999999</v>
      </c>
      <c r="K15" s="97">
        <v>7.6809542243957041E-4</v>
      </c>
      <c r="L15" s="97">
        <v>9.5421221996805881E-3</v>
      </c>
      <c r="M15" s="97">
        <f>J15/'סכום נכסי הקרן'!$C$43</f>
        <v>1.6377654490380234E-3</v>
      </c>
    </row>
    <row r="16" spans="2:54" ht="20.25">
      <c r="B16" s="89" t="s">
        <v>1400</v>
      </c>
      <c r="C16" s="86" t="s">
        <v>1401</v>
      </c>
      <c r="D16" s="99" t="s">
        <v>134</v>
      </c>
      <c r="E16" s="86" t="s">
        <v>1396</v>
      </c>
      <c r="F16" s="99" t="s">
        <v>1397</v>
      </c>
      <c r="G16" s="99" t="s">
        <v>262</v>
      </c>
      <c r="H16" s="96">
        <v>276</v>
      </c>
      <c r="I16" s="98">
        <v>745.4</v>
      </c>
      <c r="J16" s="96">
        <v>2.0573000000000001</v>
      </c>
      <c r="K16" s="97">
        <v>1.1035973149973145E-6</v>
      </c>
      <c r="L16" s="97">
        <v>1.9633715883497528E-5</v>
      </c>
      <c r="M16" s="97">
        <f>J16/'סכום נכסי הקרן'!$C$43</f>
        <v>3.3698396265872249E-6</v>
      </c>
      <c r="AY16" s="4"/>
    </row>
    <row r="17" spans="2:13">
      <c r="B17" s="89" t="s">
        <v>1402</v>
      </c>
      <c r="C17" s="86" t="s">
        <v>1403</v>
      </c>
      <c r="D17" s="99" t="s">
        <v>134</v>
      </c>
      <c r="E17" s="86" t="s">
        <v>1404</v>
      </c>
      <c r="F17" s="99" t="s">
        <v>1397</v>
      </c>
      <c r="G17" s="99" t="s">
        <v>262</v>
      </c>
      <c r="H17" s="96">
        <v>8216</v>
      </c>
      <c r="I17" s="98">
        <v>1314</v>
      </c>
      <c r="J17" s="96">
        <v>107.95824</v>
      </c>
      <c r="K17" s="97">
        <v>3.2219607843137258E-5</v>
      </c>
      <c r="L17" s="97">
        <v>1.0302928165277004E-3</v>
      </c>
      <c r="M17" s="97">
        <f>J17/'סכום נכסי הקרן'!$C$43</f>
        <v>1.7683466444787536E-4</v>
      </c>
    </row>
    <row r="18" spans="2:13">
      <c r="B18" s="89" t="s">
        <v>1405</v>
      </c>
      <c r="C18" s="86" t="s">
        <v>1406</v>
      </c>
      <c r="D18" s="99" t="s">
        <v>134</v>
      </c>
      <c r="E18" s="86" t="s">
        <v>1404</v>
      </c>
      <c r="F18" s="99" t="s">
        <v>1397</v>
      </c>
      <c r="G18" s="99" t="s">
        <v>262</v>
      </c>
      <c r="H18" s="96">
        <v>16718</v>
      </c>
      <c r="I18" s="98">
        <v>1316</v>
      </c>
      <c r="J18" s="96">
        <v>220.00888</v>
      </c>
      <c r="K18" s="97">
        <v>1.1448345783540625E-4</v>
      </c>
      <c r="L18" s="97">
        <v>2.0996412004892343E-3</v>
      </c>
      <c r="M18" s="97">
        <f>J18/'סכום נכסי הקרן'!$C$43</f>
        <v>3.6037264474071527E-4</v>
      </c>
    </row>
    <row r="19" spans="2:13">
      <c r="B19" s="89" t="s">
        <v>1407</v>
      </c>
      <c r="C19" s="86" t="s">
        <v>1408</v>
      </c>
      <c r="D19" s="99" t="s">
        <v>134</v>
      </c>
      <c r="E19" s="86" t="s">
        <v>1409</v>
      </c>
      <c r="F19" s="99" t="s">
        <v>1397</v>
      </c>
      <c r="G19" s="99" t="s">
        <v>262</v>
      </c>
      <c r="H19" s="96">
        <v>1018</v>
      </c>
      <c r="I19" s="98">
        <v>9719</v>
      </c>
      <c r="J19" s="96">
        <v>98.939420000000013</v>
      </c>
      <c r="K19" s="97">
        <v>7.1680045064075482E-5</v>
      </c>
      <c r="L19" s="97">
        <v>9.4422226314005411E-4</v>
      </c>
      <c r="M19" s="97">
        <f>J19/'סכום נכסי הקרן'!$C$43</f>
        <v>1.6206191520320645E-4</v>
      </c>
    </row>
    <row r="20" spans="2:13">
      <c r="B20" s="89" t="s">
        <v>1410</v>
      </c>
      <c r="C20" s="86" t="s">
        <v>1411</v>
      </c>
      <c r="D20" s="99" t="s">
        <v>134</v>
      </c>
      <c r="E20" s="86" t="s">
        <v>1409</v>
      </c>
      <c r="F20" s="99" t="s">
        <v>1397</v>
      </c>
      <c r="G20" s="99" t="s">
        <v>262</v>
      </c>
      <c r="H20" s="96">
        <v>5430</v>
      </c>
      <c r="I20" s="98">
        <v>15250</v>
      </c>
      <c r="J20" s="96">
        <v>828.07500000000005</v>
      </c>
      <c r="K20" s="97">
        <v>1.9532374100719426E-4</v>
      </c>
      <c r="L20" s="97">
        <v>7.9026827785093155E-3</v>
      </c>
      <c r="M20" s="97">
        <f>J20/'סכום נכסי הקרן'!$C$43</f>
        <v>1.3563796960998475E-3</v>
      </c>
    </row>
    <row r="21" spans="2:13">
      <c r="B21" s="89" t="s">
        <v>1412</v>
      </c>
      <c r="C21" s="86" t="s">
        <v>1413</v>
      </c>
      <c r="D21" s="99" t="s">
        <v>134</v>
      </c>
      <c r="E21" s="86" t="s">
        <v>1409</v>
      </c>
      <c r="F21" s="99" t="s">
        <v>1397</v>
      </c>
      <c r="G21" s="99" t="s">
        <v>262</v>
      </c>
      <c r="H21" s="96">
        <v>2019</v>
      </c>
      <c r="I21" s="98">
        <v>13120</v>
      </c>
      <c r="J21" s="96">
        <v>264.89279999999997</v>
      </c>
      <c r="K21" s="97">
        <v>1.9667348474574541E-5</v>
      </c>
      <c r="L21" s="97">
        <v>2.5279881275381E-3</v>
      </c>
      <c r="M21" s="97">
        <f>J21/'סכום נכסי הקרן'!$C$43</f>
        <v>4.3389211793984556E-4</v>
      </c>
    </row>
    <row r="22" spans="2:13">
      <c r="B22" s="89" t="s">
        <v>1414</v>
      </c>
      <c r="C22" s="86" t="s">
        <v>1415</v>
      </c>
      <c r="D22" s="99" t="s">
        <v>134</v>
      </c>
      <c r="E22" s="86" t="s">
        <v>1416</v>
      </c>
      <c r="F22" s="99" t="s">
        <v>1397</v>
      </c>
      <c r="G22" s="99" t="s">
        <v>262</v>
      </c>
      <c r="H22" s="96">
        <v>3606</v>
      </c>
      <c r="I22" s="98">
        <v>984</v>
      </c>
      <c r="J22" s="96">
        <v>35.483040000000003</v>
      </c>
      <c r="K22" s="97">
        <v>3.4613034956045717E-5</v>
      </c>
      <c r="L22" s="97">
        <v>3.38630207574383E-4</v>
      </c>
      <c r="M22" s="97">
        <f>J22/'סכום נכסי הקרן'!$C$43</f>
        <v>5.8120912975151682E-5</v>
      </c>
    </row>
    <row r="23" spans="2:13">
      <c r="B23" s="89" t="s">
        <v>1417</v>
      </c>
      <c r="C23" s="86" t="s">
        <v>1418</v>
      </c>
      <c r="D23" s="99" t="s">
        <v>134</v>
      </c>
      <c r="E23" s="86" t="s">
        <v>1416</v>
      </c>
      <c r="F23" s="99" t="s">
        <v>1397</v>
      </c>
      <c r="G23" s="99" t="s">
        <v>262</v>
      </c>
      <c r="H23" s="96">
        <v>1899</v>
      </c>
      <c r="I23" s="98">
        <v>13140</v>
      </c>
      <c r="J23" s="96">
        <v>249.52860000000001</v>
      </c>
      <c r="K23" s="97">
        <v>4.5928862262994131E-5</v>
      </c>
      <c r="L23" s="97">
        <v>2.3813608308010021E-3</v>
      </c>
      <c r="M23" s="97">
        <f>J23/'סכום נכסי הקרן'!$C$43</f>
        <v>4.0872569107414228E-4</v>
      </c>
    </row>
    <row r="24" spans="2:13">
      <c r="B24" s="89" t="s">
        <v>1419</v>
      </c>
      <c r="C24" s="86" t="s">
        <v>1420</v>
      </c>
      <c r="D24" s="99" t="s">
        <v>134</v>
      </c>
      <c r="E24" s="86" t="s">
        <v>1416</v>
      </c>
      <c r="F24" s="99" t="s">
        <v>1397</v>
      </c>
      <c r="G24" s="99" t="s">
        <v>262</v>
      </c>
      <c r="H24" s="96">
        <v>164077</v>
      </c>
      <c r="I24" s="98">
        <v>1527</v>
      </c>
      <c r="J24" s="96">
        <v>2505.45579</v>
      </c>
      <c r="K24" s="97">
        <v>8.2038499999999997E-4</v>
      </c>
      <c r="L24" s="97">
        <v>2.391066307272826E-2</v>
      </c>
      <c r="M24" s="97">
        <f>J24/'סכום נכסי הקרן'!$C$43</f>
        <v>4.103914938902639E-3</v>
      </c>
    </row>
    <row r="25" spans="2:13">
      <c r="B25" s="89" t="s">
        <v>1421</v>
      </c>
      <c r="C25" s="86" t="s">
        <v>1422</v>
      </c>
      <c r="D25" s="99" t="s">
        <v>134</v>
      </c>
      <c r="E25" s="86" t="s">
        <v>1396</v>
      </c>
      <c r="F25" s="99" t="s">
        <v>1397</v>
      </c>
      <c r="G25" s="99" t="s">
        <v>262</v>
      </c>
      <c r="H25" s="96">
        <v>1740</v>
      </c>
      <c r="I25" s="98">
        <v>1006</v>
      </c>
      <c r="J25" s="96">
        <v>17.5044</v>
      </c>
      <c r="K25" s="97">
        <v>5.2706054547434467E-5</v>
      </c>
      <c r="L25" s="97">
        <v>1.6705216366650179E-4</v>
      </c>
      <c r="M25" s="97">
        <f>J25/'סכום נכסי הקרן'!$C$43</f>
        <v>2.8672055976101402E-5</v>
      </c>
    </row>
    <row r="26" spans="2:13">
      <c r="B26" s="89" t="s">
        <v>1423</v>
      </c>
      <c r="C26" s="86" t="s">
        <v>1424</v>
      </c>
      <c r="D26" s="99" t="s">
        <v>134</v>
      </c>
      <c r="E26" s="86" t="s">
        <v>1404</v>
      </c>
      <c r="F26" s="99" t="s">
        <v>1397</v>
      </c>
      <c r="G26" s="99" t="s">
        <v>262</v>
      </c>
      <c r="H26" s="96">
        <v>20000</v>
      </c>
      <c r="I26" s="98">
        <v>987.2</v>
      </c>
      <c r="J26" s="96">
        <v>197.44</v>
      </c>
      <c r="K26" s="97">
        <v>5.7142857142857147E-4</v>
      </c>
      <c r="L26" s="97">
        <v>1.8842564837591755E-3</v>
      </c>
      <c r="M26" s="97">
        <f>J26/'סכום נכסי הקרן'!$C$43</f>
        <v>3.234050142776365E-4</v>
      </c>
    </row>
    <row r="27" spans="2:13">
      <c r="B27" s="85"/>
      <c r="C27" s="86"/>
      <c r="D27" s="86"/>
      <c r="E27" s="86"/>
      <c r="F27" s="86"/>
      <c r="G27" s="86"/>
      <c r="H27" s="96"/>
      <c r="I27" s="98"/>
      <c r="J27" s="86"/>
      <c r="K27" s="86"/>
      <c r="L27" s="97"/>
      <c r="M27" s="86"/>
    </row>
    <row r="28" spans="2:13">
      <c r="B28" s="103" t="s">
        <v>76</v>
      </c>
      <c r="C28" s="84"/>
      <c r="D28" s="84"/>
      <c r="E28" s="84"/>
      <c r="F28" s="84"/>
      <c r="G28" s="84"/>
      <c r="H28" s="93"/>
      <c r="I28" s="95"/>
      <c r="J28" s="93">
        <v>21587.807630000007</v>
      </c>
      <c r="K28" s="84"/>
      <c r="L28" s="94">
        <v>0.20602191297089401</v>
      </c>
      <c r="M28" s="94">
        <f>J28/'סכום נכסי הקרן'!$C$43</f>
        <v>3.536064239669278E-2</v>
      </c>
    </row>
    <row r="29" spans="2:13">
      <c r="B29" s="89" t="s">
        <v>1425</v>
      </c>
      <c r="C29" s="86" t="s">
        <v>1426</v>
      </c>
      <c r="D29" s="99" t="s">
        <v>134</v>
      </c>
      <c r="E29" s="86" t="s">
        <v>1416</v>
      </c>
      <c r="F29" s="99" t="s">
        <v>1427</v>
      </c>
      <c r="G29" s="99" t="s">
        <v>262</v>
      </c>
      <c r="H29" s="96">
        <v>102</v>
      </c>
      <c r="I29" s="98">
        <v>3367.02</v>
      </c>
      <c r="J29" s="96">
        <v>3.4343600000000003</v>
      </c>
      <c r="K29" s="97">
        <v>2.1089030069607445E-6</v>
      </c>
      <c r="L29" s="97">
        <v>3.27756032088896E-5</v>
      </c>
      <c r="M29" s="97">
        <f>J29/'סכום נכסי הקרן'!$C$43</f>
        <v>5.6254520098994317E-6</v>
      </c>
    </row>
    <row r="30" spans="2:13">
      <c r="B30" s="89" t="s">
        <v>1428</v>
      </c>
      <c r="C30" s="86" t="s">
        <v>1429</v>
      </c>
      <c r="D30" s="99" t="s">
        <v>134</v>
      </c>
      <c r="E30" s="86" t="s">
        <v>1416</v>
      </c>
      <c r="F30" s="99" t="s">
        <v>1427</v>
      </c>
      <c r="G30" s="99" t="s">
        <v>262</v>
      </c>
      <c r="H30" s="96">
        <v>1750</v>
      </c>
      <c r="I30" s="98">
        <v>3145.14</v>
      </c>
      <c r="J30" s="96">
        <v>55.039949999999997</v>
      </c>
      <c r="K30" s="97">
        <v>4.4722719141323791E-5</v>
      </c>
      <c r="L30" s="97">
        <v>5.2527037405429914E-4</v>
      </c>
      <c r="M30" s="97">
        <f>J30/'סכום נכסי הקרן'!$C$43</f>
        <v>9.0154962599222043E-5</v>
      </c>
    </row>
    <row r="31" spans="2:13">
      <c r="B31" s="89" t="s">
        <v>1430</v>
      </c>
      <c r="C31" s="86" t="s">
        <v>1431</v>
      </c>
      <c r="D31" s="99" t="s">
        <v>134</v>
      </c>
      <c r="E31" s="86" t="s">
        <v>1396</v>
      </c>
      <c r="F31" s="99" t="s">
        <v>1427</v>
      </c>
      <c r="G31" s="99" t="s">
        <v>262</v>
      </c>
      <c r="H31" s="96">
        <v>42000</v>
      </c>
      <c r="I31" s="98">
        <v>301.31</v>
      </c>
      <c r="J31" s="96">
        <v>126.5502</v>
      </c>
      <c r="K31" s="97">
        <v>1.6094857819003215E-4</v>
      </c>
      <c r="L31" s="97">
        <v>1.2077240420939042E-3</v>
      </c>
      <c r="M31" s="97">
        <f>J31/'סכום נכסי הקרן'!$C$43</f>
        <v>2.0728813430833547E-4</v>
      </c>
    </row>
    <row r="32" spans="2:13">
      <c r="B32" s="89" t="s">
        <v>1432</v>
      </c>
      <c r="C32" s="86" t="s">
        <v>1433</v>
      </c>
      <c r="D32" s="99" t="s">
        <v>134</v>
      </c>
      <c r="E32" s="86" t="s">
        <v>1396</v>
      </c>
      <c r="F32" s="99" t="s">
        <v>1427</v>
      </c>
      <c r="G32" s="99" t="s">
        <v>262</v>
      </c>
      <c r="H32" s="96">
        <v>9140</v>
      </c>
      <c r="I32" s="98">
        <v>306.14999999999998</v>
      </c>
      <c r="J32" s="96">
        <v>27.982120000000005</v>
      </c>
      <c r="K32" s="97">
        <v>3.748921810702492E-5</v>
      </c>
      <c r="L32" s="97">
        <v>2.6704563938070966E-4</v>
      </c>
      <c r="M32" s="97">
        <f>J32/'סכום נכסי הקרן'!$C$43</f>
        <v>4.583447081705095E-5</v>
      </c>
    </row>
    <row r="33" spans="2:13">
      <c r="B33" s="89" t="s">
        <v>1434</v>
      </c>
      <c r="C33" s="86" t="s">
        <v>1435</v>
      </c>
      <c r="D33" s="99" t="s">
        <v>134</v>
      </c>
      <c r="E33" s="86" t="s">
        <v>1404</v>
      </c>
      <c r="F33" s="99" t="s">
        <v>1427</v>
      </c>
      <c r="G33" s="99" t="s">
        <v>262</v>
      </c>
      <c r="H33" s="96">
        <v>15701</v>
      </c>
      <c r="I33" s="98">
        <v>304.52</v>
      </c>
      <c r="J33" s="96">
        <v>47.812689999999989</v>
      </c>
      <c r="K33" s="97">
        <v>2.6321877619446771E-5</v>
      </c>
      <c r="L33" s="97">
        <v>4.562974632215735E-4</v>
      </c>
      <c r="M33" s="97">
        <f>J33/'סכום נכסי הקרן'!$C$43</f>
        <v>7.8316773156919604E-5</v>
      </c>
    </row>
    <row r="34" spans="2:13">
      <c r="B34" s="89" t="s">
        <v>1436</v>
      </c>
      <c r="C34" s="86" t="s">
        <v>1437</v>
      </c>
      <c r="D34" s="99" t="s">
        <v>134</v>
      </c>
      <c r="E34" s="86" t="s">
        <v>1404</v>
      </c>
      <c r="F34" s="99" t="s">
        <v>1427</v>
      </c>
      <c r="G34" s="99" t="s">
        <v>262</v>
      </c>
      <c r="H34" s="96">
        <v>20000</v>
      </c>
      <c r="I34" s="98">
        <v>2951.35</v>
      </c>
      <c r="J34" s="96">
        <v>590.27</v>
      </c>
      <c r="K34" s="97">
        <v>5.3188196220191471E-4</v>
      </c>
      <c r="L34" s="97">
        <v>5.6332054024945729E-3</v>
      </c>
      <c r="M34" s="97">
        <f>J34/'סכום נכסי הקרן'!$C$43</f>
        <v>9.6685716054325621E-4</v>
      </c>
    </row>
    <row r="35" spans="2:13">
      <c r="B35" s="89" t="s">
        <v>1438</v>
      </c>
      <c r="C35" s="86" t="s">
        <v>1439</v>
      </c>
      <c r="D35" s="99" t="s">
        <v>134</v>
      </c>
      <c r="E35" s="86" t="s">
        <v>1404</v>
      </c>
      <c r="F35" s="99" t="s">
        <v>1427</v>
      </c>
      <c r="G35" s="99" t="s">
        <v>262</v>
      </c>
      <c r="H35" s="96">
        <v>10</v>
      </c>
      <c r="I35" s="98">
        <v>3154.09</v>
      </c>
      <c r="J35" s="96">
        <v>0.31541000000000002</v>
      </c>
      <c r="K35" s="97">
        <v>5.0312501006250022E-7</v>
      </c>
      <c r="L35" s="97">
        <v>3.010095915429911E-6</v>
      </c>
      <c r="M35" s="97">
        <f>J35/'סכום נכסי הקרן'!$C$43</f>
        <v>5.1663885511198006E-7</v>
      </c>
    </row>
    <row r="36" spans="2:13">
      <c r="B36" s="89" t="s">
        <v>1440</v>
      </c>
      <c r="C36" s="86" t="s">
        <v>1441</v>
      </c>
      <c r="D36" s="99" t="s">
        <v>134</v>
      </c>
      <c r="E36" s="86" t="s">
        <v>1404</v>
      </c>
      <c r="F36" s="99" t="s">
        <v>1427</v>
      </c>
      <c r="G36" s="99" t="s">
        <v>262</v>
      </c>
      <c r="H36" s="96">
        <v>23020</v>
      </c>
      <c r="I36" s="98">
        <v>306.57</v>
      </c>
      <c r="J36" s="96">
        <v>70.572410000000005</v>
      </c>
      <c r="K36" s="97">
        <v>1.151E-5</v>
      </c>
      <c r="L36" s="97">
        <v>6.7350344974174883E-4</v>
      </c>
      <c r="M36" s="97">
        <f>J36/'סכום נכסי הקרן'!$C$43</f>
        <v>1.1559699789129467E-4</v>
      </c>
    </row>
    <row r="37" spans="2:13">
      <c r="B37" s="89" t="s">
        <v>1442</v>
      </c>
      <c r="C37" s="86" t="s">
        <v>1443</v>
      </c>
      <c r="D37" s="99" t="s">
        <v>134</v>
      </c>
      <c r="E37" s="86" t="s">
        <v>1404</v>
      </c>
      <c r="F37" s="99" t="s">
        <v>1427</v>
      </c>
      <c r="G37" s="99" t="s">
        <v>262</v>
      </c>
      <c r="H37" s="96">
        <v>48059</v>
      </c>
      <c r="I37" s="98">
        <v>3004.91</v>
      </c>
      <c r="J37" s="96">
        <v>1444.12969</v>
      </c>
      <c r="K37" s="97">
        <v>8.0549825847183582E-4</v>
      </c>
      <c r="L37" s="97">
        <v>1.3781962782473806E-2</v>
      </c>
      <c r="M37" s="97">
        <f>J37/'סכום נכסי הקרן'!$C$43</f>
        <v>2.3654719561041772E-3</v>
      </c>
    </row>
    <row r="38" spans="2:13">
      <c r="B38" s="89" t="s">
        <v>1444</v>
      </c>
      <c r="C38" s="86" t="s">
        <v>1445</v>
      </c>
      <c r="D38" s="99" t="s">
        <v>134</v>
      </c>
      <c r="E38" s="86" t="s">
        <v>1404</v>
      </c>
      <c r="F38" s="99" t="s">
        <v>1427</v>
      </c>
      <c r="G38" s="99" t="s">
        <v>262</v>
      </c>
      <c r="H38" s="96">
        <v>2625500</v>
      </c>
      <c r="I38" s="98">
        <v>304.06</v>
      </c>
      <c r="J38" s="96">
        <v>7983.0953000000009</v>
      </c>
      <c r="K38" s="97">
        <v>5.8999999999999999E-3</v>
      </c>
      <c r="L38" s="97">
        <v>7.6186178482032019E-2</v>
      </c>
      <c r="M38" s="97">
        <f>J38/'סכום נכסי הקרן'!$C$43</f>
        <v>1.3076241133895022E-2</v>
      </c>
    </row>
    <row r="39" spans="2:13">
      <c r="B39" s="89" t="s">
        <v>1446</v>
      </c>
      <c r="C39" s="86" t="s">
        <v>1447</v>
      </c>
      <c r="D39" s="99" t="s">
        <v>134</v>
      </c>
      <c r="E39" s="86" t="s">
        <v>1404</v>
      </c>
      <c r="F39" s="99" t="s">
        <v>1427</v>
      </c>
      <c r="G39" s="99" t="s">
        <v>262</v>
      </c>
      <c r="H39" s="96">
        <v>330</v>
      </c>
      <c r="I39" s="98">
        <v>3086.12</v>
      </c>
      <c r="J39" s="96">
        <v>10.184200000000001</v>
      </c>
      <c r="K39" s="97">
        <v>1.2924956916810277E-5</v>
      </c>
      <c r="L39" s="97">
        <v>9.7192285666026113E-5</v>
      </c>
      <c r="M39" s="97">
        <f>J39/'סכום נכסי הקרן'!$C$43</f>
        <v>1.6681631616725618E-5</v>
      </c>
    </row>
    <row r="40" spans="2:13">
      <c r="B40" s="89" t="s">
        <v>1448</v>
      </c>
      <c r="C40" s="86" t="s">
        <v>1449</v>
      </c>
      <c r="D40" s="99" t="s">
        <v>134</v>
      </c>
      <c r="E40" s="86" t="s">
        <v>1404</v>
      </c>
      <c r="F40" s="99" t="s">
        <v>1427</v>
      </c>
      <c r="G40" s="99" t="s">
        <v>262</v>
      </c>
      <c r="H40" s="96">
        <v>1500</v>
      </c>
      <c r="I40" s="98">
        <v>335.85</v>
      </c>
      <c r="J40" s="96">
        <v>5.03775</v>
      </c>
      <c r="K40" s="97">
        <v>1.0033096577002421E-5</v>
      </c>
      <c r="L40" s="97">
        <v>4.8077456954304027E-5</v>
      </c>
      <c r="M40" s="97">
        <f>J40/'סכום נכסי הקרן'!$C$43</f>
        <v>8.2517909779029754E-6</v>
      </c>
    </row>
    <row r="41" spans="2:13">
      <c r="B41" s="89" t="s">
        <v>1450</v>
      </c>
      <c r="C41" s="86" t="s">
        <v>1451</v>
      </c>
      <c r="D41" s="99" t="s">
        <v>134</v>
      </c>
      <c r="E41" s="86" t="s">
        <v>1409</v>
      </c>
      <c r="F41" s="99" t="s">
        <v>1427</v>
      </c>
      <c r="G41" s="99" t="s">
        <v>262</v>
      </c>
      <c r="H41" s="96">
        <v>1052</v>
      </c>
      <c r="I41" s="98">
        <v>3366.57</v>
      </c>
      <c r="J41" s="96">
        <v>35.416319999999999</v>
      </c>
      <c r="K41" s="97">
        <v>4.5815059932805159E-5</v>
      </c>
      <c r="L41" s="97">
        <v>3.379934693622861E-4</v>
      </c>
      <c r="M41" s="97">
        <f>J41/'סכום נכסי הקרן'!$C$43</f>
        <v>5.8011626191558666E-5</v>
      </c>
    </row>
    <row r="42" spans="2:13">
      <c r="B42" s="89" t="s">
        <v>1452</v>
      </c>
      <c r="C42" s="86" t="s">
        <v>1453</v>
      </c>
      <c r="D42" s="99" t="s">
        <v>134</v>
      </c>
      <c r="E42" s="86" t="s">
        <v>1409</v>
      </c>
      <c r="F42" s="99" t="s">
        <v>1427</v>
      </c>
      <c r="G42" s="99" t="s">
        <v>262</v>
      </c>
      <c r="H42" s="96">
        <v>55960</v>
      </c>
      <c r="I42" s="98">
        <v>3045.87</v>
      </c>
      <c r="J42" s="96">
        <v>1704.4688500000002</v>
      </c>
      <c r="K42" s="97">
        <v>3.7306666666666666E-4</v>
      </c>
      <c r="L42" s="97">
        <v>1.6266493527036296E-2</v>
      </c>
      <c r="M42" s="97">
        <f>J42/'סכום נכסי הקרן'!$C$43</f>
        <v>2.7919052510638003E-3</v>
      </c>
    </row>
    <row r="43" spans="2:13">
      <c r="B43" s="89" t="s">
        <v>1454</v>
      </c>
      <c r="C43" s="86" t="s">
        <v>1455</v>
      </c>
      <c r="D43" s="99" t="s">
        <v>134</v>
      </c>
      <c r="E43" s="86" t="s">
        <v>1409</v>
      </c>
      <c r="F43" s="99" t="s">
        <v>1427</v>
      </c>
      <c r="G43" s="99" t="s">
        <v>262</v>
      </c>
      <c r="H43" s="96">
        <v>109415</v>
      </c>
      <c r="I43" s="98">
        <v>3010.84</v>
      </c>
      <c r="J43" s="96">
        <v>3294.31059</v>
      </c>
      <c r="K43" s="97">
        <v>7.8153571428571432E-4</v>
      </c>
      <c r="L43" s="97">
        <v>3.1439050287297481E-2</v>
      </c>
      <c r="M43" s="97">
        <f>J43/'סכום נכסי הקרן'!$C$43</f>
        <v>5.3960522862333835E-3</v>
      </c>
    </row>
    <row r="44" spans="2:13">
      <c r="B44" s="89" t="s">
        <v>1456</v>
      </c>
      <c r="C44" s="86" t="s">
        <v>1457</v>
      </c>
      <c r="D44" s="99" t="s">
        <v>134</v>
      </c>
      <c r="E44" s="86" t="s">
        <v>1409</v>
      </c>
      <c r="F44" s="99" t="s">
        <v>1427</v>
      </c>
      <c r="G44" s="99" t="s">
        <v>262</v>
      </c>
      <c r="H44" s="96">
        <v>4888</v>
      </c>
      <c r="I44" s="98">
        <v>3142.63</v>
      </c>
      <c r="J44" s="96">
        <v>153.61176</v>
      </c>
      <c r="K44" s="97">
        <v>1.9935294308852768E-4</v>
      </c>
      <c r="L44" s="97">
        <v>1.4659843737928403E-3</v>
      </c>
      <c r="M44" s="97">
        <f>J44/'סכום נכסי הקרן'!$C$43</f>
        <v>2.5161473579828238E-4</v>
      </c>
    </row>
    <row r="45" spans="2:13">
      <c r="B45" s="89" t="s">
        <v>1458</v>
      </c>
      <c r="C45" s="86" t="s">
        <v>1459</v>
      </c>
      <c r="D45" s="99" t="s">
        <v>134</v>
      </c>
      <c r="E45" s="86" t="s">
        <v>1416</v>
      </c>
      <c r="F45" s="99" t="s">
        <v>1427</v>
      </c>
      <c r="G45" s="99" t="s">
        <v>262</v>
      </c>
      <c r="H45" s="96">
        <v>455</v>
      </c>
      <c r="I45" s="98">
        <v>3078.2</v>
      </c>
      <c r="J45" s="96">
        <v>14.00581</v>
      </c>
      <c r="K45" s="97">
        <v>3.1546666717141334E-6</v>
      </c>
      <c r="L45" s="97">
        <v>1.3366358540720775E-4</v>
      </c>
      <c r="M45" s="97">
        <f>J45/'סכום נכסי הקרן'!$C$43</f>
        <v>2.2941395781097368E-5</v>
      </c>
    </row>
    <row r="46" spans="2:13">
      <c r="B46" s="89" t="s">
        <v>1460</v>
      </c>
      <c r="C46" s="86" t="s">
        <v>1461</v>
      </c>
      <c r="D46" s="99" t="s">
        <v>134</v>
      </c>
      <c r="E46" s="86" t="s">
        <v>1416</v>
      </c>
      <c r="F46" s="99" t="s">
        <v>1427</v>
      </c>
      <c r="G46" s="99" t="s">
        <v>262</v>
      </c>
      <c r="H46" s="96">
        <v>44370</v>
      </c>
      <c r="I46" s="98">
        <v>2980.45</v>
      </c>
      <c r="J46" s="96">
        <v>1322.4256699999999</v>
      </c>
      <c r="K46" s="97">
        <v>2.9629382303839735E-4</v>
      </c>
      <c r="L46" s="97">
        <v>1.2620487960834034E-2</v>
      </c>
      <c r="M46" s="97">
        <f>J46/'סכום נכסי הקרן'!$C$43</f>
        <v>2.1661218227687551E-3</v>
      </c>
    </row>
    <row r="47" spans="2:13">
      <c r="B47" s="89" t="s">
        <v>1462</v>
      </c>
      <c r="C47" s="86" t="s">
        <v>1463</v>
      </c>
      <c r="D47" s="99" t="s">
        <v>134</v>
      </c>
      <c r="E47" s="86" t="s">
        <v>1416</v>
      </c>
      <c r="F47" s="99" t="s">
        <v>1427</v>
      </c>
      <c r="G47" s="99" t="s">
        <v>262</v>
      </c>
      <c r="H47" s="96">
        <v>153588</v>
      </c>
      <c r="I47" s="98">
        <v>3035.06</v>
      </c>
      <c r="J47" s="96">
        <v>4661.4879500000006</v>
      </c>
      <c r="K47" s="97">
        <v>1.0256293823038398E-3</v>
      </c>
      <c r="L47" s="97">
        <v>4.4486623246316699E-2</v>
      </c>
      <c r="M47" s="97">
        <f>J47/'סכום נכסי הקרן'!$C$43</f>
        <v>7.6354769906036308E-3</v>
      </c>
    </row>
    <row r="48" spans="2:13">
      <c r="B48" s="89" t="s">
        <v>1464</v>
      </c>
      <c r="C48" s="86" t="s">
        <v>1465</v>
      </c>
      <c r="D48" s="99" t="s">
        <v>134</v>
      </c>
      <c r="E48" s="86" t="s">
        <v>1416</v>
      </c>
      <c r="F48" s="99" t="s">
        <v>1427</v>
      </c>
      <c r="G48" s="99" t="s">
        <v>262</v>
      </c>
      <c r="H48" s="96">
        <v>1200</v>
      </c>
      <c r="I48" s="98">
        <v>3138.05</v>
      </c>
      <c r="J48" s="96">
        <v>37.656600000000005</v>
      </c>
      <c r="K48" s="97">
        <v>6.7280813407092542E-5</v>
      </c>
      <c r="L48" s="97">
        <v>3.5937344360983476E-4</v>
      </c>
      <c r="M48" s="97">
        <f>J48/'סכום נכסי הקרן'!$C$43</f>
        <v>6.1681185477346272E-5</v>
      </c>
    </row>
    <row r="49" spans="2:13">
      <c r="B49" s="85"/>
      <c r="C49" s="86"/>
      <c r="D49" s="86"/>
      <c r="E49" s="86"/>
      <c r="F49" s="86"/>
      <c r="G49" s="86"/>
      <c r="H49" s="96"/>
      <c r="I49" s="98"/>
      <c r="J49" s="86"/>
      <c r="K49" s="86"/>
      <c r="L49" s="97"/>
      <c r="M49" s="86"/>
    </row>
    <row r="50" spans="2:13">
      <c r="B50" s="83" t="s">
        <v>249</v>
      </c>
      <c r="C50" s="84"/>
      <c r="D50" s="84"/>
      <c r="E50" s="84"/>
      <c r="F50" s="84"/>
      <c r="G50" s="84"/>
      <c r="H50" s="93"/>
      <c r="I50" s="95"/>
      <c r="J50" s="93">
        <v>77414.881739999983</v>
      </c>
      <c r="K50" s="84"/>
      <c r="L50" s="94">
        <v>0.73880415750630457</v>
      </c>
      <c r="M50" s="94">
        <f>J50/'סכום נכסי הקרן'!$C$43</f>
        <v>0.12680490748797729</v>
      </c>
    </row>
    <row r="51" spans="2:13">
      <c r="B51" s="103" t="s">
        <v>77</v>
      </c>
      <c r="C51" s="84"/>
      <c r="D51" s="84"/>
      <c r="E51" s="84"/>
      <c r="F51" s="84"/>
      <c r="G51" s="84"/>
      <c r="H51" s="93"/>
      <c r="I51" s="95"/>
      <c r="J51" s="93">
        <v>43180.610309999989</v>
      </c>
      <c r="K51" s="84"/>
      <c r="L51" s="94">
        <v>0.41209149589392113</v>
      </c>
      <c r="M51" s="94">
        <f>J51/'סכום נכסי הקרן'!$C$43</f>
        <v>7.0729466642132324E-2</v>
      </c>
    </row>
    <row r="52" spans="2:13">
      <c r="B52" s="89" t="s">
        <v>1466</v>
      </c>
      <c r="C52" s="86" t="s">
        <v>1467</v>
      </c>
      <c r="D52" s="99" t="s">
        <v>32</v>
      </c>
      <c r="E52" s="86"/>
      <c r="F52" s="99" t="s">
        <v>1397</v>
      </c>
      <c r="G52" s="99" t="s">
        <v>1266</v>
      </c>
      <c r="H52" s="96">
        <v>4440</v>
      </c>
      <c r="I52" s="98">
        <v>2327</v>
      </c>
      <c r="J52" s="96">
        <v>403.14996000000002</v>
      </c>
      <c r="K52" s="97">
        <v>1.7858740260550977E-4</v>
      </c>
      <c r="L52" s="97">
        <v>3.8474368216027772E-3</v>
      </c>
      <c r="M52" s="97">
        <f>J52/'סכום נכסי הקרן'!$C$43</f>
        <v>6.6035615158948843E-4</v>
      </c>
    </row>
    <row r="53" spans="2:13">
      <c r="B53" s="89" t="s">
        <v>1468</v>
      </c>
      <c r="C53" s="86" t="s">
        <v>1469</v>
      </c>
      <c r="D53" s="99" t="s">
        <v>138</v>
      </c>
      <c r="E53" s="86"/>
      <c r="F53" s="99" t="s">
        <v>1397</v>
      </c>
      <c r="G53" s="99" t="s">
        <v>1470</v>
      </c>
      <c r="H53" s="96">
        <v>30200</v>
      </c>
      <c r="I53" s="98">
        <v>160900</v>
      </c>
      <c r="J53" s="96">
        <v>1574.66587</v>
      </c>
      <c r="K53" s="97">
        <v>3.5292017806370223E-5</v>
      </c>
      <c r="L53" s="97">
        <v>1.5027726779283747E-2</v>
      </c>
      <c r="M53" s="97">
        <f>J53/'סכום נכסי הקרן'!$C$43</f>
        <v>2.5792890912168607E-3</v>
      </c>
    </row>
    <row r="54" spans="2:13">
      <c r="B54" s="89" t="s">
        <v>1471</v>
      </c>
      <c r="C54" s="86" t="s">
        <v>1472</v>
      </c>
      <c r="D54" s="99" t="s">
        <v>32</v>
      </c>
      <c r="E54" s="86"/>
      <c r="F54" s="99" t="s">
        <v>1397</v>
      </c>
      <c r="G54" s="99" t="s">
        <v>1470</v>
      </c>
      <c r="H54" s="96">
        <v>281</v>
      </c>
      <c r="I54" s="98">
        <v>1952000</v>
      </c>
      <c r="J54" s="96">
        <v>177.75081000000003</v>
      </c>
      <c r="K54" s="97">
        <v>3.6803389118015815E-6</v>
      </c>
      <c r="L54" s="97">
        <v>1.6963539112436455E-3</v>
      </c>
      <c r="M54" s="97">
        <f>J54/'סכום נכסי הקרן'!$C$43</f>
        <v>2.9115429115635875E-4</v>
      </c>
    </row>
    <row r="55" spans="2:13" s="144" customFormat="1">
      <c r="B55" s="89" t="s">
        <v>1473</v>
      </c>
      <c r="C55" s="86" t="s">
        <v>1474</v>
      </c>
      <c r="D55" s="99" t="s">
        <v>1263</v>
      </c>
      <c r="E55" s="86"/>
      <c r="F55" s="99" t="s">
        <v>1397</v>
      </c>
      <c r="G55" s="99" t="s">
        <v>1266</v>
      </c>
      <c r="H55" s="96">
        <v>13006</v>
      </c>
      <c r="I55" s="98">
        <v>2585</v>
      </c>
      <c r="J55" s="96">
        <v>1311.87231</v>
      </c>
      <c r="K55" s="97">
        <v>8.8626915920770585E-5</v>
      </c>
      <c r="L55" s="97">
        <v>1.2519772619436927E-2</v>
      </c>
      <c r="M55" s="97">
        <f>J55/'סכום נכסי הקרן'!$C$43</f>
        <v>2.1488355102612742E-3</v>
      </c>
    </row>
    <row r="56" spans="2:13" s="144" customFormat="1">
      <c r="B56" s="89" t="s">
        <v>1475</v>
      </c>
      <c r="C56" s="86" t="s">
        <v>1476</v>
      </c>
      <c r="D56" s="99" t="s">
        <v>32</v>
      </c>
      <c r="E56" s="86"/>
      <c r="F56" s="99" t="s">
        <v>1397</v>
      </c>
      <c r="G56" s="99" t="s">
        <v>1315</v>
      </c>
      <c r="H56" s="96">
        <v>6055</v>
      </c>
      <c r="I56" s="98">
        <v>2441</v>
      </c>
      <c r="J56" s="96">
        <v>627.68786999999998</v>
      </c>
      <c r="K56" s="97">
        <v>5.1768268983650801E-4</v>
      </c>
      <c r="L56" s="97">
        <v>5.990300541047845E-3</v>
      </c>
      <c r="M56" s="97">
        <f>J56/'סכום נכסי הקרן'!$C$43</f>
        <v>1.0281473083430372E-3</v>
      </c>
    </row>
    <row r="57" spans="2:13" s="144" customFormat="1">
      <c r="B57" s="89" t="s">
        <v>1477</v>
      </c>
      <c r="C57" s="86" t="s">
        <v>1478</v>
      </c>
      <c r="D57" s="99" t="s">
        <v>32</v>
      </c>
      <c r="E57" s="86"/>
      <c r="F57" s="99" t="s">
        <v>1397</v>
      </c>
      <c r="G57" s="99" t="s">
        <v>1315</v>
      </c>
      <c r="H57" s="96">
        <v>6985</v>
      </c>
      <c r="I57" s="98">
        <v>7107</v>
      </c>
      <c r="J57" s="96">
        <v>2108.2132299999998</v>
      </c>
      <c r="K57" s="97">
        <v>3.5405390966247334E-4</v>
      </c>
      <c r="L57" s="97">
        <v>2.011960315931105E-2</v>
      </c>
      <c r="M57" s="97">
        <f>J57/'סכום נכסי הקרן'!$C$43</f>
        <v>3.4532350574779788E-3</v>
      </c>
    </row>
    <row r="58" spans="2:13" s="144" customFormat="1">
      <c r="B58" s="89" t="s">
        <v>1479</v>
      </c>
      <c r="C58" s="86" t="s">
        <v>1480</v>
      </c>
      <c r="D58" s="99" t="s">
        <v>1263</v>
      </c>
      <c r="E58" s="86"/>
      <c r="F58" s="99" t="s">
        <v>1397</v>
      </c>
      <c r="G58" s="99" t="s">
        <v>1266</v>
      </c>
      <c r="H58" s="96">
        <v>5720</v>
      </c>
      <c r="I58" s="98">
        <v>7461</v>
      </c>
      <c r="J58" s="96">
        <v>1665.25342</v>
      </c>
      <c r="K58" s="97">
        <v>8.7128710216947139E-5</v>
      </c>
      <c r="L58" s="97">
        <v>1.5892243485297518E-2</v>
      </c>
      <c r="M58" s="97">
        <f>J58/'סכום נכסי הקרן'!$C$43</f>
        <v>2.727670715513488E-3</v>
      </c>
    </row>
    <row r="59" spans="2:13" s="144" customFormat="1">
      <c r="B59" s="89" t="s">
        <v>1481</v>
      </c>
      <c r="C59" s="86" t="s">
        <v>1482</v>
      </c>
      <c r="D59" s="99" t="s">
        <v>1263</v>
      </c>
      <c r="E59" s="86"/>
      <c r="F59" s="99" t="s">
        <v>1397</v>
      </c>
      <c r="G59" s="99" t="s">
        <v>1266</v>
      </c>
      <c r="H59" s="96">
        <v>1980</v>
      </c>
      <c r="I59" s="98">
        <v>2000</v>
      </c>
      <c r="J59" s="96">
        <v>156.83898000000002</v>
      </c>
      <c r="K59" s="97">
        <v>1.876777251184834E-4</v>
      </c>
      <c r="L59" s="97">
        <v>1.496783149165193E-3</v>
      </c>
      <c r="M59" s="97">
        <f>J59/'סכום נכסי הקרן'!$C$43</f>
        <v>2.5690089427770442E-4</v>
      </c>
    </row>
    <row r="60" spans="2:13" s="144" customFormat="1">
      <c r="B60" s="89" t="s">
        <v>1483</v>
      </c>
      <c r="C60" s="86" t="s">
        <v>1484</v>
      </c>
      <c r="D60" s="99" t="s">
        <v>1263</v>
      </c>
      <c r="E60" s="86"/>
      <c r="F60" s="99" t="s">
        <v>1397</v>
      </c>
      <c r="G60" s="99" t="s">
        <v>1266</v>
      </c>
      <c r="H60" s="96">
        <v>9923</v>
      </c>
      <c r="I60" s="98">
        <v>2867</v>
      </c>
      <c r="J60" s="96">
        <v>1117.17031</v>
      </c>
      <c r="K60" s="97">
        <v>3.9143984220907298E-4</v>
      </c>
      <c r="L60" s="97">
        <v>1.0661646070101033E-2</v>
      </c>
      <c r="M60" s="97">
        <f>J60/'סכום נכסי הקרן'!$C$43</f>
        <v>1.829915316329526E-3</v>
      </c>
    </row>
    <row r="61" spans="2:13" s="144" customFormat="1">
      <c r="B61" s="89" t="s">
        <v>1485</v>
      </c>
      <c r="C61" s="86" t="s">
        <v>1486</v>
      </c>
      <c r="D61" s="99" t="s">
        <v>32</v>
      </c>
      <c r="E61" s="86"/>
      <c r="F61" s="99" t="s">
        <v>1397</v>
      </c>
      <c r="G61" s="99" t="s">
        <v>1315</v>
      </c>
      <c r="H61" s="96">
        <v>1350</v>
      </c>
      <c r="I61" s="98">
        <v>9508</v>
      </c>
      <c r="J61" s="96">
        <v>545.11076000000003</v>
      </c>
      <c r="K61" s="97">
        <v>1.3581488933601609E-5</v>
      </c>
      <c r="L61" s="97">
        <v>5.2022309759769646E-3</v>
      </c>
      <c r="M61" s="97">
        <f>J61/'סכום נכסי הקרן'!$C$43</f>
        <v>8.9288671556266865E-4</v>
      </c>
    </row>
    <row r="62" spans="2:13" s="144" customFormat="1">
      <c r="B62" s="89" t="s">
        <v>1487</v>
      </c>
      <c r="C62" s="86" t="s">
        <v>1488</v>
      </c>
      <c r="D62" s="99" t="s">
        <v>32</v>
      </c>
      <c r="E62" s="86"/>
      <c r="F62" s="99" t="s">
        <v>1397</v>
      </c>
      <c r="G62" s="99" t="s">
        <v>1315</v>
      </c>
      <c r="H62" s="96">
        <v>2120</v>
      </c>
      <c r="I62" s="98">
        <v>3310</v>
      </c>
      <c r="J62" s="96">
        <v>298.00645000000003</v>
      </c>
      <c r="K62" s="97">
        <v>8.8870257807587515E-6</v>
      </c>
      <c r="L62" s="97">
        <v>2.8440062075291463E-3</v>
      </c>
      <c r="M62" s="97">
        <f>J62/'סכום נכסי הקרן'!$C$43</f>
        <v>4.88131990564616E-4</v>
      </c>
    </row>
    <row r="63" spans="2:13" s="144" customFormat="1">
      <c r="B63" s="89" t="s">
        <v>1489</v>
      </c>
      <c r="C63" s="86" t="s">
        <v>1490</v>
      </c>
      <c r="D63" s="99" t="s">
        <v>32</v>
      </c>
      <c r="E63" s="86"/>
      <c r="F63" s="99" t="s">
        <v>1397</v>
      </c>
      <c r="G63" s="99" t="s">
        <v>1491</v>
      </c>
      <c r="H63" s="96">
        <v>10450</v>
      </c>
      <c r="I63" s="98">
        <v>1685</v>
      </c>
      <c r="J63" s="96">
        <v>1018.46118</v>
      </c>
      <c r="K63" s="97">
        <v>1.5424354243542436E-4</v>
      </c>
      <c r="L63" s="97">
        <v>9.7196215653971886E-3</v>
      </c>
      <c r="M63" s="97">
        <f>J63/'סכום נכסי הקרן'!$C$43</f>
        <v>1.6682306141567998E-3</v>
      </c>
    </row>
    <row r="64" spans="2:13" s="144" customFormat="1">
      <c r="B64" s="89" t="s">
        <v>1492</v>
      </c>
      <c r="C64" s="86" t="s">
        <v>1493</v>
      </c>
      <c r="D64" s="99" t="s">
        <v>1263</v>
      </c>
      <c r="E64" s="86"/>
      <c r="F64" s="99" t="s">
        <v>1397</v>
      </c>
      <c r="G64" s="99" t="s">
        <v>1266</v>
      </c>
      <c r="H64" s="96">
        <v>10650</v>
      </c>
      <c r="I64" s="98">
        <v>3529</v>
      </c>
      <c r="J64" s="96">
        <v>1466.5218300000001</v>
      </c>
      <c r="K64" s="97">
        <v>7.0787637088733804E-5</v>
      </c>
      <c r="L64" s="97">
        <v>1.3995660791895622E-2</v>
      </c>
      <c r="M64" s="97">
        <f>J64/'סכום נכסי הקרן'!$C$43</f>
        <v>2.4021500879741475E-3</v>
      </c>
    </row>
    <row r="65" spans="2:13" s="144" customFormat="1">
      <c r="B65" s="89" t="s">
        <v>1494</v>
      </c>
      <c r="C65" s="86" t="s">
        <v>1495</v>
      </c>
      <c r="D65" s="99" t="s">
        <v>1263</v>
      </c>
      <c r="E65" s="86"/>
      <c r="F65" s="99" t="s">
        <v>1397</v>
      </c>
      <c r="G65" s="99" t="s">
        <v>1266</v>
      </c>
      <c r="H65" s="96">
        <v>4490</v>
      </c>
      <c r="I65" s="98">
        <v>2803</v>
      </c>
      <c r="J65" s="96">
        <v>491.08503999999999</v>
      </c>
      <c r="K65" s="97">
        <v>1.4892205638474294E-4</v>
      </c>
      <c r="L65" s="97">
        <v>4.6866398434822426E-3</v>
      </c>
      <c r="M65" s="97">
        <f>J65/'סכום נכסי הקרן'!$C$43</f>
        <v>8.0439305294131738E-4</v>
      </c>
    </row>
    <row r="66" spans="2:13" s="144" customFormat="1">
      <c r="B66" s="89" t="s">
        <v>1496</v>
      </c>
      <c r="C66" s="86" t="s">
        <v>1497</v>
      </c>
      <c r="D66" s="99" t="s">
        <v>1269</v>
      </c>
      <c r="E66" s="86"/>
      <c r="F66" s="99" t="s">
        <v>1397</v>
      </c>
      <c r="G66" s="99" t="s">
        <v>1266</v>
      </c>
      <c r="H66" s="96">
        <v>1660</v>
      </c>
      <c r="I66" s="98">
        <v>3842.58</v>
      </c>
      <c r="J66" s="96">
        <v>248.89621</v>
      </c>
      <c r="K66" s="97">
        <v>3.5319148936170213E-4</v>
      </c>
      <c r="L66" s="97">
        <v>2.375325655771806E-3</v>
      </c>
      <c r="M66" s="97">
        <f>J66/'סכום נכסי הקרן'!$C$43</f>
        <v>4.0768984171748183E-4</v>
      </c>
    </row>
    <row r="67" spans="2:13" s="144" customFormat="1">
      <c r="B67" s="89" t="s">
        <v>1498</v>
      </c>
      <c r="C67" s="86" t="s">
        <v>1499</v>
      </c>
      <c r="D67" s="99" t="s">
        <v>32</v>
      </c>
      <c r="E67" s="86"/>
      <c r="F67" s="99" t="s">
        <v>1397</v>
      </c>
      <c r="G67" s="99" t="s">
        <v>1315</v>
      </c>
      <c r="H67" s="96">
        <v>10000</v>
      </c>
      <c r="I67" s="98">
        <v>4570</v>
      </c>
      <c r="J67" s="96">
        <v>1940.7876000000001</v>
      </c>
      <c r="K67" s="97">
        <v>1.1555575790652718E-4</v>
      </c>
      <c r="L67" s="97">
        <v>1.8521786967683394E-2</v>
      </c>
      <c r="M67" s="97">
        <f>J67/'סכום נכסי הקרן'!$C$43</f>
        <v>3.1789933219603926E-3</v>
      </c>
    </row>
    <row r="68" spans="2:13" s="144" customFormat="1">
      <c r="B68" s="89" t="s">
        <v>1500</v>
      </c>
      <c r="C68" s="86" t="s">
        <v>1501</v>
      </c>
      <c r="D68" s="99" t="s">
        <v>1263</v>
      </c>
      <c r="E68" s="86"/>
      <c r="F68" s="99" t="s">
        <v>1397</v>
      </c>
      <c r="G68" s="99" t="s">
        <v>1266</v>
      </c>
      <c r="H68" s="96">
        <v>2850</v>
      </c>
      <c r="I68" s="98">
        <v>6531</v>
      </c>
      <c r="J68" s="96">
        <v>726.29292000000009</v>
      </c>
      <c r="K68" s="97">
        <v>5.830440957272483E-4</v>
      </c>
      <c r="L68" s="97">
        <v>6.9313317646798236E-3</v>
      </c>
      <c r="M68" s="97">
        <f>J68/'סכום נכסי הקרן'!$C$43</f>
        <v>1.1896615283749309E-3</v>
      </c>
    </row>
    <row r="69" spans="2:13" s="144" customFormat="1">
      <c r="B69" s="89" t="s">
        <v>1502</v>
      </c>
      <c r="C69" s="86" t="s">
        <v>1503</v>
      </c>
      <c r="D69" s="99" t="s">
        <v>137</v>
      </c>
      <c r="E69" s="86"/>
      <c r="F69" s="99" t="s">
        <v>1397</v>
      </c>
      <c r="G69" s="99" t="s">
        <v>1266</v>
      </c>
      <c r="H69" s="96">
        <v>167</v>
      </c>
      <c r="I69" s="98">
        <v>35029</v>
      </c>
      <c r="J69" s="96">
        <v>228.26088000000001</v>
      </c>
      <c r="K69" s="97">
        <v>2.4502410332915863E-5</v>
      </c>
      <c r="L69" s="97">
        <v>2.1783936544194447E-3</v>
      </c>
      <c r="M69" s="97">
        <f>J69/'סכום נכסי הקרן'!$C$43</f>
        <v>3.7388934945009058E-4</v>
      </c>
    </row>
    <row r="70" spans="2:13" s="144" customFormat="1">
      <c r="B70" s="89" t="s">
        <v>1504</v>
      </c>
      <c r="C70" s="86" t="s">
        <v>1505</v>
      </c>
      <c r="D70" s="99" t="s">
        <v>32</v>
      </c>
      <c r="E70" s="86"/>
      <c r="F70" s="99" t="s">
        <v>1397</v>
      </c>
      <c r="G70" s="99" t="s">
        <v>1315</v>
      </c>
      <c r="H70" s="96">
        <v>434</v>
      </c>
      <c r="I70" s="98">
        <v>7041</v>
      </c>
      <c r="J70" s="96">
        <v>129.77346</v>
      </c>
      <c r="K70" s="97">
        <v>5.558338994130189E-5</v>
      </c>
      <c r="L70" s="97">
        <v>1.238485025450071E-3</v>
      </c>
      <c r="M70" s="97">
        <f>J70/'סכום נכסי הקרן'!$C$43</f>
        <v>2.1256780634196866E-4</v>
      </c>
    </row>
    <row r="71" spans="2:13" s="144" customFormat="1">
      <c r="B71" s="89" t="s">
        <v>1506</v>
      </c>
      <c r="C71" s="86" t="s">
        <v>1507</v>
      </c>
      <c r="D71" s="99" t="s">
        <v>32</v>
      </c>
      <c r="E71" s="86"/>
      <c r="F71" s="99" t="s">
        <v>1397</v>
      </c>
      <c r="G71" s="99" t="s">
        <v>1315</v>
      </c>
      <c r="H71" s="96">
        <v>4640</v>
      </c>
      <c r="I71" s="98">
        <v>2488</v>
      </c>
      <c r="J71" s="96">
        <v>490.26418000000001</v>
      </c>
      <c r="K71" s="97">
        <v>1.1539854279495271E-3</v>
      </c>
      <c r="L71" s="97">
        <v>4.6788060166120119E-3</v>
      </c>
      <c r="M71" s="97">
        <f>J71/'סכום נכסי הקרן'!$C$43</f>
        <v>8.0304849135288579E-4</v>
      </c>
    </row>
    <row r="72" spans="2:13" s="144" customFormat="1">
      <c r="B72" s="89" t="s">
        <v>1508</v>
      </c>
      <c r="C72" s="86" t="s">
        <v>1509</v>
      </c>
      <c r="D72" s="99" t="s">
        <v>1263</v>
      </c>
      <c r="E72" s="86"/>
      <c r="F72" s="99" t="s">
        <v>1397</v>
      </c>
      <c r="G72" s="99" t="s">
        <v>1266</v>
      </c>
      <c r="H72" s="96">
        <v>10390</v>
      </c>
      <c r="I72" s="98">
        <v>3382</v>
      </c>
      <c r="J72" s="96">
        <v>1371.123</v>
      </c>
      <c r="K72" s="97">
        <v>1.2578369963830709E-4</v>
      </c>
      <c r="L72" s="97">
        <v>1.3085227931428951E-2</v>
      </c>
      <c r="M72" s="97">
        <f>J72/'סכום נכסי הקרן'!$C$43</f>
        <v>2.2458876286030986E-3</v>
      </c>
    </row>
    <row r="73" spans="2:13" s="144" customFormat="1">
      <c r="B73" s="89" t="s">
        <v>1510</v>
      </c>
      <c r="C73" s="86" t="s">
        <v>1511</v>
      </c>
      <c r="D73" s="99" t="s">
        <v>1263</v>
      </c>
      <c r="E73" s="86"/>
      <c r="F73" s="99" t="s">
        <v>1397</v>
      </c>
      <c r="G73" s="99" t="s">
        <v>1266</v>
      </c>
      <c r="H73" s="96">
        <v>3570</v>
      </c>
      <c r="I73" s="98">
        <v>6950</v>
      </c>
      <c r="J73" s="96">
        <v>968.14472999999998</v>
      </c>
      <c r="K73" s="97">
        <v>4.5189873417721517E-4</v>
      </c>
      <c r="L73" s="97">
        <v>9.2394296227703426E-3</v>
      </c>
      <c r="M73" s="97">
        <f>J73/'סכום נכסי הקרן'!$C$43</f>
        <v>1.5858127037503471E-3</v>
      </c>
    </row>
    <row r="74" spans="2:13" s="144" customFormat="1">
      <c r="B74" s="89" t="s">
        <v>1512</v>
      </c>
      <c r="C74" s="86" t="s">
        <v>1513</v>
      </c>
      <c r="D74" s="99" t="s">
        <v>1263</v>
      </c>
      <c r="E74" s="86"/>
      <c r="F74" s="99" t="s">
        <v>1397</v>
      </c>
      <c r="G74" s="99" t="s">
        <v>1266</v>
      </c>
      <c r="H74" s="96">
        <v>16323</v>
      </c>
      <c r="I74" s="98">
        <v>3418</v>
      </c>
      <c r="J74" s="96">
        <v>2177.0043900000001</v>
      </c>
      <c r="K74" s="97">
        <v>3.2975746916930288E-4</v>
      </c>
      <c r="L74" s="97">
        <v>2.0776107359348102E-2</v>
      </c>
      <c r="M74" s="97">
        <f>J74/'סכום נכסי הקרן'!$C$43</f>
        <v>3.5659143832578372E-3</v>
      </c>
    </row>
    <row r="75" spans="2:13" s="144" customFormat="1">
      <c r="B75" s="89" t="s">
        <v>1514</v>
      </c>
      <c r="C75" s="86" t="s">
        <v>1515</v>
      </c>
      <c r="D75" s="99" t="s">
        <v>1263</v>
      </c>
      <c r="E75" s="86"/>
      <c r="F75" s="99" t="s">
        <v>1397</v>
      </c>
      <c r="G75" s="99" t="s">
        <v>1266</v>
      </c>
      <c r="H75" s="96">
        <v>297</v>
      </c>
      <c r="I75" s="98">
        <v>20387</v>
      </c>
      <c r="J75" s="96">
        <v>237.66777999999999</v>
      </c>
      <c r="K75" s="97">
        <v>3.2907416227612668E-7</v>
      </c>
      <c r="L75" s="97">
        <v>2.2681678253932804E-3</v>
      </c>
      <c r="M75" s="97">
        <f>J75/'סכום נכסי הקרן'!$C$43</f>
        <v>3.8929777038206124E-4</v>
      </c>
    </row>
    <row r="76" spans="2:13" s="144" customFormat="1">
      <c r="B76" s="89" t="s">
        <v>1516</v>
      </c>
      <c r="C76" s="86" t="s">
        <v>1517</v>
      </c>
      <c r="D76" s="99" t="s">
        <v>153</v>
      </c>
      <c r="E76" s="86"/>
      <c r="F76" s="99" t="s">
        <v>1397</v>
      </c>
      <c r="G76" s="99" t="s">
        <v>1315</v>
      </c>
      <c r="H76" s="96">
        <v>13570</v>
      </c>
      <c r="I76" s="98">
        <v>11207</v>
      </c>
      <c r="J76" s="96">
        <v>6458.4905499999995</v>
      </c>
      <c r="K76" s="97">
        <v>7.4769201744827752E-4</v>
      </c>
      <c r="L76" s="97">
        <v>6.1636206919240592E-2</v>
      </c>
      <c r="M76" s="97">
        <f>J76/'סכום נכסי הקרן'!$C$43</f>
        <v>1.0578951724750457E-2</v>
      </c>
    </row>
    <row r="77" spans="2:13" s="144" customFormat="1">
      <c r="B77" s="89" t="s">
        <v>1518</v>
      </c>
      <c r="C77" s="86" t="s">
        <v>1519</v>
      </c>
      <c r="D77" s="99" t="s">
        <v>1263</v>
      </c>
      <c r="E77" s="86"/>
      <c r="F77" s="99" t="s">
        <v>1397</v>
      </c>
      <c r="G77" s="99" t="s">
        <v>1266</v>
      </c>
      <c r="H77" s="96">
        <v>3435</v>
      </c>
      <c r="I77" s="98">
        <v>3271</v>
      </c>
      <c r="J77" s="96">
        <v>438.42423000000008</v>
      </c>
      <c r="K77" s="97">
        <v>3.2762701154746726E-6</v>
      </c>
      <c r="L77" s="97">
        <v>4.1840746455359817E-3</v>
      </c>
      <c r="M77" s="97">
        <f>J77/'סכום נכסי הקרן'!$C$43</f>
        <v>7.1813510110824467E-4</v>
      </c>
    </row>
    <row r="78" spans="2:13" s="144" customFormat="1">
      <c r="B78" s="89" t="s">
        <v>1520</v>
      </c>
      <c r="C78" s="86" t="s">
        <v>1521</v>
      </c>
      <c r="D78" s="99" t="s">
        <v>1263</v>
      </c>
      <c r="E78" s="86"/>
      <c r="F78" s="99" t="s">
        <v>1397</v>
      </c>
      <c r="G78" s="99" t="s">
        <v>1266</v>
      </c>
      <c r="H78" s="96">
        <v>20146</v>
      </c>
      <c r="I78" s="98">
        <v>18693</v>
      </c>
      <c r="J78" s="96">
        <v>14694.50972</v>
      </c>
      <c r="K78" s="97">
        <v>9.3636466916787483E-5</v>
      </c>
      <c r="L78" s="97">
        <v>0.14023614878227425</v>
      </c>
      <c r="M78" s="97">
        <f>J78/'סכום נכסי הקרן'!$C$43</f>
        <v>2.4069479972647228E-2</v>
      </c>
    </row>
    <row r="79" spans="2:13" s="144" customFormat="1">
      <c r="B79" s="89" t="s">
        <v>1522</v>
      </c>
      <c r="C79" s="86" t="s">
        <v>1523</v>
      </c>
      <c r="D79" s="99" t="s">
        <v>1263</v>
      </c>
      <c r="E79" s="86"/>
      <c r="F79" s="99" t="s">
        <v>1397</v>
      </c>
      <c r="G79" s="99" t="s">
        <v>1266</v>
      </c>
      <c r="H79" s="96">
        <v>520</v>
      </c>
      <c r="I79" s="98">
        <v>5381</v>
      </c>
      <c r="J79" s="96">
        <v>109.18264000000001</v>
      </c>
      <c r="K79" s="97">
        <v>1.665065642010887E-6</v>
      </c>
      <c r="L79" s="97">
        <v>1.0419778025422606E-3</v>
      </c>
      <c r="M79" s="97">
        <f>J79/'סכום נכסי הקרן'!$C$43</f>
        <v>1.7884022107004686E-4</v>
      </c>
    </row>
    <row r="80" spans="2:13" s="144" customFormat="1">
      <c r="B80" s="85"/>
      <c r="C80" s="86"/>
      <c r="D80" s="86"/>
      <c r="E80" s="86"/>
      <c r="F80" s="86"/>
      <c r="G80" s="86"/>
      <c r="H80" s="96"/>
      <c r="I80" s="98"/>
      <c r="J80" s="86"/>
      <c r="K80" s="86"/>
      <c r="L80" s="97"/>
      <c r="M80" s="86"/>
    </row>
    <row r="81" spans="2:13" s="144" customFormat="1">
      <c r="B81" s="103" t="s">
        <v>78</v>
      </c>
      <c r="C81" s="84"/>
      <c r="D81" s="84"/>
      <c r="E81" s="84"/>
      <c r="F81" s="84"/>
      <c r="G81" s="84"/>
      <c r="H81" s="93"/>
      <c r="I81" s="95"/>
      <c r="J81" s="93">
        <v>34234.271430000001</v>
      </c>
      <c r="K81" s="84"/>
      <c r="L81" s="94">
        <v>0.32671266161238355</v>
      </c>
      <c r="M81" s="94">
        <f>J81/'סכום נכסי הקרן'!$C$43</f>
        <v>5.6075440845844989E-2</v>
      </c>
    </row>
    <row r="82" spans="2:13" s="144" customFormat="1">
      <c r="B82" s="89" t="s">
        <v>1524</v>
      </c>
      <c r="C82" s="86" t="s">
        <v>1525</v>
      </c>
      <c r="D82" s="99" t="s">
        <v>137</v>
      </c>
      <c r="E82" s="86"/>
      <c r="F82" s="99" t="s">
        <v>1427</v>
      </c>
      <c r="G82" s="99" t="s">
        <v>1266</v>
      </c>
      <c r="H82" s="96">
        <v>37988</v>
      </c>
      <c r="I82" s="98">
        <v>10944</v>
      </c>
      <c r="J82" s="96">
        <v>16222.201010000001</v>
      </c>
      <c r="K82" s="97">
        <v>1.1099879484434733E-3</v>
      </c>
      <c r="L82" s="97">
        <v>0.15481557654951958</v>
      </c>
      <c r="M82" s="97">
        <f>J82/'סכום נכסי הקרן'!$C$43</f>
        <v>2.6571825107646576E-2</v>
      </c>
    </row>
    <row r="83" spans="2:13" s="144" customFormat="1">
      <c r="B83" s="89" t="s">
        <v>1526</v>
      </c>
      <c r="C83" s="86" t="s">
        <v>1527</v>
      </c>
      <c r="D83" s="99" t="s">
        <v>1263</v>
      </c>
      <c r="E83" s="86"/>
      <c r="F83" s="99" t="s">
        <v>1427</v>
      </c>
      <c r="G83" s="99" t="s">
        <v>1266</v>
      </c>
      <c r="H83" s="96">
        <v>9437</v>
      </c>
      <c r="I83" s="98">
        <v>3343</v>
      </c>
      <c r="J83" s="96">
        <v>1233.82224</v>
      </c>
      <c r="K83" s="97">
        <v>3.3824285471377994E-4</v>
      </c>
      <c r="L83" s="97">
        <v>1.1774906581879404E-2</v>
      </c>
      <c r="M83" s="97">
        <f>J83/'סכום נכסי הקרן'!$C$43</f>
        <v>2.020990169890931E-3</v>
      </c>
    </row>
    <row r="84" spans="2:13" s="144" customFormat="1">
      <c r="B84" s="89" t="s">
        <v>1528</v>
      </c>
      <c r="C84" s="86" t="s">
        <v>1529</v>
      </c>
      <c r="D84" s="99" t="s">
        <v>137</v>
      </c>
      <c r="E84" s="86"/>
      <c r="F84" s="99" t="s">
        <v>1427</v>
      </c>
      <c r="G84" s="99" t="s">
        <v>1266</v>
      </c>
      <c r="H84" s="96">
        <v>14043</v>
      </c>
      <c r="I84" s="98">
        <v>9542</v>
      </c>
      <c r="J84" s="96">
        <v>5228.6138899999996</v>
      </c>
      <c r="K84" s="97">
        <v>4.5812193625042249E-4</v>
      </c>
      <c r="L84" s="97">
        <v>4.989895473716463E-2</v>
      </c>
      <c r="M84" s="97">
        <f>J84/'סכום נכסי הקרן'!$C$43</f>
        <v>8.5644243808128979E-3</v>
      </c>
    </row>
    <row r="85" spans="2:13" s="144" customFormat="1">
      <c r="B85" s="89" t="s">
        <v>1530</v>
      </c>
      <c r="C85" s="86" t="s">
        <v>1531</v>
      </c>
      <c r="D85" s="99" t="s">
        <v>137</v>
      </c>
      <c r="E85" s="86"/>
      <c r="F85" s="99" t="s">
        <v>1427</v>
      </c>
      <c r="G85" s="99" t="s">
        <v>1315</v>
      </c>
      <c r="H85" s="96">
        <v>3499</v>
      </c>
      <c r="I85" s="98">
        <v>10270.5</v>
      </c>
      <c r="J85" s="96">
        <v>1526.1504299999999</v>
      </c>
      <c r="K85" s="97">
        <v>8.9250115631062208E-5</v>
      </c>
      <c r="L85" s="97">
        <v>1.4564722664704993E-2</v>
      </c>
      <c r="M85" s="97">
        <f>J85/'סכום נכסי הקרן'!$C$43</f>
        <v>2.4998212196311338E-3</v>
      </c>
    </row>
    <row r="86" spans="2:13" s="144" customFormat="1">
      <c r="B86" s="89" t="s">
        <v>1532</v>
      </c>
      <c r="C86" s="86" t="s">
        <v>1533</v>
      </c>
      <c r="D86" s="99" t="s">
        <v>1263</v>
      </c>
      <c r="E86" s="86"/>
      <c r="F86" s="99" t="s">
        <v>1427</v>
      </c>
      <c r="G86" s="99" t="s">
        <v>1266</v>
      </c>
      <c r="H86" s="96">
        <v>26312</v>
      </c>
      <c r="I86" s="98">
        <v>3390.9999999999995</v>
      </c>
      <c r="J86" s="96">
        <v>3500.9435800000001</v>
      </c>
      <c r="K86" s="97">
        <v>9.2315094010461131E-5</v>
      </c>
      <c r="L86" s="97">
        <v>3.3411039505115786E-2</v>
      </c>
      <c r="M86" s="97">
        <f>J86/'סכום נכסי הקרן'!$C$43</f>
        <v>5.7345153387110001E-3</v>
      </c>
    </row>
    <row r="87" spans="2:13" s="144" customFormat="1">
      <c r="B87" s="89" t="s">
        <v>1534</v>
      </c>
      <c r="C87" s="86" t="s">
        <v>1535</v>
      </c>
      <c r="D87" s="99" t="s">
        <v>32</v>
      </c>
      <c r="E87" s="86"/>
      <c r="F87" s="99" t="s">
        <v>1427</v>
      </c>
      <c r="G87" s="99" t="s">
        <v>1315</v>
      </c>
      <c r="H87" s="96">
        <v>810</v>
      </c>
      <c r="I87" s="98">
        <v>19116</v>
      </c>
      <c r="J87" s="96">
        <v>657.57281</v>
      </c>
      <c r="K87" s="97">
        <v>1.013765940217847E-3</v>
      </c>
      <c r="L87" s="97">
        <v>6.2755056259432762E-3</v>
      </c>
      <c r="M87" s="97">
        <f>J87/'סכום נכסי הקרן'!$C$43</f>
        <v>1.0770985818812579E-3</v>
      </c>
    </row>
    <row r="88" spans="2:13" s="144" customFormat="1">
      <c r="B88" s="89" t="s">
        <v>1536</v>
      </c>
      <c r="C88" s="86" t="s">
        <v>1537</v>
      </c>
      <c r="D88" s="99" t="s">
        <v>32</v>
      </c>
      <c r="E88" s="86"/>
      <c r="F88" s="99" t="s">
        <v>1427</v>
      </c>
      <c r="G88" s="99" t="s">
        <v>1315</v>
      </c>
      <c r="H88" s="96">
        <v>7821</v>
      </c>
      <c r="I88" s="98">
        <v>17658</v>
      </c>
      <c r="J88" s="96">
        <v>5864.9674699999996</v>
      </c>
      <c r="K88" s="97">
        <v>6.5128650110671243E-3</v>
      </c>
      <c r="L88" s="97">
        <v>5.5971955948055853E-2</v>
      </c>
      <c r="M88" s="97">
        <f>J88/'סכום נכסי הקרן'!$C$43</f>
        <v>9.6067660472711897E-3</v>
      </c>
    </row>
    <row r="89" spans="2:13" s="144" customFormat="1">
      <c r="B89" s="156"/>
      <c r="C89" s="156"/>
    </row>
    <row r="90" spans="2:13">
      <c r="D90" s="1"/>
      <c r="E90" s="1"/>
      <c r="F90" s="1"/>
      <c r="G90" s="1"/>
    </row>
    <row r="91" spans="2:13">
      <c r="D91" s="1"/>
      <c r="E91" s="1"/>
      <c r="F91" s="1"/>
      <c r="G91" s="1"/>
    </row>
    <row r="92" spans="2:13">
      <c r="B92" s="101"/>
      <c r="D92" s="1"/>
      <c r="E92" s="1"/>
      <c r="F92" s="1"/>
      <c r="G92" s="1"/>
    </row>
    <row r="93" spans="2:13">
      <c r="B93" s="150" t="s">
        <v>1841</v>
      </c>
      <c r="D93" s="1"/>
      <c r="E93" s="1"/>
      <c r="F93" s="1"/>
      <c r="G93" s="1"/>
    </row>
    <row r="94" spans="2:13">
      <c r="B94" s="150" t="s">
        <v>125</v>
      </c>
      <c r="D94" s="1"/>
      <c r="E94" s="1"/>
      <c r="F94" s="1"/>
      <c r="G94" s="1"/>
    </row>
    <row r="95" spans="2:13">
      <c r="D95" s="1"/>
      <c r="E95" s="1"/>
      <c r="F95" s="1"/>
      <c r="G95" s="1"/>
    </row>
    <row r="96" spans="2:13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3D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Z1:XFD2 A1:A1048576 B1:B92 B95:B1048576 D3:XFD1048576 D1:X2"/>
  </dataValidations>
  <pageMargins left="0" right="0" top="0.51181102362204722" bottom="0.51181102362204722" header="0" footer="0.23622047244094491"/>
  <pageSetup paperSize="9" scale="65" fitToHeight="25" pageOrder="overThenDown" orientation="landscape" r:id="rId1"/>
  <headerFooter alignWithMargins="0">
    <oddFooter>&amp;L&amp;Z&amp;F&amp;C&amp;A&amp;R&amp;D</oddFooter>
  </headerFooter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</sheetPr>
  <dimension ref="B1:BF309"/>
  <sheetViews>
    <sheetView rightToLeft="1" zoomScaleNormal="100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1.7109375" style="2" bestFit="1" customWidth="1"/>
    <col min="3" max="3" width="18.7109375" style="2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140625" style="1" bestFit="1" customWidth="1"/>
    <col min="8" max="8" width="7.85546875" style="1" bestFit="1" customWidth="1"/>
    <col min="9" max="9" width="8" style="1" customWidth="1"/>
    <col min="10" max="10" width="13.140625" style="1" customWidth="1"/>
    <col min="11" max="11" width="15.7109375" style="1" customWidth="1"/>
    <col min="12" max="12" width="13.7109375" style="1" customWidth="1"/>
    <col min="13" max="14" width="10" style="1" customWidth="1"/>
    <col min="15" max="15" width="9" style="1" bestFit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6" t="s">
        <v>193</v>
      </c>
      <c r="C1" s="80" t="s" vm="1">
        <v>256</v>
      </c>
    </row>
    <row r="2" spans="2:58">
      <c r="B2" s="56" t="s">
        <v>192</v>
      </c>
      <c r="C2" s="80" t="s">
        <v>257</v>
      </c>
    </row>
    <row r="3" spans="2:58">
      <c r="B3" s="56" t="s">
        <v>194</v>
      </c>
      <c r="C3" s="80" t="s">
        <v>258</v>
      </c>
    </row>
    <row r="4" spans="2:58">
      <c r="B4" s="56" t="s">
        <v>195</v>
      </c>
      <c r="C4" s="80">
        <v>659</v>
      </c>
    </row>
    <row r="6" spans="2:58" ht="26.25" customHeight="1">
      <c r="B6" s="229" t="s">
        <v>224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</row>
    <row r="7" spans="2:58" ht="26.25" customHeight="1">
      <c r="B7" s="229" t="s">
        <v>104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BF7" s="3"/>
    </row>
    <row r="8" spans="2:58" s="3" customFormat="1" ht="78.75">
      <c r="B8" s="21" t="s">
        <v>128</v>
      </c>
      <c r="C8" s="29" t="s">
        <v>52</v>
      </c>
      <c r="D8" s="72" t="s">
        <v>133</v>
      </c>
      <c r="E8" s="72" t="s">
        <v>130</v>
      </c>
      <c r="F8" s="76" t="s">
        <v>73</v>
      </c>
      <c r="G8" s="29" t="s">
        <v>15</v>
      </c>
      <c r="H8" s="29" t="s">
        <v>74</v>
      </c>
      <c r="I8" s="29" t="s">
        <v>114</v>
      </c>
      <c r="J8" s="29" t="s">
        <v>0</v>
      </c>
      <c r="K8" s="29" t="s">
        <v>118</v>
      </c>
      <c r="L8" s="29" t="s">
        <v>69</v>
      </c>
      <c r="M8" s="29" t="s">
        <v>66</v>
      </c>
      <c r="N8" s="72" t="s">
        <v>196</v>
      </c>
      <c r="O8" s="30" t="s">
        <v>198</v>
      </c>
      <c r="BA8" s="1"/>
      <c r="BB8" s="1"/>
    </row>
    <row r="9" spans="2:58" s="3" customFormat="1" ht="20.25">
      <c r="B9" s="14"/>
      <c r="C9" s="15"/>
      <c r="D9" s="15"/>
      <c r="E9" s="15"/>
      <c r="F9" s="15"/>
      <c r="G9" s="15"/>
      <c r="H9" s="15"/>
      <c r="I9" s="15"/>
      <c r="J9" s="31" t="s">
        <v>22</v>
      </c>
      <c r="K9" s="31" t="s">
        <v>70</v>
      </c>
      <c r="L9" s="31" t="s">
        <v>23</v>
      </c>
      <c r="M9" s="31" t="s">
        <v>20</v>
      </c>
      <c r="N9" s="31" t="s">
        <v>20</v>
      </c>
      <c r="O9" s="32" t="s">
        <v>20</v>
      </c>
      <c r="AZ9" s="1"/>
      <c r="BA9" s="1"/>
      <c r="BB9" s="1"/>
      <c r="BF9" s="4"/>
    </row>
    <row r="10" spans="2:5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AZ10" s="1"/>
      <c r="BA10" s="3"/>
      <c r="BB10" s="1"/>
    </row>
    <row r="11" spans="2:58" s="4" customFormat="1" ht="18" customHeight="1">
      <c r="B11" s="130" t="s">
        <v>38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39802.981699999997</v>
      </c>
      <c r="M11" s="84"/>
      <c r="N11" s="94">
        <v>1</v>
      </c>
      <c r="O11" s="94">
        <f>L11/'סכום נכסי הקרן'!$C$43</f>
        <v>6.519694015893944E-2</v>
      </c>
      <c r="P11" s="5"/>
      <c r="AZ11" s="129"/>
      <c r="BA11" s="3"/>
      <c r="BB11" s="129"/>
      <c r="BF11" s="129"/>
    </row>
    <row r="12" spans="2:58" s="4" customFormat="1" ht="18" customHeight="1">
      <c r="B12" s="83" t="s">
        <v>247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39802.981700000004</v>
      </c>
      <c r="M12" s="84"/>
      <c r="N12" s="94">
        <v>1.0000000000000002</v>
      </c>
      <c r="O12" s="94">
        <f>L12/'סכום נכסי הקרן'!$C$43</f>
        <v>6.5196940158939454E-2</v>
      </c>
      <c r="P12" s="5"/>
      <c r="AZ12" s="129"/>
      <c r="BA12" s="3"/>
      <c r="BB12" s="129"/>
      <c r="BF12" s="129"/>
    </row>
    <row r="13" spans="2:58">
      <c r="B13" s="103" t="s">
        <v>252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39802.981700000004</v>
      </c>
      <c r="M13" s="84"/>
      <c r="N13" s="94">
        <v>1.0000000000000002</v>
      </c>
      <c r="O13" s="94">
        <f>L13/'סכום נכסי הקרן'!$C$43</f>
        <v>6.5196940158939454E-2</v>
      </c>
      <c r="BA13" s="3"/>
    </row>
    <row r="14" spans="2:58" ht="20.25">
      <c r="B14" s="89" t="s">
        <v>1538</v>
      </c>
      <c r="C14" s="86" t="s">
        <v>1539</v>
      </c>
      <c r="D14" s="99" t="s">
        <v>32</v>
      </c>
      <c r="E14" s="86"/>
      <c r="F14" s="99" t="s">
        <v>1427</v>
      </c>
      <c r="G14" s="86" t="s">
        <v>631</v>
      </c>
      <c r="H14" s="86" t="s">
        <v>1540</v>
      </c>
      <c r="I14" s="99" t="s">
        <v>1266</v>
      </c>
      <c r="J14" s="96">
        <v>24857.88</v>
      </c>
      <c r="K14" s="98">
        <v>9835</v>
      </c>
      <c r="L14" s="96">
        <v>9539.5026799999996</v>
      </c>
      <c r="M14" s="97">
        <v>2.4085513363659294E-6</v>
      </c>
      <c r="N14" s="97">
        <v>0.23966804175376641</v>
      </c>
      <c r="O14" s="97">
        <f>L14/'סכום נכסי הקרן'!$C$43</f>
        <v>1.5625622976230508E-2</v>
      </c>
      <c r="BA14" s="4"/>
    </row>
    <row r="15" spans="2:58">
      <c r="B15" s="89" t="s">
        <v>1541</v>
      </c>
      <c r="C15" s="86" t="s">
        <v>1542</v>
      </c>
      <c r="D15" s="99" t="s">
        <v>32</v>
      </c>
      <c r="E15" s="86"/>
      <c r="F15" s="99" t="s">
        <v>1427</v>
      </c>
      <c r="G15" s="86" t="s">
        <v>1543</v>
      </c>
      <c r="H15" s="86" t="s">
        <v>1540</v>
      </c>
      <c r="I15" s="99" t="s">
        <v>1315</v>
      </c>
      <c r="J15" s="96">
        <v>6967.01</v>
      </c>
      <c r="K15" s="98">
        <v>22214</v>
      </c>
      <c r="L15" s="96">
        <v>6572.5696600000001</v>
      </c>
      <c r="M15" s="97">
        <v>6.5411356064117045E-7</v>
      </c>
      <c r="N15" s="97">
        <v>0.16512757032973741</v>
      </c>
      <c r="O15" s="97">
        <f>L15/'סכום נכסי הקרן'!$C$43</f>
        <v>1.0765812321378954E-2</v>
      </c>
    </row>
    <row r="16" spans="2:58">
      <c r="B16" s="89" t="s">
        <v>1544</v>
      </c>
      <c r="C16" s="86" t="s">
        <v>1545</v>
      </c>
      <c r="D16" s="99" t="s">
        <v>32</v>
      </c>
      <c r="E16" s="86"/>
      <c r="F16" s="99" t="s">
        <v>1427</v>
      </c>
      <c r="G16" s="86" t="s">
        <v>1546</v>
      </c>
      <c r="H16" s="86" t="s">
        <v>1540</v>
      </c>
      <c r="I16" s="99" t="s">
        <v>1266</v>
      </c>
      <c r="J16" s="96">
        <v>165391.13</v>
      </c>
      <c r="K16" s="98">
        <v>1039</v>
      </c>
      <c r="L16" s="96">
        <v>6705.2507999999998</v>
      </c>
      <c r="M16" s="97">
        <v>5.539477864842078E-6</v>
      </c>
      <c r="N16" s="97">
        <v>0.16846101758250942</v>
      </c>
      <c r="O16" s="97">
        <f>L16/'סכום נכסי הקרן'!$C$43</f>
        <v>1.0983142882440912E-2</v>
      </c>
    </row>
    <row r="17" spans="2:52">
      <c r="B17" s="89" t="s">
        <v>1547</v>
      </c>
      <c r="C17" s="86" t="s">
        <v>1548</v>
      </c>
      <c r="D17" s="99" t="s">
        <v>32</v>
      </c>
      <c r="E17" s="86"/>
      <c r="F17" s="99" t="s">
        <v>1397</v>
      </c>
      <c r="G17" s="86" t="s">
        <v>725</v>
      </c>
      <c r="H17" s="86"/>
      <c r="I17" s="99" t="s">
        <v>1266</v>
      </c>
      <c r="J17" s="96">
        <v>1989.82</v>
      </c>
      <c r="K17" s="98">
        <v>13374.39</v>
      </c>
      <c r="L17" s="96">
        <v>1038.4221700000001</v>
      </c>
      <c r="M17" s="97">
        <v>1.2443054960732756E-7</v>
      </c>
      <c r="N17" s="97">
        <v>2.6089054780536709E-2</v>
      </c>
      <c r="O17" s="97">
        <f>L17/'סכום נכסי הקרן'!$C$43</f>
        <v>1.7009265433299448E-3</v>
      </c>
    </row>
    <row r="18" spans="2:52" s="144" customFormat="1">
      <c r="B18" s="89" t="s">
        <v>1549</v>
      </c>
      <c r="C18" s="86" t="s">
        <v>1550</v>
      </c>
      <c r="D18" s="99" t="s">
        <v>32</v>
      </c>
      <c r="E18" s="86"/>
      <c r="F18" s="99" t="s">
        <v>1397</v>
      </c>
      <c r="G18" s="86" t="s">
        <v>725</v>
      </c>
      <c r="H18" s="86"/>
      <c r="I18" s="99" t="s">
        <v>1266</v>
      </c>
      <c r="J18" s="96">
        <v>1355.72</v>
      </c>
      <c r="K18" s="98">
        <v>7075.01</v>
      </c>
      <c r="L18" s="96">
        <v>374.27042999999998</v>
      </c>
      <c r="M18" s="97">
        <v>5.1057962427585536E-7</v>
      </c>
      <c r="N18" s="97">
        <v>9.4030751972533754E-3</v>
      </c>
      <c r="O18" s="97">
        <f>L18/'סכום נכסי הקרן'!$C$43</f>
        <v>6.1305173094533603E-4</v>
      </c>
    </row>
    <row r="19" spans="2:52" s="144" customFormat="1" ht="20.25">
      <c r="B19" s="89" t="s">
        <v>1551</v>
      </c>
      <c r="C19" s="86" t="s">
        <v>1552</v>
      </c>
      <c r="D19" s="99" t="s">
        <v>32</v>
      </c>
      <c r="E19" s="86"/>
      <c r="F19" s="99" t="s">
        <v>1397</v>
      </c>
      <c r="G19" s="86" t="s">
        <v>725</v>
      </c>
      <c r="H19" s="86"/>
      <c r="I19" s="99" t="s">
        <v>1266</v>
      </c>
      <c r="J19" s="96">
        <v>13500.62</v>
      </c>
      <c r="K19" s="98">
        <v>907</v>
      </c>
      <c r="L19" s="96">
        <v>477.80239</v>
      </c>
      <c r="M19" s="97">
        <v>3.4243645152244985E-5</v>
      </c>
      <c r="N19" s="97">
        <v>1.2004185857262047E-2</v>
      </c>
      <c r="O19" s="97">
        <f>L19/'סכום נכסי הקרן'!$C$43</f>
        <v>7.826361869927008E-4</v>
      </c>
      <c r="AZ19" s="146"/>
    </row>
    <row r="20" spans="2:52" s="144" customFormat="1">
      <c r="B20" s="89" t="s">
        <v>1553</v>
      </c>
      <c r="C20" s="86" t="s">
        <v>1554</v>
      </c>
      <c r="D20" s="99" t="s">
        <v>32</v>
      </c>
      <c r="E20" s="86"/>
      <c r="F20" s="99" t="s">
        <v>1397</v>
      </c>
      <c r="G20" s="86" t="s">
        <v>725</v>
      </c>
      <c r="H20" s="86"/>
      <c r="I20" s="99" t="s">
        <v>1470</v>
      </c>
      <c r="J20" s="96">
        <v>30</v>
      </c>
      <c r="K20" s="98">
        <v>106593200</v>
      </c>
      <c r="L20" s="96">
        <v>1036.2777800000001</v>
      </c>
      <c r="M20" s="97">
        <v>4.5317829596268756E-6</v>
      </c>
      <c r="N20" s="97">
        <v>2.6035179670974254E-2</v>
      </c>
      <c r="O20" s="97">
        <f>L20/'סכום נכסי הקרן'!$C$43</f>
        <v>1.697414051035745E-3</v>
      </c>
      <c r="AZ20" s="145"/>
    </row>
    <row r="21" spans="2:52" s="144" customFormat="1">
      <c r="B21" s="89" t="s">
        <v>1555</v>
      </c>
      <c r="C21" s="86" t="s">
        <v>1556</v>
      </c>
      <c r="D21" s="99" t="s">
        <v>32</v>
      </c>
      <c r="E21" s="86"/>
      <c r="F21" s="99" t="s">
        <v>1397</v>
      </c>
      <c r="G21" s="86" t="s">
        <v>725</v>
      </c>
      <c r="H21" s="86"/>
      <c r="I21" s="99" t="s">
        <v>1266</v>
      </c>
      <c r="J21" s="96">
        <v>9930.4</v>
      </c>
      <c r="K21" s="98">
        <v>1390</v>
      </c>
      <c r="L21" s="96">
        <v>538.60305000000005</v>
      </c>
      <c r="M21" s="97">
        <v>7.1478622063023155E-6</v>
      </c>
      <c r="N21" s="97">
        <v>1.3531726192261624E-2</v>
      </c>
      <c r="O21" s="97">
        <f>L21/'סכום נכסי הקרן'!$C$43</f>
        <v>8.8222714280403462E-4</v>
      </c>
    </row>
    <row r="22" spans="2:52" s="144" customFormat="1">
      <c r="B22" s="89" t="s">
        <v>1557</v>
      </c>
      <c r="C22" s="86" t="s">
        <v>1558</v>
      </c>
      <c r="D22" s="99" t="s">
        <v>32</v>
      </c>
      <c r="E22" s="86"/>
      <c r="F22" s="99" t="s">
        <v>1397</v>
      </c>
      <c r="G22" s="86" t="s">
        <v>725</v>
      </c>
      <c r="H22" s="86"/>
      <c r="I22" s="99" t="s">
        <v>1315</v>
      </c>
      <c r="J22" s="96">
        <v>1170.48</v>
      </c>
      <c r="K22" s="98">
        <v>20298.96</v>
      </c>
      <c r="L22" s="96">
        <v>1009.01959</v>
      </c>
      <c r="M22" s="97">
        <v>9.2173887873501273E-7</v>
      </c>
      <c r="N22" s="97">
        <v>2.535035183055143E-2</v>
      </c>
      <c r="O22" s="97">
        <f>L22/'סכום נכסי הקרן'!$C$43</f>
        <v>1.6527653713045226E-3</v>
      </c>
    </row>
    <row r="23" spans="2:52" s="144" customFormat="1">
      <c r="B23" s="89" t="s">
        <v>1559</v>
      </c>
      <c r="C23" s="86" t="s">
        <v>1560</v>
      </c>
      <c r="D23" s="99" t="s">
        <v>32</v>
      </c>
      <c r="E23" s="86"/>
      <c r="F23" s="99" t="s">
        <v>1397</v>
      </c>
      <c r="G23" s="86" t="s">
        <v>725</v>
      </c>
      <c r="H23" s="86"/>
      <c r="I23" s="99" t="s">
        <v>1266</v>
      </c>
      <c r="J23" s="96">
        <v>9240.26</v>
      </c>
      <c r="K23" s="98">
        <v>1548</v>
      </c>
      <c r="L23" s="96">
        <v>558.13903000000005</v>
      </c>
      <c r="M23" s="97">
        <v>7.8629394088172184E-7</v>
      </c>
      <c r="N23" s="97">
        <v>1.4022543190526857E-2</v>
      </c>
      <c r="O23" s="97">
        <f>L23/'סכום נכסי הקרן'!$C$43</f>
        <v>9.1422690926892326E-4</v>
      </c>
    </row>
    <row r="24" spans="2:52" s="144" customFormat="1">
      <c r="B24" s="89" t="s">
        <v>1561</v>
      </c>
      <c r="C24" s="86" t="s">
        <v>1562</v>
      </c>
      <c r="D24" s="99" t="s">
        <v>32</v>
      </c>
      <c r="E24" s="86"/>
      <c r="F24" s="99" t="s">
        <v>1397</v>
      </c>
      <c r="G24" s="86" t="s">
        <v>725</v>
      </c>
      <c r="H24" s="86"/>
      <c r="I24" s="99" t="s">
        <v>1315</v>
      </c>
      <c r="J24" s="96">
        <v>22180.21</v>
      </c>
      <c r="K24" s="98">
        <v>1107.3</v>
      </c>
      <c r="L24" s="96">
        <v>1043.0204100000001</v>
      </c>
      <c r="M24" s="97">
        <v>2.5920813289855715E-5</v>
      </c>
      <c r="N24" s="97">
        <v>2.6204579794081109E-2</v>
      </c>
      <c r="O24" s="97">
        <f>L24/'סכום נכסי הקרן'!$C$43</f>
        <v>1.7084584207248598E-3</v>
      </c>
    </row>
    <row r="25" spans="2:52" s="144" customFormat="1">
      <c r="B25" s="89" t="s">
        <v>1563</v>
      </c>
      <c r="C25" s="86" t="s">
        <v>1564</v>
      </c>
      <c r="D25" s="99" t="s">
        <v>32</v>
      </c>
      <c r="E25" s="86"/>
      <c r="F25" s="99" t="s">
        <v>1397</v>
      </c>
      <c r="G25" s="86" t="s">
        <v>725</v>
      </c>
      <c r="H25" s="86"/>
      <c r="I25" s="99" t="s">
        <v>1470</v>
      </c>
      <c r="J25" s="96">
        <v>3525.82</v>
      </c>
      <c r="K25" s="98">
        <v>937737.8</v>
      </c>
      <c r="L25" s="96">
        <v>1071.43786</v>
      </c>
      <c r="M25" s="97">
        <v>2.4496875722891442E-4</v>
      </c>
      <c r="N25" s="97">
        <v>2.6918532588225672E-2</v>
      </c>
      <c r="O25" s="97">
        <f>L25/'סכום נכסי הקרן'!$C$43</f>
        <v>1.7550059583210105E-3</v>
      </c>
    </row>
    <row r="26" spans="2:52" s="144" customFormat="1">
      <c r="B26" s="89" t="s">
        <v>1565</v>
      </c>
      <c r="C26" s="86" t="s">
        <v>1566</v>
      </c>
      <c r="D26" s="99" t="s">
        <v>151</v>
      </c>
      <c r="E26" s="86"/>
      <c r="F26" s="99" t="s">
        <v>1397</v>
      </c>
      <c r="G26" s="86" t="s">
        <v>725</v>
      </c>
      <c r="H26" s="86"/>
      <c r="I26" s="99" t="s">
        <v>1315</v>
      </c>
      <c r="J26" s="96">
        <v>18240.490000000002</v>
      </c>
      <c r="K26" s="98">
        <v>11122.75</v>
      </c>
      <c r="L26" s="96">
        <v>8616.09512</v>
      </c>
      <c r="M26" s="97">
        <v>1.7081377053197694E-6</v>
      </c>
      <c r="N26" s="97">
        <v>0.21646858481458942</v>
      </c>
      <c r="O26" s="97">
        <f>L26/'סכום נכסי הקרן'!$C$43</f>
        <v>1.4113089370447094E-2</v>
      </c>
    </row>
    <row r="27" spans="2:52">
      <c r="B27" s="89" t="s">
        <v>1567</v>
      </c>
      <c r="C27" s="86" t="s">
        <v>1568</v>
      </c>
      <c r="D27" s="99" t="s">
        <v>32</v>
      </c>
      <c r="E27" s="86"/>
      <c r="F27" s="99" t="s">
        <v>1397</v>
      </c>
      <c r="G27" s="86" t="s">
        <v>725</v>
      </c>
      <c r="H27" s="86"/>
      <c r="I27" s="99" t="s">
        <v>1266</v>
      </c>
      <c r="J27" s="96">
        <v>6351.49</v>
      </c>
      <c r="K27" s="98">
        <v>4933</v>
      </c>
      <c r="L27" s="96">
        <v>1222.5707299999999</v>
      </c>
      <c r="M27" s="97">
        <v>1.0763237785033769E-6</v>
      </c>
      <c r="N27" s="97">
        <v>3.0715556417724353E-2</v>
      </c>
      <c r="O27" s="97">
        <f>L27/'סכום נכסי הקרן'!$C$43</f>
        <v>2.0025602937149031E-3</v>
      </c>
    </row>
    <row r="28" spans="2:52">
      <c r="B28" s="85"/>
      <c r="C28" s="86"/>
      <c r="D28" s="86"/>
      <c r="E28" s="86"/>
      <c r="F28" s="86"/>
      <c r="G28" s="86"/>
      <c r="H28" s="86"/>
      <c r="I28" s="86"/>
      <c r="J28" s="96"/>
      <c r="K28" s="98"/>
      <c r="L28" s="86"/>
      <c r="M28" s="86"/>
      <c r="N28" s="97"/>
      <c r="O28" s="86"/>
    </row>
    <row r="29" spans="2:5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2">
      <c r="B31" s="11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2">
      <c r="B32" s="150" t="s">
        <v>1841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50" t="s">
        <v>125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3D"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A1:XFD2 A1:A1048576 B1:B31 B34:B1048576 D3:XFD1048576 D1:Y2"/>
  </dataValidations>
  <pageMargins left="0" right="0" top="0.51181102362204722" bottom="0.51181102362204722" header="0" footer="0.23622047244094491"/>
  <pageSetup paperSize="9" scale="63" fitToHeight="2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2016-04-07T11:58:45+00:00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45FDFDE6-5A0F-4B8F-99DF-983F1B6753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40</vt:i4>
      </vt:variant>
    </vt:vector>
  </HeadingPairs>
  <TitlesOfParts>
    <vt:vector size="7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'חוזים עתידיים'!WPrint_Area_W</vt:lpstr>
      <vt:lpstr>'סכום נכסי הקרן'!WPrint_Area_W</vt:lpstr>
      <vt:lpstr>'עלות מתואמת אג"ח קונצרני ל.סחיר'!WPrint_Area_W</vt:lpstr>
      <vt:lpstr>'אג"ח קונצרני'!WPrint_TitlesW</vt:lpstr>
      <vt:lpstr>הלוואות!WPrint_TitlesW</vt:lpstr>
      <vt:lpstr>'לא סחיר - אג"ח קונצרני'!WPrint_TitlesW</vt:lpstr>
      <vt:lpstr>'לא סחיר - חוזים עתידיים'!WPrint_TitlesW</vt:lpstr>
      <vt:lpstr>מזומנים!WPrint_TitlesW</vt:lpstr>
      <vt:lpstr>מניות!WPrint_TitlesW</vt:lpstr>
      <vt:lpstr>'קרנות נאמנות'!WPrint_TitlesW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2016-04-07T11:00:52Z</cp:lastPrinted>
  <dcterms:created xsi:type="dcterms:W3CDTF">2005-07-19T07:39:38Z</dcterms:created>
  <dcterms:modified xsi:type="dcterms:W3CDTF">2016-04-07T11:00:59Z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2" name="kb4cc1381c4248d7a2dfa3f1be0c86c0">
    <vt:lpwstr/>
  </property>
  <property fmtid="{D5CDD505-2E9C-101B-9397-08002B2CF9AE}" pid="23" name="b76e59bb9f5947a781773f53cc6e9460">
    <vt:lpwstr/>
  </property>
  <property fmtid="{D5CDD505-2E9C-101B-9397-08002B2CF9AE}" pid="24" name="n612d9597dc7466f957352ce79be86f3">
    <vt:lpwstr/>
  </property>
  <property fmtid="{D5CDD505-2E9C-101B-9397-08002B2CF9AE}" pid="25" name="ia53b9f18d984e01914f4b79710425b7">
    <vt:lpwstr/>
  </property>
  <property fmtid="{D5CDD505-2E9C-101B-9397-08002B2CF9AE}" pid="27" name="aa1c885e8039426686f6c49672b09953">
    <vt:lpwstr/>
  </property>
  <property fmtid="{D5CDD505-2E9C-101B-9397-08002B2CF9AE}" pid="28" name="e09eddfac2354f9ab04a226e27f86f1f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