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0920" tabRatio="93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הקרן'!$B$6:$D$50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11">'חוזים עתידיים'!$A$1:$L$31</definedName>
    <definedName name="_xlnm.Print_Area" localSheetId="0">'סכום נכסי הקרן'!$A$1:$E$67</definedName>
    <definedName name="_xlnm.Print_Titles" localSheetId="5">'אג"ח קונצרני'!$6:$10</definedName>
    <definedName name="_xlnm.Print_Titles" localSheetId="22">הלוואות!$6:$9</definedName>
    <definedName name="_xlnm.Print_Titles" localSheetId="24">'זכויות מקרקעין'!$6:$9</definedName>
    <definedName name="_xlnm.Print_Titles" localSheetId="27">'יתרת התחייבות להשקעה'!$6:$10</definedName>
    <definedName name="_xlnm.Print_Titles" localSheetId="13">'לא סחיר- תעודות התחייבות ממשלתי'!$6:$10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6">'לא סחיר - מניות'!$6:$10</definedName>
    <definedName name="_xlnm.Print_Titles" localSheetId="17">'לא סחיר - קרנות השקעה'!$6:$10</definedName>
    <definedName name="_xlnm.Print_Titles" localSheetId="2">מזומנים!$6:$9</definedName>
    <definedName name="_xlnm.Print_Titles" localSheetId="6">מניות!$6:$10</definedName>
    <definedName name="_xlnm.Print_Titles" localSheetId="29">'עלות מתואמת אג"ח קונצרני ל.סחיר'!$6:$9</definedName>
    <definedName name="_xlnm.Print_Titles" localSheetId="30">'עלות מתואמת מסגרות אשראי ללווים'!$6:$9</definedName>
    <definedName name="_xlnm.Print_Titles" localSheetId="23">'פקדונות מעל 3 חודשים'!$6:$9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41" i="88" l="1"/>
  <c r="C40" i="88"/>
  <c r="C35" i="88"/>
  <c r="C34" i="88"/>
  <c r="C32" i="88"/>
  <c r="C31" i="88"/>
  <c r="C29" i="88"/>
  <c r="C28" i="88"/>
  <c r="C27" i="88"/>
  <c r="C26" i="88"/>
  <c r="C24" i="88"/>
  <c r="C21" i="88"/>
  <c r="C20" i="88"/>
  <c r="C19" i="88"/>
  <c r="C18" i="88"/>
  <c r="C16" i="88"/>
  <c r="C15" i="88"/>
  <c r="C13" i="88"/>
  <c r="C11" i="88"/>
  <c r="L13" i="78" l="1"/>
  <c r="K84" i="62" l="1"/>
  <c r="K40" i="62"/>
  <c r="J17" i="72" l="1"/>
  <c r="J11" i="72" s="1"/>
  <c r="J91" i="63"/>
  <c r="M12" i="78"/>
  <c r="M11" i="78" s="1"/>
  <c r="J59" i="63" l="1"/>
  <c r="L41" i="72"/>
  <c r="L33" i="72"/>
  <c r="L21" i="72"/>
  <c r="L13" i="72"/>
  <c r="L44" i="72"/>
  <c r="L40" i="72"/>
  <c r="L36" i="72"/>
  <c r="L32" i="72"/>
  <c r="L28" i="72"/>
  <c r="L24" i="72"/>
  <c r="L20" i="72"/>
  <c r="L16" i="72"/>
  <c r="L12" i="72"/>
  <c r="L43" i="72"/>
  <c r="L39" i="72"/>
  <c r="L35" i="72"/>
  <c r="L31" i="72"/>
  <c r="L27" i="72"/>
  <c r="L23" i="72"/>
  <c r="L19" i="72"/>
  <c r="L15" i="72"/>
  <c r="L11" i="72"/>
  <c r="L42" i="72"/>
  <c r="L38" i="72"/>
  <c r="L34" i="72"/>
  <c r="L30" i="72"/>
  <c r="L26" i="72"/>
  <c r="L22" i="72"/>
  <c r="L18" i="72"/>
  <c r="L14" i="72"/>
  <c r="L37" i="72"/>
  <c r="L29" i="72"/>
  <c r="L25" i="72"/>
  <c r="L17" i="72"/>
  <c r="M10" i="78"/>
  <c r="N12" i="78" s="1"/>
  <c r="K148" i="62"/>
  <c r="K178" i="62"/>
  <c r="C91" i="84"/>
  <c r="J11" i="63" l="1"/>
  <c r="L59" i="63"/>
  <c r="N143" i="78"/>
  <c r="N139" i="78"/>
  <c r="N135" i="78"/>
  <c r="N131" i="78"/>
  <c r="N126" i="78"/>
  <c r="N121" i="78"/>
  <c r="N117" i="78"/>
  <c r="N113" i="78"/>
  <c r="N109" i="78"/>
  <c r="N101" i="78"/>
  <c r="N97" i="78"/>
  <c r="N93" i="78"/>
  <c r="N89" i="78"/>
  <c r="N85" i="78"/>
  <c r="N81" i="78"/>
  <c r="N77" i="78"/>
  <c r="N73" i="78"/>
  <c r="N69" i="78"/>
  <c r="N65" i="78"/>
  <c r="N61" i="78"/>
  <c r="N57" i="78"/>
  <c r="N53" i="78"/>
  <c r="N49" i="78"/>
  <c r="N45" i="78"/>
  <c r="N41" i="78"/>
  <c r="N37" i="78"/>
  <c r="N33" i="78"/>
  <c r="N29" i="78"/>
  <c r="N25" i="78"/>
  <c r="N21" i="78"/>
  <c r="N17" i="78"/>
  <c r="N142" i="78"/>
  <c r="N138" i="78"/>
  <c r="N134" i="78"/>
  <c r="N130" i="78"/>
  <c r="N125" i="78"/>
  <c r="N120" i="78"/>
  <c r="N116" i="78"/>
  <c r="N112" i="78"/>
  <c r="N108" i="78"/>
  <c r="N104" i="78"/>
  <c r="N100" i="78"/>
  <c r="N96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8" i="78"/>
  <c r="N24" i="78"/>
  <c r="N20" i="78"/>
  <c r="N16" i="78"/>
  <c r="N141" i="78"/>
  <c r="N137" i="78"/>
  <c r="N133" i="78"/>
  <c r="N128" i="78"/>
  <c r="N123" i="78"/>
  <c r="N119" i="78"/>
  <c r="N115" i="78"/>
  <c r="N111" i="78"/>
  <c r="N107" i="78"/>
  <c r="N103" i="78"/>
  <c r="N99" i="78"/>
  <c r="N95" i="78"/>
  <c r="N91" i="78"/>
  <c r="N87" i="78"/>
  <c r="N83" i="78"/>
  <c r="N79" i="78"/>
  <c r="N75" i="78"/>
  <c r="N71" i="78"/>
  <c r="N67" i="78"/>
  <c r="N140" i="78"/>
  <c r="N122" i="78"/>
  <c r="N106" i="78"/>
  <c r="N90" i="78"/>
  <c r="N74" i="78"/>
  <c r="N62" i="78"/>
  <c r="N54" i="78"/>
  <c r="N46" i="78"/>
  <c r="N38" i="78"/>
  <c r="N30" i="78"/>
  <c r="N22" i="78"/>
  <c r="N13" i="78"/>
  <c r="N136" i="78"/>
  <c r="N118" i="78"/>
  <c r="N102" i="78"/>
  <c r="N86" i="78"/>
  <c r="N70" i="78"/>
  <c r="N59" i="78"/>
  <c r="N51" i="78"/>
  <c r="N43" i="78"/>
  <c r="N35" i="78"/>
  <c r="N27" i="78"/>
  <c r="N19" i="78"/>
  <c r="N10" i="78"/>
  <c r="N132" i="78"/>
  <c r="N114" i="78"/>
  <c r="N98" i="78"/>
  <c r="N82" i="78"/>
  <c r="N66" i="78"/>
  <c r="N58" i="78"/>
  <c r="N50" i="78"/>
  <c r="N42" i="78"/>
  <c r="N34" i="78"/>
  <c r="N26" i="78"/>
  <c r="N18" i="78"/>
  <c r="N127" i="78"/>
  <c r="N110" i="78"/>
  <c r="N94" i="78"/>
  <c r="N78" i="78"/>
  <c r="N63" i="78"/>
  <c r="N55" i="78"/>
  <c r="N47" i="78"/>
  <c r="N39" i="78"/>
  <c r="N31" i="78"/>
  <c r="N23" i="78"/>
  <c r="N15" i="78"/>
  <c r="C33" i="88"/>
  <c r="N11" i="78"/>
  <c r="C23" i="88"/>
  <c r="C38" i="88"/>
  <c r="C51" i="84"/>
  <c r="C10" i="84" s="1"/>
  <c r="C44" i="88" s="1"/>
  <c r="C17" i="88" l="1"/>
  <c r="C12" i="88" s="1"/>
  <c r="C10" i="88" s="1"/>
  <c r="C43" i="88" s="1"/>
  <c r="D42" i="88" s="1"/>
  <c r="L98" i="63"/>
  <c r="L94" i="63"/>
  <c r="L89" i="63"/>
  <c r="L85" i="63"/>
  <c r="L81" i="63"/>
  <c r="L77" i="63"/>
  <c r="L73" i="63"/>
  <c r="L69" i="63"/>
  <c r="L65" i="63"/>
  <c r="L61" i="63"/>
  <c r="L56" i="63"/>
  <c r="L52" i="63"/>
  <c r="L48" i="63"/>
  <c r="L44" i="63"/>
  <c r="L40" i="63"/>
  <c r="L36" i="63"/>
  <c r="L31" i="63"/>
  <c r="L27" i="63"/>
  <c r="L23" i="63"/>
  <c r="L19" i="63"/>
  <c r="L15" i="63"/>
  <c r="L11" i="63"/>
  <c r="L101" i="63"/>
  <c r="L97" i="63"/>
  <c r="L93" i="63"/>
  <c r="L88" i="63"/>
  <c r="L84" i="63"/>
  <c r="L80" i="63"/>
  <c r="L76" i="63"/>
  <c r="L72" i="63"/>
  <c r="L68" i="63"/>
  <c r="L64" i="63"/>
  <c r="L60" i="63"/>
  <c r="L55" i="63"/>
  <c r="L51" i="63"/>
  <c r="L47" i="63"/>
  <c r="L43" i="63"/>
  <c r="L39" i="63"/>
  <c r="L35" i="63"/>
  <c r="L30" i="63"/>
  <c r="L26" i="63"/>
  <c r="L22" i="63"/>
  <c r="L18" i="63"/>
  <c r="L14" i="63"/>
  <c r="L100" i="63"/>
  <c r="L96" i="63"/>
  <c r="L92" i="63"/>
  <c r="L87" i="63"/>
  <c r="L83" i="63"/>
  <c r="L79" i="63"/>
  <c r="L75" i="63"/>
  <c r="L71" i="63"/>
  <c r="L67" i="63"/>
  <c r="L63" i="63"/>
  <c r="L54" i="63"/>
  <c r="L50" i="63"/>
  <c r="L46" i="63"/>
  <c r="L42" i="63"/>
  <c r="L38" i="63"/>
  <c r="L34" i="63"/>
  <c r="L29" i="63"/>
  <c r="L25" i="63"/>
  <c r="L21" i="63"/>
  <c r="L17" i="63"/>
  <c r="L13" i="63"/>
  <c r="L99" i="63"/>
  <c r="L95" i="63"/>
  <c r="L86" i="63"/>
  <c r="L82" i="63"/>
  <c r="L78" i="63"/>
  <c r="L74" i="63"/>
  <c r="L66" i="63"/>
  <c r="L62" i="63"/>
  <c r="L57" i="63"/>
  <c r="L53" i="63"/>
  <c r="L49" i="63"/>
  <c r="L45" i="63"/>
  <c r="L41" i="63"/>
  <c r="L37" i="63"/>
  <c r="L32" i="63"/>
  <c r="L70" i="63"/>
  <c r="L28" i="63"/>
  <c r="L12" i="63"/>
  <c r="L24" i="63"/>
  <c r="L20" i="63"/>
  <c r="L16" i="63"/>
  <c r="L91" i="63"/>
  <c r="M105" i="78"/>
  <c r="L26" i="64"/>
  <c r="L17" i="64"/>
  <c r="K12" i="73" l="1"/>
  <c r="O10" i="79"/>
  <c r="O28" i="79"/>
  <c r="K153" i="76"/>
  <c r="K130" i="76"/>
  <c r="K83" i="76"/>
  <c r="N137" i="62"/>
  <c r="K27" i="73"/>
  <c r="M18" i="63"/>
  <c r="N13" i="62"/>
  <c r="N105" i="78"/>
  <c r="O26" i="64"/>
  <c r="O116" i="78"/>
  <c r="O107" i="78"/>
  <c r="K43" i="73"/>
  <c r="K19" i="73"/>
  <c r="M22" i="72"/>
  <c r="M26" i="72"/>
  <c r="K35" i="76"/>
  <c r="M82" i="63"/>
  <c r="O103" i="78"/>
  <c r="O25" i="78"/>
  <c r="I25" i="80"/>
  <c r="K89" i="73"/>
  <c r="S27" i="71"/>
  <c r="K179" i="76"/>
  <c r="K164" i="76"/>
  <c r="N236" i="62"/>
  <c r="N40" i="62"/>
  <c r="M28" i="72"/>
  <c r="O139" i="78"/>
  <c r="O137" i="78"/>
  <c r="O59" i="78"/>
  <c r="O58" i="79"/>
  <c r="O34" i="78"/>
  <c r="K175" i="76"/>
  <c r="K96" i="73"/>
  <c r="S25" i="71"/>
  <c r="O117" i="78"/>
  <c r="O12" i="79"/>
  <c r="O55" i="79"/>
  <c r="O49" i="78"/>
  <c r="K86" i="76"/>
  <c r="M23" i="72"/>
  <c r="L15" i="74"/>
  <c r="K166" i="76"/>
  <c r="O80" i="78"/>
  <c r="P16" i="92"/>
  <c r="O17" i="78"/>
  <c r="K54" i="76"/>
  <c r="K64" i="76"/>
  <c r="K158" i="76"/>
  <c r="S16" i="71"/>
  <c r="K77" i="73"/>
  <c r="P36" i="69"/>
  <c r="S30" i="71"/>
  <c r="M37" i="63"/>
  <c r="N84" i="62"/>
  <c r="T248" i="61"/>
  <c r="P101" i="69"/>
  <c r="M26" i="63"/>
  <c r="N107" i="62"/>
  <c r="M76" i="63" l="1"/>
  <c r="N133" i="62"/>
  <c r="P84" i="69"/>
  <c r="M21" i="72"/>
  <c r="O112" i="78"/>
  <c r="M43" i="72"/>
  <c r="I18" i="80"/>
  <c r="O118" i="78"/>
  <c r="Q15" i="77"/>
  <c r="N59" i="62"/>
  <c r="O23" i="79"/>
  <c r="D10" i="88"/>
  <c r="Q14" i="77"/>
  <c r="O87" i="78"/>
  <c r="O60" i="78"/>
  <c r="O50" i="78"/>
  <c r="K92" i="76"/>
  <c r="S11" i="71"/>
  <c r="P96" i="69"/>
  <c r="O43" i="64"/>
  <c r="N109" i="62"/>
  <c r="T188" i="61"/>
  <c r="O14" i="64"/>
  <c r="N160" i="62"/>
  <c r="T309" i="61"/>
  <c r="O17" i="64"/>
  <c r="Q11" i="77"/>
  <c r="O63" i="79"/>
  <c r="O114" i="78"/>
  <c r="K86" i="73"/>
  <c r="K36" i="76"/>
  <c r="K126" i="76"/>
  <c r="P106" i="69"/>
  <c r="K33" i="73"/>
  <c r="P24" i="69"/>
  <c r="P73" i="69"/>
  <c r="O57" i="79"/>
  <c r="O16" i="79"/>
  <c r="O61" i="78"/>
  <c r="K163" i="76"/>
  <c r="I32" i="80"/>
  <c r="K38" i="76"/>
  <c r="L11" i="74"/>
  <c r="K47" i="73"/>
  <c r="K99" i="73"/>
  <c r="L20" i="65"/>
  <c r="O20" i="64"/>
  <c r="N145" i="62"/>
  <c r="T287" i="61"/>
  <c r="K79" i="73"/>
  <c r="I14" i="80"/>
  <c r="O72" i="78"/>
  <c r="I17" i="80"/>
  <c r="O75" i="78"/>
  <c r="O51" i="79"/>
  <c r="O21" i="78"/>
  <c r="O41" i="78"/>
  <c r="O30" i="78"/>
  <c r="K62" i="76"/>
  <c r="K30" i="73"/>
  <c r="K145" i="76"/>
  <c r="O143" i="78"/>
  <c r="I42" i="80"/>
  <c r="O55" i="78"/>
  <c r="I19" i="80"/>
  <c r="O106" i="78"/>
  <c r="K171" i="76"/>
  <c r="K100" i="73"/>
  <c r="K169" i="76"/>
  <c r="K24" i="76"/>
  <c r="M25" i="72"/>
  <c r="I34" i="80"/>
  <c r="O11" i="79"/>
  <c r="O23" i="78"/>
  <c r="O54" i="79"/>
  <c r="O62" i="78"/>
  <c r="K69" i="73"/>
  <c r="K84" i="76"/>
  <c r="K11" i="73"/>
  <c r="L12" i="74"/>
  <c r="P98" i="69"/>
  <c r="L16" i="74"/>
  <c r="P100" i="69"/>
  <c r="K181" i="76"/>
  <c r="P57" i="69"/>
  <c r="M53" i="63"/>
  <c r="N150" i="62"/>
  <c r="N19" i="62"/>
  <c r="T200" i="61"/>
  <c r="P133" i="69"/>
  <c r="M93" i="63"/>
  <c r="N189" i="62"/>
  <c r="N57" i="62"/>
  <c r="K157" i="76"/>
  <c r="K74" i="73"/>
  <c r="O131" i="78"/>
  <c r="N123" i="62"/>
  <c r="K11" i="76"/>
  <c r="T267" i="61"/>
  <c r="O12" i="64"/>
  <c r="K18" i="73"/>
  <c r="K105" i="76"/>
  <c r="S50" i="71"/>
  <c r="K165" i="76"/>
  <c r="K82" i="76"/>
  <c r="O90" i="78"/>
  <c r="O109" i="78"/>
  <c r="S54" i="71"/>
  <c r="K72" i="76"/>
  <c r="K151" i="76"/>
  <c r="O122" i="78"/>
  <c r="I20" i="80"/>
  <c r="I21" i="80"/>
  <c r="S41" i="71"/>
  <c r="K46" i="76"/>
  <c r="O66" i="78"/>
  <c r="O35" i="79"/>
  <c r="O125" i="78"/>
  <c r="O53" i="79"/>
  <c r="T175" i="61"/>
  <c r="M78" i="63"/>
  <c r="P80" i="69"/>
  <c r="P78" i="69"/>
  <c r="K67" i="73"/>
  <c r="O57" i="78"/>
  <c r="O28" i="78"/>
  <c r="P15" i="92"/>
  <c r="O16" i="64"/>
  <c r="L13" i="66"/>
  <c r="K65" i="76"/>
  <c r="K29" i="73"/>
  <c r="K12" i="76"/>
  <c r="K98" i="76"/>
  <c r="Q12" i="77"/>
  <c r="P13" i="92"/>
  <c r="N69" i="62"/>
  <c r="M39" i="63"/>
  <c r="T212" i="61"/>
  <c r="N224" i="62"/>
  <c r="O40" i="64"/>
  <c r="L17" i="74"/>
  <c r="O123" i="78"/>
  <c r="K70" i="76"/>
  <c r="N172" i="62"/>
  <c r="L14" i="66"/>
  <c r="K75" i="76"/>
  <c r="T315" i="61"/>
  <c r="N199" i="62"/>
  <c r="O28" i="64"/>
  <c r="K115" i="76"/>
  <c r="S20" i="71"/>
  <c r="K138" i="76"/>
  <c r="K73" i="73"/>
  <c r="K80" i="73"/>
  <c r="S29" i="71"/>
  <c r="K167" i="76"/>
  <c r="O42" i="79"/>
  <c r="O138" i="78"/>
  <c r="O61" i="79"/>
  <c r="K41" i="73"/>
  <c r="K88" i="76"/>
  <c r="K78" i="73"/>
  <c r="O89" i="78"/>
  <c r="I15" i="80"/>
  <c r="O35" i="78"/>
  <c r="O32" i="78"/>
  <c r="I39" i="80"/>
  <c r="K13" i="73"/>
  <c r="K110" i="76"/>
  <c r="I27" i="80"/>
  <c r="I31" i="80"/>
  <c r="P12" i="92"/>
  <c r="O142" i="78"/>
  <c r="O56" i="78"/>
  <c r="P17" i="69"/>
  <c r="T196" i="61"/>
  <c r="N125" i="62"/>
  <c r="P81" i="69"/>
  <c r="P112" i="69"/>
  <c r="M14" i="72"/>
  <c r="K120" i="76"/>
  <c r="I40" i="80"/>
  <c r="K123" i="76"/>
  <c r="O59" i="79"/>
  <c r="O36" i="78"/>
  <c r="P41" i="69"/>
  <c r="P88" i="69"/>
  <c r="K113" i="76"/>
  <c r="K61" i="76"/>
  <c r="K133" i="76"/>
  <c r="K135" i="76"/>
  <c r="O27" i="79"/>
  <c r="O126" i="78"/>
  <c r="T242" i="61"/>
  <c r="N95" i="62"/>
  <c r="L19" i="65"/>
  <c r="T303" i="61"/>
  <c r="M24" i="63"/>
  <c r="P136" i="69"/>
  <c r="M13" i="72"/>
  <c r="K74" i="76"/>
  <c r="O44" i="79"/>
  <c r="O38" i="79"/>
  <c r="N42" i="62"/>
  <c r="N238" i="62"/>
  <c r="P22" i="69"/>
  <c r="T184" i="61"/>
  <c r="N67" i="62"/>
  <c r="N216" i="62"/>
  <c r="P35" i="69"/>
  <c r="P20" i="69"/>
  <c r="S55" i="71"/>
  <c r="P82" i="69"/>
  <c r="K117" i="76"/>
  <c r="K98" i="73"/>
  <c r="K38" i="73"/>
  <c r="O78" i="78"/>
  <c r="O141" i="78"/>
  <c r="I38" i="80"/>
  <c r="K134" i="76"/>
  <c r="K58" i="73"/>
  <c r="K149" i="76"/>
  <c r="K66" i="76"/>
  <c r="P11" i="92"/>
  <c r="O110" i="78"/>
  <c r="O120" i="78"/>
  <c r="O52" i="78"/>
  <c r="K129" i="76"/>
  <c r="K82" i="73"/>
  <c r="K127" i="76"/>
  <c r="I23" i="80"/>
  <c r="O127" i="78"/>
  <c r="O10" i="78"/>
  <c r="O56" i="79"/>
  <c r="O121" i="78"/>
  <c r="P49" i="69"/>
  <c r="T262" i="61"/>
  <c r="N211" i="62"/>
  <c r="P137" i="69"/>
  <c r="K51" i="73"/>
  <c r="K142" i="76"/>
  <c r="K182" i="76"/>
  <c r="O119" i="78"/>
  <c r="O54" i="78"/>
  <c r="I37" i="80"/>
  <c r="O17" i="79"/>
  <c r="K53" i="73"/>
  <c r="P108" i="69"/>
  <c r="P86" i="69"/>
  <c r="M29" i="72"/>
  <c r="K173" i="76"/>
  <c r="O50" i="79"/>
  <c r="O71" i="78"/>
  <c r="O25" i="79"/>
  <c r="T260" i="61"/>
  <c r="N181" i="62"/>
  <c r="P141" i="69"/>
  <c r="N23" i="62"/>
  <c r="P46" i="69"/>
  <c r="K49" i="76"/>
  <c r="K36" i="73"/>
  <c r="O101" i="78"/>
  <c r="O140" i="78"/>
  <c r="K21" i="73"/>
  <c r="O41" i="79"/>
  <c r="O64" i="78"/>
  <c r="I24" i="80"/>
  <c r="O14" i="79"/>
  <c r="K102" i="76"/>
  <c r="K17" i="73"/>
  <c r="K116" i="76"/>
  <c r="K28" i="76"/>
  <c r="K45" i="73"/>
  <c r="S49" i="71"/>
  <c r="K109" i="76"/>
  <c r="K13" i="76"/>
  <c r="M30" i="72"/>
  <c r="P122" i="69"/>
  <c r="P74" i="69"/>
  <c r="K97" i="76"/>
  <c r="K17" i="76"/>
  <c r="K16" i="73"/>
  <c r="P124" i="69"/>
  <c r="P76" i="69"/>
  <c r="P32" i="69"/>
  <c r="O32" i="64"/>
  <c r="I13" i="80"/>
  <c r="O39" i="79"/>
  <c r="Q13" i="77"/>
  <c r="K34" i="76"/>
  <c r="S33" i="71"/>
  <c r="K100" i="76"/>
  <c r="K16" i="76"/>
  <c r="K15" i="73"/>
  <c r="S31" i="71"/>
  <c r="K93" i="76"/>
  <c r="K63" i="73"/>
  <c r="S40" i="71"/>
  <c r="P118" i="69"/>
  <c r="P58" i="69"/>
  <c r="K89" i="76"/>
  <c r="K92" i="73"/>
  <c r="S45" i="71"/>
  <c r="P120" i="69"/>
  <c r="P72" i="69"/>
  <c r="P12" i="69"/>
  <c r="K148" i="76"/>
  <c r="K71" i="73"/>
  <c r="P97" i="69"/>
  <c r="P19" i="69"/>
  <c r="M99" i="63"/>
  <c r="M45" i="63"/>
  <c r="M12" i="63"/>
  <c r="N203" i="62"/>
  <c r="N158" i="62"/>
  <c r="N121" i="62"/>
  <c r="N88" i="62"/>
  <c r="N44" i="62"/>
  <c r="T319" i="61"/>
  <c r="T279" i="61"/>
  <c r="T236" i="61"/>
  <c r="T204" i="61"/>
  <c r="T163" i="61"/>
  <c r="K27" i="76"/>
  <c r="S38" i="71"/>
  <c r="P93" i="69"/>
  <c r="P27" i="69"/>
  <c r="O30" i="64"/>
  <c r="M88" i="63"/>
  <c r="M55" i="63"/>
  <c r="M30" i="63"/>
  <c r="N230" i="62"/>
  <c r="N197" i="62"/>
  <c r="N168" i="62"/>
  <c r="N143" i="62"/>
  <c r="N111" i="62"/>
  <c r="N81" i="62"/>
  <c r="N53" i="62"/>
  <c r="N25" i="62"/>
  <c r="T317" i="61"/>
  <c r="T297" i="61"/>
  <c r="T273" i="61"/>
  <c r="T250" i="61"/>
  <c r="T230" i="61"/>
  <c r="T214" i="61"/>
  <c r="K177" i="76"/>
  <c r="K47" i="76"/>
  <c r="K14" i="73"/>
  <c r="P119" i="69"/>
  <c r="P55" i="69"/>
  <c r="P13" i="69"/>
  <c r="O27" i="64"/>
  <c r="M85" i="63"/>
  <c r="M52" i="63"/>
  <c r="M19" i="63"/>
  <c r="N215" i="62"/>
  <c r="N182" i="62"/>
  <c r="N149" i="62"/>
  <c r="N116" i="62"/>
  <c r="N82" i="62"/>
  <c r="N50" i="62"/>
  <c r="N18" i="62"/>
  <c r="T298" i="61"/>
  <c r="T266" i="61"/>
  <c r="T231" i="61"/>
  <c r="T199" i="61"/>
  <c r="T177" i="61"/>
  <c r="T157" i="61"/>
  <c r="T141" i="61"/>
  <c r="T125" i="61"/>
  <c r="T109" i="61"/>
  <c r="O130" i="78"/>
  <c r="K147" i="76"/>
  <c r="S17" i="71"/>
  <c r="K72" i="73"/>
  <c r="S15" i="71"/>
  <c r="K55" i="73"/>
  <c r="P94" i="69"/>
  <c r="K81" i="76"/>
  <c r="S36" i="71"/>
  <c r="P48" i="69"/>
  <c r="K99" i="76"/>
  <c r="S14" i="71"/>
  <c r="P25" i="69"/>
  <c r="M91" i="63"/>
  <c r="M32" i="63"/>
  <c r="N207" i="62"/>
  <c r="N154" i="62"/>
  <c r="N97" i="62"/>
  <c r="N55" i="62"/>
  <c r="T311" i="61"/>
  <c r="T258" i="61"/>
  <c r="T208" i="61"/>
  <c r="K124" i="76"/>
  <c r="K61" i="73"/>
  <c r="P109" i="69"/>
  <c r="P11" i="69"/>
  <c r="M101" i="63"/>
  <c r="M68" i="63"/>
  <c r="M22" i="63"/>
  <c r="N213" i="62"/>
  <c r="N176" i="62"/>
  <c r="N131" i="62"/>
  <c r="N99" i="62"/>
  <c r="N61" i="62"/>
  <c r="N21" i="62"/>
  <c r="T305" i="61"/>
  <c r="T281" i="61"/>
  <c r="T246" i="61"/>
  <c r="T222" i="61"/>
  <c r="T202" i="61"/>
  <c r="K15" i="76"/>
  <c r="S26" i="71"/>
  <c r="P71" i="69"/>
  <c r="L15" i="66"/>
  <c r="O11" i="64"/>
  <c r="M61" i="63"/>
  <c r="M11" i="63"/>
  <c r="N198" i="62"/>
  <c r="N157" i="62"/>
  <c r="N108" i="62"/>
  <c r="N66" i="62"/>
  <c r="N26" i="62"/>
  <c r="T290" i="61"/>
  <c r="T247" i="61"/>
  <c r="T207" i="61"/>
  <c r="T172" i="61"/>
  <c r="T149" i="61"/>
  <c r="T129" i="61"/>
  <c r="T105" i="61"/>
  <c r="T89" i="61"/>
  <c r="T73" i="61"/>
  <c r="T57" i="61"/>
  <c r="T41" i="61"/>
  <c r="T25" i="61"/>
  <c r="Q63" i="59"/>
  <c r="Q46" i="59"/>
  <c r="Q28" i="59"/>
  <c r="Q11" i="59"/>
  <c r="K71" i="76"/>
  <c r="K40" i="73"/>
  <c r="P131" i="69"/>
  <c r="P67" i="69"/>
  <c r="P21" i="69"/>
  <c r="O34" i="64"/>
  <c r="M83" i="63"/>
  <c r="M50" i="63"/>
  <c r="M17" i="63"/>
  <c r="N212" i="62"/>
  <c r="N180" i="62"/>
  <c r="N147" i="62"/>
  <c r="N114" i="62"/>
  <c r="N80" i="62"/>
  <c r="N48" i="62"/>
  <c r="N16" i="62"/>
  <c r="T296" i="61"/>
  <c r="O95" i="78"/>
  <c r="L13" i="74"/>
  <c r="K52" i="76"/>
  <c r="K150" i="76"/>
  <c r="S32" i="71"/>
  <c r="K146" i="76"/>
  <c r="S13" i="71"/>
  <c r="K14" i="67"/>
  <c r="M20" i="72"/>
  <c r="L16" i="66"/>
  <c r="M66" i="63"/>
  <c r="N220" i="62"/>
  <c r="N141" i="62"/>
  <c r="N71" i="62"/>
  <c r="N11" i="62"/>
  <c r="T253" i="61"/>
  <c r="T180" i="61"/>
  <c r="K94" i="73"/>
  <c r="P61" i="69"/>
  <c r="O41" i="64"/>
  <c r="M72" i="63"/>
  <c r="M14" i="63"/>
  <c r="N193" i="62"/>
  <c r="N148" i="62"/>
  <c r="N86" i="62"/>
  <c r="N37" i="62"/>
  <c r="T313" i="61"/>
  <c r="T269" i="61"/>
  <c r="T234" i="61"/>
  <c r="T206" i="61"/>
  <c r="K83" i="73"/>
  <c r="P103" i="69"/>
  <c r="P23" i="69"/>
  <c r="M94" i="63"/>
  <c r="M36" i="63"/>
  <c r="N206" i="62"/>
  <c r="N140" i="62"/>
  <c r="N91" i="62"/>
  <c r="N34" i="62"/>
  <c r="T282" i="61"/>
  <c r="T223" i="61"/>
  <c r="T183" i="61"/>
  <c r="T145" i="61"/>
  <c r="T117" i="61"/>
  <c r="T93" i="61"/>
  <c r="T69" i="61"/>
  <c r="T49" i="61"/>
  <c r="T29" i="61"/>
  <c r="Q58" i="59"/>
  <c r="Q36" i="59"/>
  <c r="Q15" i="59"/>
  <c r="K39" i="76"/>
  <c r="S53" i="71"/>
  <c r="P83" i="69"/>
  <c r="K16" i="67"/>
  <c r="M100" i="63"/>
  <c r="M59" i="63"/>
  <c r="N237" i="62"/>
  <c r="N196" i="62"/>
  <c r="N155" i="62"/>
  <c r="N106" i="62"/>
  <c r="N64" i="62"/>
  <c r="N24" i="62"/>
  <c r="T288" i="61"/>
  <c r="T254" i="61"/>
  <c r="T221" i="61"/>
  <c r="T193" i="61"/>
  <c r="T170" i="61"/>
  <c r="T152" i="61"/>
  <c r="T136" i="61"/>
  <c r="T120" i="61"/>
  <c r="T104" i="61"/>
  <c r="T88" i="61"/>
  <c r="T72" i="61"/>
  <c r="T56" i="61"/>
  <c r="T40" i="61"/>
  <c r="T24" i="61"/>
  <c r="Q62" i="59"/>
  <c r="Q45" i="59"/>
  <c r="Q27" i="59"/>
  <c r="K160" i="76"/>
  <c r="K31" i="76"/>
  <c r="M32" i="72"/>
  <c r="P111" i="69"/>
  <c r="P50" i="69"/>
  <c r="K13" i="67"/>
  <c r="O23" i="64"/>
  <c r="M81" i="63"/>
  <c r="M48" i="63"/>
  <c r="M15" i="63"/>
  <c r="N210" i="62"/>
  <c r="N178" i="62"/>
  <c r="N144" i="62"/>
  <c r="N112" i="62"/>
  <c r="N78" i="62"/>
  <c r="N46" i="62"/>
  <c r="N14" i="62"/>
  <c r="K87" i="76"/>
  <c r="K57" i="73"/>
  <c r="P139" i="69"/>
  <c r="P75" i="69"/>
  <c r="P26" i="69"/>
  <c r="O39" i="64"/>
  <c r="M96" i="63"/>
  <c r="M63" i="63"/>
  <c r="M29" i="63"/>
  <c r="N225" i="62"/>
  <c r="N192" i="62"/>
  <c r="N159" i="62"/>
  <c r="N126" i="62"/>
  <c r="N94" i="62"/>
  <c r="N60" i="62"/>
  <c r="N28" i="62"/>
  <c r="T308" i="61"/>
  <c r="T276" i="61"/>
  <c r="T241" i="61"/>
  <c r="T209" i="61"/>
  <c r="T185" i="61"/>
  <c r="T162" i="61"/>
  <c r="T146" i="61"/>
  <c r="T130" i="61"/>
  <c r="T114" i="61"/>
  <c r="T98" i="61"/>
  <c r="T82" i="61"/>
  <c r="T66" i="61"/>
  <c r="T50" i="61"/>
  <c r="T34" i="61"/>
  <c r="T18" i="61"/>
  <c r="Q55" i="59"/>
  <c r="Q37" i="59"/>
  <c r="Q20" i="59"/>
  <c r="T243" i="61"/>
  <c r="T147" i="61"/>
  <c r="T35" i="61"/>
  <c r="T127" i="61"/>
  <c r="Q52" i="59"/>
  <c r="T227" i="61"/>
  <c r="T139" i="61"/>
  <c r="T75" i="61"/>
  <c r="T11" i="61"/>
  <c r="T286" i="61"/>
  <c r="T169" i="61"/>
  <c r="T103" i="61"/>
  <c r="T39" i="61"/>
  <c r="Q25" i="59"/>
  <c r="T51" i="61"/>
  <c r="T302" i="61"/>
  <c r="T143" i="61"/>
  <c r="T15" i="61"/>
  <c r="D23" i="88"/>
  <c r="D19" i="88"/>
  <c r="D41" i="88"/>
  <c r="D16" i="88"/>
  <c r="D35" i="88"/>
  <c r="O12" i="78"/>
  <c r="K60" i="73"/>
  <c r="K62" i="73"/>
  <c r="K45" i="76"/>
  <c r="P134" i="69"/>
  <c r="K33" i="76"/>
  <c r="K141" i="76"/>
  <c r="K29" i="76"/>
  <c r="K59" i="73"/>
  <c r="P40" i="69"/>
  <c r="P129" i="69"/>
  <c r="O24" i="64"/>
  <c r="N228" i="62"/>
  <c r="N129" i="62"/>
  <c r="N31" i="62"/>
  <c r="T271" i="61"/>
  <c r="T171" i="61"/>
  <c r="S22" i="71"/>
  <c r="K12" i="67"/>
  <c r="M51" i="63"/>
  <c r="N218" i="62"/>
  <c r="N152" i="62"/>
  <c r="N77" i="62"/>
  <c r="N17" i="62"/>
  <c r="T285" i="61"/>
  <c r="T226" i="61"/>
  <c r="K111" i="76"/>
  <c r="P135" i="69"/>
  <c r="L14" i="65"/>
  <c r="M69" i="63"/>
  <c r="N223" i="62"/>
  <c r="N132" i="62"/>
  <c r="N58" i="62"/>
  <c r="T306" i="61"/>
  <c r="T215" i="61"/>
  <c r="T161" i="61"/>
  <c r="T121" i="61"/>
  <c r="T85" i="61"/>
  <c r="T61" i="61"/>
  <c r="T33" i="61"/>
  <c r="Q54" i="59"/>
  <c r="Q23" i="59"/>
  <c r="K103" i="76"/>
  <c r="S18" i="71"/>
  <c r="P42" i="69"/>
  <c r="O25" i="64"/>
  <c r="M42" i="63"/>
  <c r="N221" i="62"/>
  <c r="N163" i="62"/>
  <c r="N98" i="62"/>
  <c r="N41" i="62"/>
  <c r="T304" i="61"/>
  <c r="T245" i="61"/>
  <c r="T205" i="61"/>
  <c r="T176" i="61"/>
  <c r="T148" i="61"/>
  <c r="T128" i="61"/>
  <c r="T108" i="61"/>
  <c r="T84" i="61"/>
  <c r="T64" i="61"/>
  <c r="T44" i="61"/>
  <c r="T20" i="61"/>
  <c r="Q53" i="59"/>
  <c r="Q31" i="59"/>
  <c r="K128" i="76"/>
  <c r="K65" i="73"/>
  <c r="P127" i="69"/>
  <c r="P39" i="69"/>
  <c r="O42" i="64"/>
  <c r="M89" i="63"/>
  <c r="M40" i="63"/>
  <c r="N227" i="62"/>
  <c r="N186" i="62"/>
  <c r="N136" i="62"/>
  <c r="N96" i="62"/>
  <c r="N54" i="62"/>
  <c r="T318" i="61"/>
  <c r="K23" i="76"/>
  <c r="S34" i="71"/>
  <c r="P59" i="69"/>
  <c r="K11" i="67"/>
  <c r="O13" i="64"/>
  <c r="M54" i="63"/>
  <c r="M13" i="63"/>
  <c r="N200" i="62"/>
  <c r="N151" i="62"/>
  <c r="N110" i="62"/>
  <c r="N68" i="62"/>
  <c r="N20" i="62"/>
  <c r="T292" i="61"/>
  <c r="T249" i="61"/>
  <c r="K118" i="76"/>
  <c r="K20" i="73"/>
  <c r="P104" i="69"/>
  <c r="K101" i="73"/>
  <c r="M74" i="63"/>
  <c r="N179" i="62"/>
  <c r="N63" i="62"/>
  <c r="T228" i="61"/>
  <c r="K91" i="76"/>
  <c r="P38" i="69"/>
  <c r="M47" i="63"/>
  <c r="N185" i="62"/>
  <c r="N103" i="62"/>
  <c r="T321" i="61"/>
  <c r="T255" i="61"/>
  <c r="K144" i="76"/>
  <c r="P87" i="69"/>
  <c r="O19" i="64"/>
  <c r="N231" i="62"/>
  <c r="N124" i="62"/>
  <c r="T322" i="61"/>
  <c r="T239" i="61"/>
  <c r="T153" i="61"/>
  <c r="T101" i="61"/>
  <c r="T65" i="61"/>
  <c r="T21" i="61"/>
  <c r="Q41" i="59"/>
  <c r="K136" i="76"/>
  <c r="P115" i="69"/>
  <c r="L12" i="66"/>
  <c r="M67" i="63"/>
  <c r="N204" i="62"/>
  <c r="N130" i="62"/>
  <c r="N56" i="62"/>
  <c r="T280" i="61"/>
  <c r="T229" i="61"/>
  <c r="T182" i="61"/>
  <c r="T144" i="61"/>
  <c r="T116" i="61"/>
  <c r="T92" i="61"/>
  <c r="T60" i="61"/>
  <c r="T32" i="61"/>
  <c r="Q57" i="59"/>
  <c r="Q22" i="59"/>
  <c r="K63" i="76"/>
  <c r="S12" i="71"/>
  <c r="P29" i="69"/>
  <c r="O15" i="64"/>
  <c r="M56" i="63"/>
  <c r="N219" i="62"/>
  <c r="N161" i="62"/>
  <c r="N104" i="62"/>
  <c r="N38" i="62"/>
  <c r="K119" i="76"/>
  <c r="M24" i="72"/>
  <c r="P47" i="69"/>
  <c r="O29" i="64"/>
  <c r="M71" i="63"/>
  <c r="N233" i="62"/>
  <c r="N175" i="62"/>
  <c r="N118" i="62"/>
  <c r="N52" i="62"/>
  <c r="T316" i="61"/>
  <c r="T259" i="61"/>
  <c r="T201" i="61"/>
  <c r="T173" i="61"/>
  <c r="T150" i="61"/>
  <c r="T126" i="61"/>
  <c r="T106" i="61"/>
  <c r="T86" i="61"/>
  <c r="T62" i="61"/>
  <c r="T42" i="61"/>
  <c r="T22" i="61"/>
  <c r="Q51" i="59"/>
  <c r="Q29" i="59"/>
  <c r="T278" i="61"/>
  <c r="T131" i="61"/>
  <c r="T235" i="61"/>
  <c r="T31" i="61"/>
  <c r="T197" i="61"/>
  <c r="T107" i="61"/>
  <c r="T27" i="61"/>
  <c r="T251" i="61"/>
  <c r="T135" i="61"/>
  <c r="T55" i="61"/>
  <c r="Q12" i="59"/>
  <c r="Q56" i="59"/>
  <c r="T181" i="61"/>
  <c r="Q34" i="59"/>
  <c r="D33" i="88"/>
  <c r="D34" i="88"/>
  <c r="D11" i="88"/>
  <c r="D43" i="88"/>
  <c r="K60" i="76"/>
  <c r="P90" i="69"/>
  <c r="P92" i="69"/>
  <c r="P65" i="69"/>
  <c r="M41" i="63"/>
  <c r="N174" i="62"/>
  <c r="N27" i="62"/>
  <c r="T224" i="61"/>
  <c r="M44" i="72"/>
  <c r="O22" i="64"/>
  <c r="M35" i="63"/>
  <c r="N164" i="62"/>
  <c r="N65" i="62"/>
  <c r="T301" i="61"/>
  <c r="T238" i="61"/>
  <c r="K79" i="76"/>
  <c r="P45" i="69"/>
  <c r="M77" i="63"/>
  <c r="N190" i="62"/>
  <c r="N100" i="62"/>
  <c r="T314" i="61"/>
  <c r="T194" i="61"/>
  <c r="T137" i="61"/>
  <c r="T97" i="61"/>
  <c r="T53" i="61"/>
  <c r="T17" i="61"/>
  <c r="Q32" i="59"/>
  <c r="L14" i="74"/>
  <c r="P99" i="69"/>
  <c r="L12" i="65"/>
  <c r="M34" i="63"/>
  <c r="N188" i="62"/>
  <c r="N122" i="62"/>
  <c r="N32" i="62"/>
  <c r="T272" i="61"/>
  <c r="T213" i="61"/>
  <c r="T165" i="61"/>
  <c r="T140" i="61"/>
  <c r="T112" i="61"/>
  <c r="T80" i="61"/>
  <c r="T52" i="61"/>
  <c r="T28" i="61"/>
  <c r="Q49" i="59"/>
  <c r="Q18" i="59"/>
  <c r="K97" i="73"/>
  <c r="P95" i="69"/>
  <c r="P18" i="69"/>
  <c r="M98" i="63"/>
  <c r="M31" i="63"/>
  <c r="N202" i="62"/>
  <c r="N153" i="62"/>
  <c r="N87" i="62"/>
  <c r="N30" i="62"/>
  <c r="K55" i="76"/>
  <c r="P123" i="69"/>
  <c r="P37" i="69"/>
  <c r="O21" i="64"/>
  <c r="M46" i="63"/>
  <c r="N217" i="62"/>
  <c r="N167" i="62"/>
  <c r="N102" i="62"/>
  <c r="N93" i="62"/>
  <c r="T300" i="61"/>
  <c r="T233" i="61"/>
  <c r="T195" i="61"/>
  <c r="T168" i="61"/>
  <c r="T142" i="61"/>
  <c r="T122" i="61"/>
  <c r="T102" i="61"/>
  <c r="T78" i="61"/>
  <c r="M37" i="72"/>
  <c r="L15" i="65"/>
  <c r="M16" i="63"/>
  <c r="T295" i="61"/>
  <c r="P117" i="69"/>
  <c r="N234" i="62"/>
  <c r="N45" i="62"/>
  <c r="T218" i="61"/>
  <c r="P34" i="69"/>
  <c r="N173" i="62"/>
  <c r="T274" i="61"/>
  <c r="T133" i="61"/>
  <c r="T45" i="61"/>
  <c r="Q19" i="59"/>
  <c r="P53" i="69"/>
  <c r="M25" i="63"/>
  <c r="N89" i="62"/>
  <c r="T263" i="61"/>
  <c r="T160" i="61"/>
  <c r="T100" i="61"/>
  <c r="T48" i="61"/>
  <c r="Q40" i="59"/>
  <c r="K31" i="73"/>
  <c r="L21" i="65"/>
  <c r="M23" i="63"/>
  <c r="N128" i="62"/>
  <c r="N22" i="62"/>
  <c r="P107" i="69"/>
  <c r="M87" i="63"/>
  <c r="N208" i="62"/>
  <c r="N85" i="62"/>
  <c r="T284" i="61"/>
  <c r="T190" i="61"/>
  <c r="T138" i="61"/>
  <c r="T94" i="61"/>
  <c r="T58" i="61"/>
  <c r="T30" i="61"/>
  <c r="Q60" i="59"/>
  <c r="Q24" i="59"/>
  <c r="T186" i="61"/>
  <c r="Q38" i="59"/>
  <c r="Q17" i="59"/>
  <c r="T155" i="61"/>
  <c r="T43" i="61"/>
  <c r="T219" i="61"/>
  <c r="T87" i="61"/>
  <c r="Q44" i="59"/>
  <c r="Q21" i="59"/>
  <c r="T63" i="61"/>
  <c r="D28" i="88"/>
  <c r="D29" i="88"/>
  <c r="D31" i="88"/>
  <c r="M33" i="72"/>
  <c r="K19" i="76"/>
  <c r="N187" i="62"/>
  <c r="T291" i="61"/>
  <c r="P54" i="69"/>
  <c r="N209" i="62"/>
  <c r="N33" i="62"/>
  <c r="T210" i="61"/>
  <c r="O37" i="64"/>
  <c r="N165" i="62"/>
  <c r="T257" i="61"/>
  <c r="T113" i="61"/>
  <c r="T37" i="61"/>
  <c r="K168" i="76"/>
  <c r="P31" i="69"/>
  <c r="N229" i="62"/>
  <c r="N72" i="62"/>
  <c r="T237" i="61"/>
  <c r="T156" i="61"/>
  <c r="T96" i="61"/>
  <c r="T36" i="61"/>
  <c r="Q35" i="59"/>
  <c r="S42" i="71"/>
  <c r="O31" i="64"/>
  <c r="N235" i="62"/>
  <c r="N120" i="62"/>
  <c r="K152" i="76"/>
  <c r="P91" i="69"/>
  <c r="M79" i="63"/>
  <c r="N184" i="62"/>
  <c r="N76" i="62"/>
  <c r="T268" i="61"/>
  <c r="T179" i="61"/>
  <c r="T134" i="61"/>
  <c r="T90" i="61"/>
  <c r="T54" i="61"/>
  <c r="T26" i="61"/>
  <c r="Q47" i="59"/>
  <c r="Q16" i="59"/>
  <c r="T164" i="61"/>
  <c r="T159" i="61"/>
  <c r="T294" i="61"/>
  <c r="T123" i="61"/>
  <c r="Q48" i="59"/>
  <c r="T191" i="61"/>
  <c r="T71" i="61"/>
  <c r="T99" i="61"/>
  <c r="T270" i="61"/>
  <c r="T47" i="61"/>
  <c r="D40" i="88"/>
  <c r="K162" i="76"/>
  <c r="P51" i="69"/>
  <c r="N113" i="62"/>
  <c r="T192" i="61"/>
  <c r="M97" i="63"/>
  <c r="N127" i="62"/>
  <c r="T289" i="61"/>
  <c r="K49" i="73"/>
  <c r="M44" i="63"/>
  <c r="N74" i="62"/>
  <c r="T189" i="61"/>
  <c r="T81" i="61"/>
  <c r="T13" i="61"/>
  <c r="K75" i="73"/>
  <c r="M92" i="63"/>
  <c r="N171" i="62"/>
  <c r="T320" i="61"/>
  <c r="T198" i="61"/>
  <c r="T132" i="61"/>
  <c r="T76" i="61"/>
  <c r="T16" i="61"/>
  <c r="Q14" i="59"/>
  <c r="P79" i="69"/>
  <c r="M73" i="63"/>
  <c r="N194" i="62"/>
  <c r="N70" i="62"/>
  <c r="K90" i="73"/>
  <c r="P15" i="69"/>
  <c r="M38" i="63"/>
  <c r="N142" i="62"/>
  <c r="N36" i="62"/>
  <c r="T225" i="61"/>
  <c r="T158" i="61"/>
  <c r="T118" i="61"/>
  <c r="T74" i="61"/>
  <c r="T46" i="61"/>
  <c r="T14" i="61"/>
  <c r="Q43" i="59"/>
  <c r="T310" i="61"/>
  <c r="T115" i="61"/>
  <c r="T95" i="61"/>
  <c r="T261" i="61"/>
  <c r="T91" i="61"/>
  <c r="Q30" i="59"/>
  <c r="T151" i="61"/>
  <c r="T23" i="61"/>
  <c r="T67" i="61"/>
  <c r="T203" i="61"/>
  <c r="D13" i="88"/>
  <c r="D15" i="88"/>
  <c r="D20" i="88"/>
  <c r="O136" i="78"/>
  <c r="K25" i="73"/>
  <c r="O33" i="64"/>
  <c r="N92" i="62"/>
  <c r="K107" i="76"/>
  <c r="M80" i="63"/>
  <c r="N119" i="62"/>
  <c r="T265" i="61"/>
  <c r="M16" i="72"/>
  <c r="M27" i="63"/>
  <c r="N43" i="62"/>
  <c r="T166" i="61"/>
  <c r="T77" i="61"/>
  <c r="Q50" i="59"/>
  <c r="M40" i="72"/>
  <c r="M75" i="63"/>
  <c r="N138" i="62"/>
  <c r="T312" i="61"/>
  <c r="T187" i="61"/>
  <c r="T124" i="61"/>
  <c r="T68" i="61"/>
  <c r="T12" i="61"/>
  <c r="K95" i="76"/>
  <c r="P63" i="69"/>
  <c r="M65" i="63"/>
  <c r="N169" i="62"/>
  <c r="N62" i="62"/>
  <c r="K22" i="73"/>
  <c r="L17" i="65"/>
  <c r="M21" i="63"/>
  <c r="N134" i="62"/>
  <c r="N12" i="62"/>
  <c r="T217" i="61"/>
  <c r="T154" i="61"/>
  <c r="T110" i="61"/>
  <c r="T70" i="61"/>
  <c r="T38" i="61"/>
  <c r="Q64" i="59"/>
  <c r="Q33" i="59"/>
  <c r="T211" i="61"/>
  <c r="T83" i="61"/>
  <c r="T79" i="61"/>
  <c r="T174" i="61"/>
  <c r="T59" i="61"/>
  <c r="Q13" i="59"/>
  <c r="T119" i="61"/>
  <c r="Q61" i="59"/>
  <c r="T19" i="61"/>
  <c r="T111" i="61"/>
  <c r="D18" i="88"/>
  <c r="D24" i="88"/>
  <c r="D26" i="88"/>
  <c r="N73" i="62"/>
  <c r="N139" i="62"/>
  <c r="N205" i="62"/>
  <c r="M43" i="63"/>
  <c r="O18" i="64"/>
  <c r="P43" i="69"/>
  <c r="M12" i="72"/>
  <c r="K140" i="76"/>
  <c r="T216" i="61"/>
  <c r="T283" i="61"/>
  <c r="N35" i="62"/>
  <c r="N101" i="62"/>
  <c r="N166" i="62"/>
  <c r="N232" i="62"/>
  <c r="M70" i="63"/>
  <c r="L16" i="65"/>
  <c r="P89" i="69"/>
  <c r="K87" i="73"/>
  <c r="L11" i="65"/>
  <c r="P52" i="69"/>
  <c r="P116" i="69"/>
  <c r="M42" i="72"/>
  <c r="K41" i="76"/>
  <c r="K170" i="76"/>
  <c r="P114" i="69"/>
  <c r="M38" i="72"/>
  <c r="K37" i="76"/>
  <c r="S23" i="71"/>
  <c r="K32" i="73"/>
  <c r="K20" i="76"/>
  <c r="K108" i="76"/>
  <c r="M11" i="72"/>
  <c r="K93" i="73"/>
  <c r="K114" i="76"/>
  <c r="O33" i="78"/>
  <c r="O97" i="78"/>
  <c r="O37" i="78"/>
  <c r="O43" i="79"/>
  <c r="O51" i="78"/>
  <c r="O36" i="79"/>
  <c r="O20" i="78"/>
  <c r="O135" i="78"/>
  <c r="K69" i="76"/>
  <c r="S19" i="71"/>
  <c r="M41" i="72"/>
  <c r="K76" i="73"/>
  <c r="K40" i="76"/>
  <c r="K104" i="76"/>
  <c r="S21" i="71"/>
  <c r="K34" i="73"/>
  <c r="K22" i="76"/>
  <c r="K106" i="76"/>
  <c r="O46" i="78"/>
  <c r="O70" i="78"/>
  <c r="O26" i="78"/>
  <c r="O29" i="78"/>
  <c r="O128" i="78"/>
  <c r="I41" i="80"/>
  <c r="O79" i="78"/>
  <c r="O32" i="79"/>
  <c r="O133" i="78"/>
  <c r="O76" i="78"/>
  <c r="O29" i="79"/>
  <c r="D12" i="88"/>
  <c r="K161" i="76"/>
  <c r="M15" i="72"/>
  <c r="K48" i="73"/>
  <c r="K14" i="76"/>
  <c r="K78" i="76"/>
  <c r="K143" i="76"/>
  <c r="O102" i="78"/>
  <c r="O38" i="78"/>
  <c r="O81" i="78"/>
  <c r="O98" i="78"/>
  <c r="O53" i="78"/>
  <c r="O111" i="78"/>
  <c r="I12" i="80"/>
  <c r="O27" i="78"/>
  <c r="O91" i="78"/>
  <c r="O24" i="79"/>
  <c r="I33" i="80"/>
  <c r="O24" i="78"/>
  <c r="O88" i="78"/>
  <c r="O21" i="79"/>
  <c r="I30" i="80"/>
  <c r="D27" i="88"/>
  <c r="D17" i="88"/>
  <c r="P85" i="69"/>
  <c r="K59" i="76"/>
  <c r="T220" i="61"/>
  <c r="T307" i="61"/>
  <c r="N79" i="62"/>
  <c r="N170" i="62"/>
  <c r="M28" i="63"/>
  <c r="L11" i="66"/>
  <c r="K35" i="73"/>
  <c r="P28" i="69"/>
  <c r="P140" i="69"/>
  <c r="K57" i="76"/>
  <c r="P110" i="69"/>
  <c r="K95" i="73"/>
  <c r="M17" i="72"/>
  <c r="K48" i="76"/>
  <c r="M19" i="72"/>
  <c r="K90" i="76"/>
  <c r="O58" i="78"/>
  <c r="O63" i="78"/>
  <c r="O100" i="78"/>
  <c r="O86" i="78"/>
  <c r="Q17" i="77"/>
  <c r="O26" i="79"/>
  <c r="O31" i="78"/>
  <c r="O48" i="79"/>
  <c r="O68" i="78"/>
  <c r="P10" i="92"/>
  <c r="O38" i="64"/>
  <c r="P113" i="69"/>
  <c r="K132" i="76"/>
  <c r="P44" i="69"/>
  <c r="P128" i="69"/>
  <c r="K85" i="73"/>
  <c r="K154" i="76"/>
  <c r="P126" i="69"/>
  <c r="K81" i="73"/>
  <c r="K183" i="76"/>
  <c r="K50" i="73"/>
  <c r="K68" i="76"/>
  <c r="S37" i="71"/>
  <c r="K18" i="76"/>
  <c r="K180" i="76"/>
  <c r="O65" i="78"/>
  <c r="O77" i="78"/>
  <c r="P13" i="93"/>
  <c r="O20" i="79"/>
  <c r="O44" i="78"/>
  <c r="I10" i="80"/>
  <c r="T277" i="61"/>
  <c r="N29" i="62"/>
  <c r="N115" i="62"/>
  <c r="N201" i="62"/>
  <c r="M64" i="63"/>
  <c r="P33" i="69"/>
  <c r="K43" i="76"/>
  <c r="T244" i="61"/>
  <c r="N47" i="62"/>
  <c r="N162" i="62"/>
  <c r="M57" i="63"/>
  <c r="P105" i="69"/>
  <c r="P16" i="69"/>
  <c r="M34" i="72"/>
  <c r="P70" i="69"/>
  <c r="K85" i="76"/>
  <c r="K88" i="73"/>
  <c r="S51" i="71"/>
  <c r="K184" i="76"/>
  <c r="O47" i="79"/>
  <c r="O92" i="78"/>
  <c r="O19" i="78"/>
  <c r="I26" i="80"/>
  <c r="O73" i="78"/>
  <c r="M27" i="72"/>
  <c r="O62" i="79"/>
  <c r="K76" i="76"/>
  <c r="N90" i="62"/>
  <c r="N156" i="62"/>
  <c r="N222" i="62"/>
  <c r="M60" i="63"/>
  <c r="O35" i="64"/>
  <c r="P69" i="69"/>
  <c r="K44" i="73"/>
  <c r="T167" i="61"/>
  <c r="T232" i="61"/>
  <c r="T299" i="61"/>
  <c r="N51" i="62"/>
  <c r="N117" i="62"/>
  <c r="N183" i="62"/>
  <c r="M20" i="63"/>
  <c r="M86" i="63"/>
  <c r="P14" i="69"/>
  <c r="P121" i="69"/>
  <c r="K51" i="76"/>
  <c r="L17" i="66"/>
  <c r="P68" i="69"/>
  <c r="P132" i="69"/>
  <c r="K42" i="73"/>
  <c r="K73" i="76"/>
  <c r="P66" i="69"/>
  <c r="P130" i="69"/>
  <c r="K37" i="73"/>
  <c r="K77" i="76"/>
  <c r="S43" i="71"/>
  <c r="K54" i="73"/>
  <c r="K44" i="76"/>
  <c r="K137" i="76"/>
  <c r="M39" i="72"/>
  <c r="K26" i="76"/>
  <c r="K139" i="76"/>
  <c r="I11" i="80"/>
  <c r="O42" i="78"/>
  <c r="O93" i="78"/>
  <c r="I16" i="80"/>
  <c r="O83" i="78"/>
  <c r="O64" i="79"/>
  <c r="O48" i="78"/>
  <c r="O33" i="79"/>
  <c r="K101" i="76"/>
  <c r="S35" i="71"/>
  <c r="K23" i="73"/>
  <c r="K91" i="73"/>
  <c r="K56" i="76"/>
  <c r="K125" i="76"/>
  <c r="S46" i="71"/>
  <c r="K56" i="73"/>
  <c r="K42" i="76"/>
  <c r="K131" i="76"/>
  <c r="O30" i="79"/>
  <c r="O46" i="79"/>
  <c r="O74" i="78"/>
  <c r="O69" i="78"/>
  <c r="O31" i="79"/>
  <c r="O15" i="78"/>
  <c r="O99" i="78"/>
  <c r="O52" i="79"/>
  <c r="O11" i="78"/>
  <c r="O96" i="78"/>
  <c r="O49" i="79"/>
  <c r="K112" i="76"/>
  <c r="K178" i="76"/>
  <c r="M31" i="72"/>
  <c r="K64" i="73"/>
  <c r="K30" i="76"/>
  <c r="K94" i="76"/>
  <c r="K159" i="76"/>
  <c r="Q16" i="77"/>
  <c r="O94" i="78"/>
  <c r="O34" i="79"/>
  <c r="O22" i="79"/>
  <c r="O85" i="78"/>
  <c r="O15" i="79"/>
  <c r="I28" i="80"/>
  <c r="O43" i="78"/>
  <c r="O108" i="78"/>
  <c r="O40" i="79"/>
  <c r="P10" i="93"/>
  <c r="O40" i="78"/>
  <c r="O104" i="78"/>
  <c r="O37" i="79"/>
  <c r="P14" i="92"/>
  <c r="D32" i="88"/>
  <c r="D21" i="88"/>
  <c r="D38" i="88"/>
  <c r="L13" i="65"/>
  <c r="P125" i="69"/>
  <c r="K156" i="76"/>
  <c r="T240" i="61"/>
  <c r="N15" i="62"/>
  <c r="N105" i="62"/>
  <c r="N191" i="62"/>
  <c r="M49" i="63"/>
  <c r="P30" i="69"/>
  <c r="K67" i="76"/>
  <c r="P56" i="69"/>
  <c r="M18" i="72"/>
  <c r="K122" i="76"/>
  <c r="P138" i="69"/>
  <c r="K53" i="76"/>
  <c r="K28" i="73"/>
  <c r="K80" i="76"/>
  <c r="K26" i="73"/>
  <c r="K155" i="76"/>
  <c r="O45" i="78"/>
  <c r="O134" i="78"/>
  <c r="O45" i="79"/>
  <c r="O18" i="79"/>
  <c r="O82" i="78"/>
  <c r="O19" i="79"/>
  <c r="O67" i="78"/>
  <c r="I29" i="80"/>
  <c r="O113" i="78"/>
  <c r="M62" i="63"/>
  <c r="K15" i="67"/>
  <c r="S48" i="71"/>
  <c r="O36" i="64"/>
  <c r="P64" i="69"/>
  <c r="S28" i="71"/>
  <c r="K25" i="76"/>
  <c r="P62" i="69"/>
  <c r="S24" i="71"/>
  <c r="K21" i="76"/>
  <c r="S39" i="71"/>
  <c r="K84" i="73"/>
  <c r="K96" i="76"/>
  <c r="M35" i="72"/>
  <c r="K58" i="76"/>
  <c r="O132" i="78"/>
  <c r="O18" i="78"/>
  <c r="I35" i="80"/>
  <c r="O39" i="78"/>
  <c r="O60" i="79"/>
  <c r="O84" i="78"/>
  <c r="P11" i="93"/>
  <c r="O105" i="78"/>
  <c r="T293" i="61"/>
  <c r="N49" i="62"/>
  <c r="N135" i="62"/>
  <c r="N226" i="62"/>
  <c r="M84" i="63"/>
  <c r="P77" i="69"/>
  <c r="K172" i="76"/>
  <c r="T275" i="61"/>
  <c r="N75" i="62"/>
  <c r="N195" i="62"/>
  <c r="M95" i="63"/>
  <c r="M36" i="72"/>
  <c r="P60" i="69"/>
  <c r="K68" i="73"/>
  <c r="P102" i="69"/>
  <c r="K174" i="76"/>
  <c r="K32" i="76"/>
  <c r="K52" i="73"/>
  <c r="O22" i="78"/>
  <c r="O47" i="78"/>
  <c r="I22" i="80"/>
  <c r="P12" i="93"/>
  <c r="O115" i="78"/>
  <c r="O13" i="78"/>
  <c r="O16" i="78"/>
  <c r="K50" i="76"/>
  <c r="O13" i="7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6">
    <s v="Migdal Hashkaot Neches Boded"/>
    <s v="{[Time].[Hie Time].[Yom].&amp;[20160331]}"/>
    <s v="{[Medida].[Medida].&amp;[2]}"/>
    <s v="{[Keren].[Keren].[All]}"/>
    <s v="{[Cheshbon KM].[Hie Peilut].[Peilut 6].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921]&amp;[-1]"/>
    <s v="[Neches].[Neches].&amp;[9999806]&amp;[-1]"/>
    <s v="[Neches].[Neches].&amp;[9999715]&amp;[-1]"/>
  </metadataStrings>
  <mdxMetadata count="2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4" si="17">
        <n x="1" s="1"/>
        <n x="2" s="1"/>
        <n x="15"/>
        <n x="16"/>
      </t>
    </mdx>
    <mdx n="0" f="v">
      <t c="4" si="17">
        <n x="1" s="1"/>
        <n x="2" s="1"/>
        <n x="18"/>
        <n x="16"/>
      </t>
    </mdx>
    <mdx n="0" f="v">
      <t c="4" si="17">
        <n x="1" s="1"/>
        <n x="2" s="1"/>
        <n x="19"/>
        <n x="16"/>
      </t>
    </mdx>
    <mdx n="0" f="v">
      <t c="4" si="17">
        <n x="1" s="1"/>
        <n x="2" s="1"/>
        <n x="20"/>
        <n x="16"/>
      </t>
    </mdx>
    <mdx n="0" f="v">
      <t c="4" si="17">
        <n x="1" s="1"/>
        <n x="2" s="1"/>
        <n x="21"/>
        <n x="16"/>
      </t>
    </mdx>
    <mdx n="0" f="v">
      <t c="4" si="17">
        <n x="1" s="1"/>
        <n x="2" s="1"/>
        <n x="22"/>
        <n x="16"/>
      </t>
    </mdx>
    <mdx n="0" f="v">
      <t c="4" si="17">
        <n x="1" s="1"/>
        <n x="2" s="1"/>
        <n x="23"/>
        <n x="16"/>
      </t>
    </mdx>
    <mdx n="0" f="v">
      <t c="4" si="17">
        <n x="1" s="1"/>
        <n x="2" s="1"/>
        <n x="24"/>
        <n x="16"/>
      </t>
    </mdx>
    <mdx n="0" f="v">
      <t c="4" si="17">
        <n x="1" s="1"/>
        <n x="2" s="1"/>
        <n x="25"/>
        <n x="16"/>
      </t>
    </mdx>
  </mdx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<sst xmlns="http://schemas.openxmlformats.org/spreadsheetml/2006/main" count="9585" uniqueCount="2884">
  <si>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</si>
  <si>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</si>
  <si>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</si>
  <si>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</si>
  <si>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</si>
  <si>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</si>
  <si>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</si>
  <si>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</si>
  <si>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</si>
  <si>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</si>
  <si>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</si>
  <si>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</si>
  <si>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</si>
  <si>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</si>
  <si>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</si>
  <si>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</si>
  <si>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</si>
  <si>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</si>
  <si>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</si>
  <si>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</si>
  <si>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</si>
  <si>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</si>
  <si>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</si>
  <si>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</si>
  <si>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</si>
  <si>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</si>
  <si>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</si>
  <si>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</si>
  <si>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</si>
  <si>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</si>
  <si>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</si>
  <si>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</si>
  <si>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</si>
  <si>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</si>
  <si>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</si>
  <si>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</si>
  <si>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</si>
  <si>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</si>
  <si>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</si>
  <si>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</si>
  <si>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</si>
  <si>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</si>
  <si>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</si>
  <si>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</si>
  <si>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</si>
  <si>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</si>
  <si>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</si>
  <si>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</si>
  <si>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</si>
  <si>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</si>
  <si>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</si>
  <si>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</si>
  <si>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</si>
  <si>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</si>
  <si>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</si>
  <si>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</si>
  <si>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</si>
  <si>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</si>
  <si>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</si>
  <si>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</si>
  <si>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</si>
  <si>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</si>
  <si>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</si>
  <si>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</si>
  <si>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</si>
  <si>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</si>
  <si>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</si>
  <si>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</si>
  <si>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</si>
  <si>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</si>
  <si>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</si>
  <si>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</si>
  <si>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</si>
  <si>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</si>
  <si>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</si>
  <si>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</si>
  <si>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</si>
  <si>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</si>
  <si>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</si>
  <si>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</si>
  <si>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</si>
  <si>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</si>
  <si>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</si>
  <si>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</si>
  <si>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</si>
  <si>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</si>
  <si>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</si>
  <si>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</si>
  <si>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</si>
  <si>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</si>
  <si>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</si>
  <si>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</si>
  <si>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</si>
  <si>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</si>
  <si>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</si>
  <si>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</si>
  <si>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</si>
  <si>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</si>
  <si>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</si>
  <si>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</si>
  <si>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</si>
  <si>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</si>
  <si>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</si>
  <si>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</si>
  <si>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</si>
  <si>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</si>
  <si>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</si>
  <si>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</si>
  <si>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</si>
  <si>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</si>
  <si>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</si>
  <si>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</si>
  <si>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</si>
  <si>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</si>
  <si>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</si>
  <si>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</si>
  <si>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</si>
  <si>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</si>
  <si>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</si>
  <si>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</si>
  <si>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</si>
  <si>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</si>
  <si>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</si>
  <si>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</si>
  <si>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</si>
  <si>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</si>
  <si>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</si>
  <si>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</si>
  <si>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</si>
  <si>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</si>
  <si>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</si>
  <si>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</si>
  <si>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</si>
  <si>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</si>
  <si>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</si>
  <si>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</si>
  <si>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</si>
  <si>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</si>
  <si>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</si>
  <si>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</si>
  <si>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</si>
  <si>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</si>
  <si>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</si>
  <si>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</si>
  <si>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</si>
  <si>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</si>
  <si>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</si>
  <si>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</si>
  <si>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</si>
  <si>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</si>
  <si>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</si>
  <si>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</si>
  <si>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</si>
  <si>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</si>
  <si>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</si>
  <si>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</si>
  <si>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</si>
  <si>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</si>
  <si>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</si>
  <si>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</si>
  <si>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</si>
  <si>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</si>
  <si>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</si>
  <si>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</si>
  <si>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</si>
  <si>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</si>
  <si>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</si>
  <si>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</si>
  <si>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</si>
  <si>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</si>
  <si>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</si>
  <si>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</si>
  <si>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</si>
  <si>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</si>
  <si>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</si>
  <si>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</si>
  <si>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</si>
  <si>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</si>
  <si>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</si>
  <si>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</si>
  <si>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</si>
  <si>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</si>
  <si>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</si>
  <si>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</si>
  <si>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</si>
  <si>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</si>
  <si>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</si>
  <si>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</si>
  <si>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</si>
  <si>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</si>
  <si>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</si>
  <si>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</si>
  <si>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</si>
  <si>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</si>
  <si>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</si>
  <si>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</si>
  <si>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</si>
  <si>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</si>
  <si>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</si>
  <si>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</si>
  <si>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</si>
  <si>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</si>
  <si>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</si>
  <si>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</si>
  <si>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</si>
  <si>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</si>
  <si>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</si>
  <si>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</si>
  <si>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</si>
  <si>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</si>
  <si>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</si>
  <si>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</si>
  <si>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</si>
  <si>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</si>
  <si>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</si>
  <si>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</si>
  <si>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</si>
  <si>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</si>
  <si>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</si>
  <si>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</si>
  <si>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</si>
  <si>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</si>
  <si>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</si>
  <si>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</si>
  <si>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</si>
  <si>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</si>
  <si>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</si>
  <si>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</si>
  <si>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</si>
  <si>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</si>
  <si>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</si>
  <si>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</si>
  <si>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</si>
  <si>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</si>
  <si>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</si>
  <si>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</si>
  <si>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</si>
  <si>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</si>
  <si>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</si>
  <si>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</si>
  <si>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</si>
  <si>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</si>
  <si>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</si>
  <si>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</si>
  <si>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</si>
  <si>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</si>
  <si>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</si>
  <si>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</si>
  <si>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</si>
  <si>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</si>
  <si>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</si>
  <si>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</si>
  <si>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</si>
  <si>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</si>
  <si>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</si>
  <si>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</si>
  <si>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</si>
  <si>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</si>
  <si>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</si>
  <si>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</si>
  <si>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</si>
  <si>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</si>
  <si>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</si>
  <si>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</si>
  <si>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</si>
  <si>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</si>
  <si>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</si>
  <si>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</si>
  <si>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</si>
  <si>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</si>
  <si>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</si>
  <si>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</si>
  <si>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</si>
  <si>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</si>
  <si>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מגדל מקפת קרנות פנסיה וקופות גמל בע"מ</t>
  </si>
  <si>
    <t>מגדל מקפת אישית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</si>
  <si>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</si>
  <si>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</si>
  <si>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</si>
  <si>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</si>
  <si>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</si>
  <si>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</si>
  <si>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</si>
  <si>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</si>
  <si>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</si>
  <si>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</si>
  <si>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</si>
  <si>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</si>
  <si>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</si>
  <si>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</si>
  <si>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</si>
  <si>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</si>
  <si>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</si>
  <si>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</si>
  <si>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</si>
  <si>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</si>
  <si>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</si>
  <si>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</si>
  <si>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</si>
  <si>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</si>
  <si>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</si>
  <si>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</si>
  <si>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</si>
  <si>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</si>
  <si>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</si>
  <si>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</si>
  <si>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</si>
  <si>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227</t>
  </si>
  <si>
    <t>8170227</t>
  </si>
  <si>
    <t>מקמ 327</t>
  </si>
  <si>
    <t>8170326</t>
  </si>
  <si>
    <t>מקמ 516</t>
  </si>
  <si>
    <t>8160517</t>
  </si>
  <si>
    <t>מקמ 626</t>
  </si>
  <si>
    <t>8160624</t>
  </si>
  <si>
    <t>מקמ 716</t>
  </si>
  <si>
    <t>8160715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</si>
  <si>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</si>
  <si>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</si>
  <si>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</si>
  <si>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</si>
  <si>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</si>
  <si>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</si>
  <si>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</si>
  <si>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</si>
  <si>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</si>
  <si>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</si>
  <si>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</si>
  <si>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</si>
  <si>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</si>
  <si>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</si>
  <si>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</si>
  <si>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</si>
  <si>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</si>
  <si>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</si>
  <si>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</si>
  <si>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</si>
  <si>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</si>
  <si>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</si>
  <si>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</si>
  <si>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</si>
  <si>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</si>
  <si>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</si>
  <si>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</si>
  <si>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</si>
  <si>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</si>
  <si>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</si>
  <si>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</si>
  <si>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</si>
  <si>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</si>
  <si>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</si>
  <si>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</si>
  <si>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</si>
  <si>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</si>
  <si>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</si>
  <si>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</si>
  <si>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</si>
  <si>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</si>
  <si>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</si>
  <si>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</si>
  <si>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</si>
  <si>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</si>
  <si>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</si>
  <si>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</si>
  <si>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</si>
  <si>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</si>
  <si>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</si>
  <si>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</si>
  <si>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</si>
  <si>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</si>
  <si>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</si>
  <si>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</si>
  <si>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</si>
  <si>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</si>
  <si>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</si>
  <si>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</si>
  <si>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</si>
  <si>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</si>
  <si>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</si>
  <si>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</si>
  <si>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</si>
  <si>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</si>
  <si>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</si>
  <si>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</si>
  <si>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</si>
  <si>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</si>
  <si>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</si>
  <si>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</si>
  <si>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</si>
  <si>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</si>
  <si>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</si>
  <si>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</si>
  <si>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</si>
  <si>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</si>
  <si>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</si>
  <si>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</si>
  <si>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</si>
  <si>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</si>
  <si>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</si>
  <si>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</si>
  <si>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</si>
  <si>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</si>
  <si>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</si>
  <si>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</si>
  <si>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</si>
  <si>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</si>
  <si>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</si>
  <si>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</si>
  <si>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</si>
  <si>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</si>
  <si>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</si>
  <si>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</si>
  <si>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</si>
  <si>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</si>
  <si>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</si>
  <si>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</si>
  <si>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</si>
  <si>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</si>
  <si>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</si>
  <si>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</si>
  <si>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</si>
  <si>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</si>
  <si>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</si>
  <si>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</si>
  <si>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</si>
  <si>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</si>
  <si>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</si>
  <si>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</si>
  <si>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</si>
  <si>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</si>
  <si>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</si>
  <si>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</si>
  <si>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</si>
  <si>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</si>
  <si>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</si>
  <si>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</si>
  <si>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</si>
  <si>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</si>
  <si>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</si>
  <si>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</si>
  <si>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</si>
  <si>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</si>
  <si>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</si>
  <si>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</si>
  <si>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</si>
  <si>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</si>
  <si>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</si>
  <si>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</si>
  <si>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</si>
  <si>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</si>
  <si>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</si>
  <si>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</si>
  <si>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</si>
  <si>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</si>
  <si>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</si>
  <si>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</si>
  <si>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</si>
  <si>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</si>
  <si>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</si>
  <si>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</si>
  <si>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</si>
  <si>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</si>
  <si>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</si>
  <si>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</si>
  <si>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</si>
  <si>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</si>
  <si>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</si>
  <si>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</si>
  <si>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</si>
  <si>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</si>
  <si>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</si>
  <si>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</si>
  <si>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</si>
  <si>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</si>
  <si>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</si>
  <si>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</si>
  <si>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</si>
  <si>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</si>
  <si>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</si>
  <si>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</si>
  <si>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</si>
  <si>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</si>
  <si>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</si>
  <si>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</si>
  <si>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</si>
  <si>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</si>
  <si>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</si>
  <si>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</si>
  <si>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</si>
  <si>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</si>
  <si>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</si>
  <si>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</si>
  <si>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</si>
  <si>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</si>
  <si>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</si>
  <si>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</si>
  <si>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</si>
  <si>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</si>
  <si>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</si>
  <si>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</si>
  <si>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</si>
  <si>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</si>
  <si>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</si>
  <si>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</si>
  <si>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</si>
  <si>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</si>
  <si>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</si>
  <si>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</si>
  <si>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</si>
  <si>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</si>
  <si>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</si>
  <si>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</si>
  <si>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</si>
  <si>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</si>
  <si>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</si>
  <si>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</si>
  <si>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</si>
  <si>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</si>
  <si>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</si>
  <si>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</si>
  <si>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</si>
  <si>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</si>
  <si>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</si>
  <si>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</si>
  <si>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</si>
  <si>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</si>
  <si>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</si>
  <si>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</si>
  <si>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</si>
  <si>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</si>
  <si>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</si>
  <si>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</si>
  <si>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</si>
  <si>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</si>
  <si>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</si>
  <si>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</si>
  <si>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</si>
  <si>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</si>
  <si>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</si>
  <si>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</si>
  <si>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</si>
  <si>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</si>
  <si>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</si>
  <si>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</si>
  <si>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</si>
  <si>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</si>
  <si>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</si>
  <si>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</si>
  <si>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</si>
  <si>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</si>
  <si>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</si>
  <si>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</si>
  <si>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</si>
  <si>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</si>
  <si>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</si>
  <si>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</si>
  <si>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</si>
  <si>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</si>
  <si>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</si>
  <si>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</si>
  <si>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</si>
  <si>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</si>
  <si>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1*</t>
  </si>
  <si>
    <t>1106657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</si>
  <si>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</si>
  <si>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</si>
  <si>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</si>
  <si>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</si>
  <si>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</si>
  <si>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</si>
  <si>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</si>
  <si>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</si>
  <si>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</si>
  <si>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</si>
  <si>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</si>
  <si>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</si>
  <si>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</si>
  <si>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אגוד הנפקות 2*</t>
  </si>
  <si>
    <t>1101005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</si>
  <si>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</si>
  <si>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</si>
  <si>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</si>
  <si>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</si>
  <si>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</si>
  <si>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</si>
  <si>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</si>
  <si>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</si>
  <si>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</si>
  <si>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</si>
  <si>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</si>
  <si>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</si>
  <si>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</si>
  <si>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</si>
  <si>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</si>
  <si>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</si>
  <si>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</si>
  <si>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</si>
  <si>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</si>
  <si>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</si>
  <si>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</si>
  <si>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</si>
  <si>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</si>
  <si>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</si>
  <si>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</si>
  <si>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</si>
  <si>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</si>
  <si>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</si>
  <si>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</si>
  <si>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</si>
  <si>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</si>
  <si>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</si>
  <si>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</si>
  <si>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</si>
  <si>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</si>
  <si>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</si>
  <si>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</si>
  <si>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</si>
  <si>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</si>
  <si>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</si>
  <si>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</si>
  <si>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</si>
  <si>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</si>
  <si>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</si>
  <si>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</si>
  <si>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</si>
  <si>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</si>
  <si>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</si>
  <si>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</si>
  <si>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</si>
  <si>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</si>
  <si>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</si>
  <si>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</si>
  <si>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</si>
  <si>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</si>
  <si>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</si>
  <si>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</si>
  <si>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</si>
  <si>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</si>
  <si>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</si>
  <si>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</si>
  <si>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</si>
  <si>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</si>
  <si>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</si>
  <si>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</si>
  <si>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</si>
  <si>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</si>
  <si>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</si>
  <si>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</si>
  <si>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</si>
  <si>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</si>
  <si>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</si>
  <si>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</si>
  <si>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</si>
  <si>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</si>
  <si>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</si>
  <si>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</si>
  <si>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</si>
  <si>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</si>
  <si>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שפרסל.ק2</t>
  </si>
  <si>
    <t>7770142</t>
  </si>
  <si>
    <t>520022732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</si>
  <si>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</si>
  <si>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</si>
  <si>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</si>
  <si>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</si>
  <si>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</si>
  <si>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</si>
  <si>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</si>
  <si>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</si>
  <si>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</si>
  <si>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</si>
  <si>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</si>
  <si>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</si>
  <si>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</si>
  <si>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</si>
  <si>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</si>
  <si>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</si>
  <si>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</si>
  <si>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</si>
  <si>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</si>
  <si>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</si>
  <si>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</si>
  <si>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</si>
  <si>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</si>
  <si>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</si>
  <si>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</si>
  <si>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</si>
  <si>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</si>
  <si>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</si>
  <si>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</si>
  <si>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</si>
  <si>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</si>
  <si>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</si>
  <si>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</si>
  <si>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</si>
  <si>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</si>
  <si>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</si>
  <si>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</si>
  <si>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</si>
  <si>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</si>
  <si>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</si>
  <si>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</si>
  <si>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</si>
  <si>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</si>
  <si>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</si>
  <si>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</si>
  <si>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</si>
  <si>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</si>
  <si>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</si>
  <si>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</si>
  <si>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</si>
  <si>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</si>
  <si>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</si>
  <si>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</si>
  <si>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</si>
  <si>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</si>
  <si>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</si>
  <si>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</si>
  <si>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</si>
  <si>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</si>
  <si>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</si>
  <si>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</si>
  <si>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</si>
  <si>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</si>
  <si>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</si>
  <si>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</si>
  <si>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</si>
  <si>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</si>
  <si>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</si>
  <si>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</si>
  <si>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</si>
  <si>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</si>
  <si>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</si>
  <si>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</si>
  <si>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</si>
  <si>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</si>
  <si>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</si>
  <si>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</si>
  <si>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</si>
  <si>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</si>
  <si>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</si>
  <si>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</si>
  <si>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</si>
  <si>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</si>
  <si>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</si>
  <si>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</si>
  <si>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</si>
  <si>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</si>
  <si>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</si>
  <si>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</si>
  <si>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</si>
  <si>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</si>
  <si>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</si>
  <si>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</si>
  <si>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</si>
  <si>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</si>
  <si>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</si>
  <si>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</si>
  <si>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</si>
  <si>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אלעזרא אגח ב</t>
  </si>
  <si>
    <t>1128289</t>
  </si>
  <si>
    <t>513785634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</si>
  <si>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</si>
  <si>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</si>
  <si>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</si>
  <si>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</si>
  <si>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</si>
  <si>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</si>
  <si>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</si>
  <si>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</si>
  <si>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</si>
  <si>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</si>
  <si>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</si>
  <si>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</si>
  <si>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</si>
  <si>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</si>
  <si>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</si>
  <si>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</si>
  <si>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</si>
  <si>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</si>
  <si>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</si>
  <si>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</si>
  <si>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</si>
  <si>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</si>
  <si>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</si>
  <si>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</si>
  <si>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</si>
  <si>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</si>
  <si>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</si>
  <si>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</si>
  <si>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</si>
  <si>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</si>
  <si>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</si>
  <si>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</si>
  <si>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</si>
  <si>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</si>
  <si>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</si>
  <si>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</si>
  <si>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</si>
  <si>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</si>
  <si>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</si>
  <si>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</si>
  <si>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</si>
  <si>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</si>
  <si>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</si>
  <si>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</si>
  <si>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</si>
  <si>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</si>
  <si>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</si>
  <si>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</si>
  <si>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</si>
  <si>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</si>
  <si>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</si>
  <si>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</si>
  <si>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</si>
  <si>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</si>
  <si>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</si>
  <si>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</si>
  <si>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</si>
  <si>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</si>
  <si>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</si>
  <si>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</si>
  <si>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</si>
  <si>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</si>
  <si>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</si>
  <si>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</si>
  <si>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</si>
  <si>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</si>
  <si>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</si>
  <si>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</si>
  <si>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</si>
  <si>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</si>
  <si>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</si>
  <si>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</si>
  <si>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</si>
  <si>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</si>
  <si>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</si>
  <si>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</si>
  <si>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</si>
  <si>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</si>
  <si>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</si>
  <si>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</si>
  <si>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</si>
  <si>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</si>
  <si>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</si>
  <si>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</si>
  <si>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</si>
  <si>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</si>
  <si>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</si>
  <si>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</si>
  <si>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</si>
  <si>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</si>
  <si>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</si>
  <si>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</si>
  <si>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</si>
  <si>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</si>
  <si>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</si>
  <si>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</si>
  <si>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</si>
  <si>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</si>
  <si>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</si>
  <si>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</si>
  <si>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</si>
  <si>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</si>
  <si>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</si>
  <si>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</si>
  <si>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</si>
  <si>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</si>
  <si>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</si>
  <si>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</si>
  <si>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</si>
  <si>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</si>
  <si>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</si>
  <si>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</si>
  <si>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</si>
  <si>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</si>
  <si>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</si>
  <si>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</si>
  <si>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</si>
  <si>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</si>
  <si>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</si>
  <si>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</si>
  <si>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</si>
  <si>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קרדן אגח ח</t>
  </si>
  <si>
    <t>4590147</t>
  </si>
  <si>
    <t>שפרסל.ק3</t>
  </si>
  <si>
    <t>7770167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</si>
  <si>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</si>
  <si>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</si>
  <si>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</si>
  <si>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</si>
  <si>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</si>
  <si>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</si>
  <si>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</si>
  <si>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</si>
  <si>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</si>
  <si>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</si>
  <si>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</si>
  <si>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</si>
  <si>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</si>
  <si>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</si>
  <si>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</si>
  <si>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</si>
  <si>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</si>
  <si>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</si>
  <si>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</si>
  <si>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</si>
  <si>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</si>
  <si>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</si>
  <si>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</si>
  <si>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</si>
  <si>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</si>
  <si>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</si>
  <si>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</si>
  <si>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</si>
  <si>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</si>
  <si>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</si>
  <si>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</si>
  <si>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</si>
  <si>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</si>
  <si>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</si>
  <si>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</si>
  <si>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</si>
  <si>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</si>
  <si>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</si>
  <si>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</si>
  <si>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</si>
  <si>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</si>
  <si>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</si>
  <si>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</si>
  <si>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</si>
  <si>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</si>
  <si>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</si>
  <si>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</si>
  <si>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</si>
  <si>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</si>
  <si>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</si>
  <si>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</si>
  <si>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</si>
  <si>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</si>
  <si>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</si>
  <si>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</si>
  <si>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</si>
  <si>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</si>
  <si>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</si>
  <si>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</si>
  <si>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</si>
  <si>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</si>
  <si>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</si>
  <si>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</si>
  <si>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</si>
  <si>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</si>
  <si>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</si>
  <si>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</si>
  <si>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</si>
  <si>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</si>
  <si>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</si>
  <si>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</si>
  <si>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</si>
  <si>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</si>
  <si>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</si>
  <si>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</si>
  <si>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</si>
  <si>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</si>
  <si>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</si>
  <si>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</si>
  <si>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</si>
  <si>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</si>
  <si>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</si>
  <si>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</si>
  <si>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</si>
  <si>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</si>
  <si>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</si>
  <si>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</si>
  <si>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</si>
  <si>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</si>
  <si>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</si>
  <si>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</si>
  <si>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</si>
  <si>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</si>
  <si>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</si>
  <si>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</si>
  <si>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</si>
  <si>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</si>
  <si>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</si>
  <si>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</si>
  <si>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</si>
  <si>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</si>
  <si>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</si>
  <si>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</si>
  <si>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</si>
  <si>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</si>
  <si>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</si>
  <si>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</si>
  <si>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</si>
  <si>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</si>
  <si>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</si>
  <si>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</si>
  <si>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</si>
  <si>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</si>
  <si>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</si>
  <si>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</si>
  <si>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</si>
  <si>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</si>
  <si>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</si>
  <si>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</si>
  <si>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</si>
  <si>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</si>
  <si>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</si>
  <si>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 4.134 08/04/25</t>
  </si>
  <si>
    <t>US345397XL24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</si>
  <si>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</si>
  <si>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</si>
  <si>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</si>
  <si>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</si>
  <si>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</si>
  <si>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</si>
  <si>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</si>
  <si>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</si>
  <si>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</si>
  <si>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</si>
  <si>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</si>
  <si>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</si>
  <si>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</si>
  <si>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</si>
  <si>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</si>
  <si>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</si>
  <si>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</si>
  <si>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</si>
  <si>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</si>
  <si>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</si>
  <si>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</si>
  <si>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</si>
  <si>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</si>
  <si>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6.416 02/22</t>
  </si>
  <si>
    <t>XS0283627908</t>
  </si>
  <si>
    <t>EMBRAER NETHERLANDS 5.05 06/2025</t>
  </si>
  <si>
    <t>US29082HAA05</t>
  </si>
  <si>
    <t>Other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</si>
  <si>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</si>
  <si>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</si>
  <si>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</si>
  <si>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</si>
  <si>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</si>
  <si>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</si>
  <si>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</si>
  <si>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</si>
  <si>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</si>
  <si>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</si>
  <si>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</si>
  <si>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</si>
  <si>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</si>
  <si>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</si>
  <si>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</si>
  <si>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</si>
  <si>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</si>
  <si>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</si>
  <si>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</si>
  <si>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</si>
  <si>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INTNED 6.0 12/2049 04/20</t>
  </si>
  <si>
    <t>US456837AE31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</si>
  <si>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</si>
  <si>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</si>
  <si>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</si>
  <si>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</si>
  <si>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</si>
  <si>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</si>
  <si>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</si>
  <si>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</si>
  <si>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</si>
  <si>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</si>
  <si>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</si>
  <si>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</si>
  <si>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</si>
  <si>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</si>
  <si>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</si>
  <si>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</si>
  <si>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</si>
  <si>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</si>
  <si>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</si>
  <si>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</si>
  <si>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</si>
  <si>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</si>
  <si>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</si>
  <si>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</si>
  <si>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</si>
  <si>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</si>
  <si>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</si>
  <si>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</si>
  <si>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</si>
  <si>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</si>
  <si>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</si>
  <si>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</si>
  <si>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</si>
  <si>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</si>
  <si>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</si>
  <si>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</si>
  <si>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</si>
  <si>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</si>
  <si>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</si>
  <si>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</si>
  <si>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</si>
  <si>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</si>
  <si>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</si>
  <si>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</si>
  <si>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</si>
  <si>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</si>
  <si>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</si>
  <si>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</si>
  <si>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</si>
  <si>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</si>
  <si>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</si>
  <si>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</si>
  <si>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</si>
  <si>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</si>
  <si>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</si>
  <si>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</si>
  <si>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</si>
  <si>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</si>
  <si>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</si>
  <si>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</si>
  <si>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</si>
  <si>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</si>
  <si>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</si>
  <si>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</si>
  <si>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</si>
  <si>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</si>
  <si>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</si>
  <si>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</si>
  <si>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</si>
  <si>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</si>
  <si>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</si>
  <si>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</si>
  <si>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</si>
  <si>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</si>
  <si>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</si>
  <si>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</si>
  <si>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</si>
  <si>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</si>
  <si>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</si>
  <si>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</si>
  <si>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</si>
  <si>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</si>
  <si>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</si>
  <si>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</si>
  <si>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</si>
  <si>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</si>
  <si>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</si>
  <si>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</si>
  <si>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</si>
  <si>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</si>
  <si>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</si>
  <si>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</si>
  <si>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</si>
  <si>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</si>
  <si>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</si>
  <si>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</si>
  <si>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</si>
  <si>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</si>
  <si>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</si>
  <si>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</si>
  <si>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</si>
  <si>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</si>
  <si>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</si>
  <si>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</si>
  <si>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</si>
  <si>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</si>
  <si>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</si>
  <si>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</si>
  <si>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</si>
  <si>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</si>
  <si>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</si>
  <si>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</si>
  <si>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</si>
  <si>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</si>
  <si>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</si>
  <si>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</si>
  <si>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</si>
  <si>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</si>
  <si>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</si>
  <si>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</si>
  <si>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</si>
  <si>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</si>
  <si>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</si>
  <si>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</si>
  <si>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</si>
  <si>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</si>
  <si>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</si>
  <si>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</si>
  <si>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</si>
  <si>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</si>
  <si>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</si>
  <si>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</si>
  <si>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</si>
  <si>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</si>
  <si>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</si>
  <si>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</si>
  <si>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</si>
  <si>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</si>
  <si>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</si>
  <si>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</si>
  <si>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</si>
  <si>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</si>
  <si>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</si>
  <si>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</si>
  <si>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</si>
  <si>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</si>
  <si>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</si>
  <si>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</si>
  <si>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</si>
  <si>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</si>
  <si>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</si>
  <si>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</si>
  <si>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</si>
  <si>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</si>
  <si>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</si>
  <si>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</si>
  <si>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</si>
  <si>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</si>
  <si>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</si>
  <si>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</si>
  <si>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</si>
  <si>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</si>
  <si>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</si>
  <si>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</si>
  <si>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</si>
  <si>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</si>
  <si>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</si>
  <si>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</si>
  <si>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</si>
  <si>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</si>
  <si>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</si>
  <si>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</si>
  <si>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</si>
  <si>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</si>
  <si>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</si>
  <si>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</si>
  <si>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</si>
  <si>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</si>
  <si>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</si>
  <si>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</si>
  <si>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</si>
  <si>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</si>
  <si>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</si>
  <si>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</si>
  <si>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</si>
  <si>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</si>
  <si>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</si>
  <si>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</si>
  <si>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</si>
  <si>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</si>
  <si>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</si>
  <si>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</si>
  <si>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</si>
  <si>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</si>
  <si>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</si>
  <si>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</si>
  <si>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</si>
  <si>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</si>
  <si>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</si>
  <si>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</si>
  <si>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</si>
  <si>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</si>
  <si>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</si>
  <si>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</si>
  <si>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</si>
  <si>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</si>
  <si>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</si>
  <si>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</si>
  <si>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</si>
  <si>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</si>
  <si>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</si>
  <si>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</si>
  <si>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</si>
  <si>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</si>
  <si>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</si>
  <si>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</si>
  <si>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</si>
  <si>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</si>
  <si>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</si>
  <si>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</si>
  <si>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</si>
  <si>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</si>
  <si>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</si>
  <si>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</si>
  <si>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</si>
  <si>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</si>
  <si>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</si>
  <si>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</si>
  <si>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</si>
  <si>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</si>
  <si>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</si>
  <si>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</si>
  <si>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</si>
  <si>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</si>
  <si>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</si>
  <si>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</si>
  <si>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</si>
  <si>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</si>
  <si>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</si>
  <si>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</si>
  <si>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</si>
  <si>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</si>
  <si>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</si>
  <si>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</si>
  <si>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</si>
  <si>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</si>
  <si>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</si>
  <si>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</si>
  <si>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</si>
  <si>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</si>
  <si>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</si>
  <si>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</si>
  <si>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</si>
  <si>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</si>
  <si>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</si>
  <si>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</si>
  <si>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</si>
  <si>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</si>
  <si>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</si>
  <si>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</si>
  <si>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</si>
  <si>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</si>
  <si>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</si>
  <si>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</si>
  <si>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</si>
  <si>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</si>
  <si>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</si>
  <si>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</si>
  <si>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</si>
  <si>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</si>
  <si>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</si>
  <si>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</si>
  <si>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</si>
  <si>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</si>
  <si>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</si>
  <si>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</si>
  <si>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</si>
  <si>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</si>
  <si>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</si>
  <si>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</si>
  <si>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</si>
  <si>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</si>
  <si>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</si>
  <si>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</si>
  <si>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</si>
  <si>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</si>
  <si>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</si>
  <si>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</si>
  <si>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</si>
  <si>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</si>
  <si>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</si>
  <si>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</si>
  <si>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</si>
  <si>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</si>
  <si>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</si>
  <si>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</si>
  <si>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</si>
  <si>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</si>
  <si>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</si>
  <si>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</si>
  <si>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</si>
  <si>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</si>
  <si>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</si>
  <si>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</si>
  <si>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</si>
  <si>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</si>
  <si>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</si>
  <si>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</si>
  <si>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</si>
  <si>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</si>
  <si>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</si>
  <si>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</si>
  <si>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</si>
  <si>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</si>
  <si>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</si>
  <si>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</si>
  <si>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</si>
  <si>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</si>
  <si>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</si>
  <si>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</si>
  <si>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</si>
  <si>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</si>
  <si>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</si>
  <si>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</si>
  <si>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</si>
  <si>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</si>
  <si>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</si>
  <si>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</si>
  <si>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</si>
  <si>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</si>
  <si>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</si>
  <si>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</si>
  <si>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</si>
  <si>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</si>
  <si>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</si>
  <si>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</si>
  <si>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</si>
  <si>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</si>
  <si>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</si>
  <si>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</si>
  <si>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</si>
  <si>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</si>
  <si>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</si>
  <si>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</si>
  <si>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</si>
  <si>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</si>
  <si>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</si>
  <si>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</si>
  <si>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</si>
  <si>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</si>
  <si>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</si>
  <si>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</si>
  <si>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</si>
  <si>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</si>
  <si>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</si>
  <si>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</si>
  <si>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</si>
  <si>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</si>
  <si>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</si>
  <si>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</si>
  <si>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</si>
  <si>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</si>
  <si>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</si>
  <si>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</si>
  <si>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</si>
  <si>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</si>
  <si>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</si>
  <si>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</si>
  <si>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</si>
  <si>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</si>
  <si>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</si>
  <si>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</si>
  <si>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</si>
  <si>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</si>
  <si>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</si>
  <si>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</si>
  <si>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</si>
  <si>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</si>
  <si>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*NICE SYSTEMS LTD SPONS ADR</t>
  </si>
  <si>
    <t>US6536561086</t>
  </si>
  <si>
    <t>AFI DEVELOPMENT GDR REG S</t>
  </si>
  <si>
    <t>US00106J2006</t>
  </si>
  <si>
    <t>AMDOCS LTD</t>
  </si>
  <si>
    <t>GB0022569080</t>
  </si>
  <si>
    <t>NYSE</t>
  </si>
  <si>
    <t>CAESARSTONE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</si>
  <si>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</si>
  <si>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</si>
  <si>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</si>
  <si>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</si>
  <si>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</si>
  <si>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</si>
  <si>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</si>
  <si>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</si>
  <si>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</si>
  <si>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</si>
  <si>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EZCHIP SEMICONDUCTOR</t>
  </si>
  <si>
    <t>IL0010825441</t>
  </si>
  <si>
    <t>520038068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</si>
  <si>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</si>
  <si>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</si>
  <si>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</si>
  <si>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</si>
  <si>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</si>
  <si>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</si>
  <si>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</si>
  <si>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</si>
  <si>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</si>
  <si>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</si>
  <si>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</si>
  <si>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</si>
  <si>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</si>
  <si>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</si>
  <si>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</si>
  <si>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</si>
  <si>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</si>
  <si>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</si>
  <si>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</si>
  <si>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</si>
  <si>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</si>
  <si>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</si>
  <si>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</si>
  <si>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</si>
  <si>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</si>
  <si>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</si>
  <si>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</si>
  <si>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</si>
  <si>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</si>
  <si>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</si>
  <si>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</si>
  <si>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</si>
  <si>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</si>
  <si>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</si>
  <si>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</si>
  <si>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</si>
  <si>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</si>
  <si>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</si>
  <si>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</si>
  <si>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</si>
  <si>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</si>
  <si>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</si>
  <si>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</si>
  <si>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</si>
  <si>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</si>
  <si>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</si>
  <si>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</si>
  <si>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</si>
  <si>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</si>
  <si>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</si>
  <si>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</si>
  <si>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</si>
  <si>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</si>
  <si>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</si>
  <si>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</si>
  <si>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</si>
  <si>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</si>
  <si>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</si>
  <si>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</si>
  <si>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</si>
  <si>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</si>
  <si>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</si>
  <si>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</si>
  <si>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</si>
  <si>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</si>
  <si>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</si>
  <si>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</si>
  <si>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</si>
  <si>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</si>
  <si>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</si>
  <si>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</si>
  <si>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</si>
  <si>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</si>
  <si>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</si>
  <si>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</si>
  <si>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</si>
  <si>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</si>
  <si>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</si>
  <si>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</si>
  <si>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</si>
  <si>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</si>
  <si>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</si>
  <si>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</si>
  <si>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</si>
  <si>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</si>
  <si>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</si>
  <si>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</si>
  <si>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</si>
  <si>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</si>
  <si>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</si>
  <si>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</si>
  <si>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</si>
  <si>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</si>
  <si>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</si>
  <si>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</si>
  <si>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</si>
  <si>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</si>
  <si>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</si>
  <si>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</si>
  <si>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</si>
  <si>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</si>
  <si>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</si>
  <si>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</si>
  <si>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</si>
  <si>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</si>
  <si>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</si>
  <si>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</si>
  <si>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</si>
  <si>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</si>
  <si>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</si>
  <si>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</si>
  <si>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</si>
  <si>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</si>
  <si>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</si>
  <si>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</si>
  <si>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</si>
  <si>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</si>
  <si>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</si>
  <si>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</si>
  <si>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</si>
  <si>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</si>
  <si>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</si>
  <si>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</si>
  <si>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</si>
  <si>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</si>
  <si>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</si>
  <si>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</si>
  <si>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</si>
  <si>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</si>
  <si>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</si>
  <si>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</si>
  <si>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</si>
  <si>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</si>
  <si>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</si>
  <si>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</si>
  <si>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</si>
  <si>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</si>
  <si>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</si>
  <si>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</si>
  <si>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</si>
  <si>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</si>
  <si>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</si>
  <si>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</si>
  <si>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</si>
  <si>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</si>
  <si>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</si>
  <si>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</si>
  <si>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</si>
  <si>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</si>
  <si>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</si>
  <si>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</si>
  <si>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</si>
  <si>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</si>
  <si>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</si>
  <si>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</si>
  <si>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</si>
  <si>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</si>
  <si>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</si>
  <si>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</si>
  <si>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</si>
  <si>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</si>
  <si>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</si>
  <si>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</si>
  <si>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</si>
  <si>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</si>
  <si>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</si>
  <si>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</si>
  <si>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</si>
  <si>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</si>
  <si>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</si>
  <si>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</si>
  <si>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</si>
  <si>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</si>
  <si>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</si>
  <si>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</si>
  <si>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</si>
  <si>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</si>
  <si>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</si>
  <si>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100</t>
  </si>
  <si>
    <t>1113232</t>
  </si>
  <si>
    <t>הראל סל תא 25</t>
  </si>
  <si>
    <t>1113703</t>
  </si>
  <si>
    <t>פסגות 100.ס2</t>
  </si>
  <si>
    <t>1125327</t>
  </si>
  <si>
    <t>513464289</t>
  </si>
  <si>
    <t>פסגות סל בנקים</t>
  </si>
  <si>
    <t>1104645</t>
  </si>
  <si>
    <t>פסגות סל ת"א 100 סד 1 40A</t>
  </si>
  <si>
    <t>1096593</t>
  </si>
  <si>
    <t>פסגות סל תא 25</t>
  </si>
  <si>
    <t>1125319</t>
  </si>
  <si>
    <t>פסגות תא 25</t>
  </si>
  <si>
    <t>1084656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</si>
  <si>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</si>
  <si>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</si>
  <si>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</si>
  <si>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</si>
  <si>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</si>
  <si>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</si>
  <si>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</si>
  <si>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</si>
  <si>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</si>
  <si>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</si>
  <si>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</si>
  <si>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</si>
  <si>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</si>
  <si>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</si>
  <si>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</si>
  <si>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</si>
  <si>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תכלית תא בנקים</t>
  </si>
  <si>
    <t>1095702</t>
  </si>
  <si>
    <t>פסגות סל יתר 120</t>
  </si>
  <si>
    <t>1114263</t>
  </si>
  <si>
    <t>פסגות סל תל אביב בנקים</t>
  </si>
  <si>
    <t>1096437</t>
  </si>
  <si>
    <t>קסם מ ביטוח</t>
  </si>
  <si>
    <t>1107762</t>
  </si>
  <si>
    <t>הראל סל תל בונד</t>
  </si>
  <si>
    <t>1127786</t>
  </si>
  <si>
    <t>אג"ח</t>
  </si>
  <si>
    <t>תכלית בונד סדרה 3</t>
  </si>
  <si>
    <t>1107549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</si>
  <si>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</si>
  <si>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</si>
  <si>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</si>
  <si>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</si>
  <si>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</si>
  <si>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</si>
  <si>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</si>
  <si>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</si>
  <si>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</si>
  <si>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</si>
  <si>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</si>
  <si>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</si>
  <si>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</si>
  <si>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</si>
  <si>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</si>
  <si>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</si>
  <si>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</si>
  <si>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</si>
  <si>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</si>
  <si>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</si>
  <si>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</si>
  <si>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</si>
  <si>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</si>
  <si>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</si>
  <si>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</si>
  <si>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</si>
  <si>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</si>
  <si>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</si>
  <si>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צמודות יתר</t>
  </si>
  <si>
    <t>1127836</t>
  </si>
  <si>
    <t>קסם תל בונד תשואות</t>
  </si>
  <si>
    <t>1128545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</si>
  <si>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</si>
  <si>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</si>
  <si>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</si>
  <si>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</si>
  <si>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</si>
  <si>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</si>
  <si>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</si>
  <si>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</si>
  <si>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תכלית תל בונד שקלי</t>
  </si>
  <si>
    <t>1116250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</si>
  <si>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</si>
  <si>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</si>
  <si>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</si>
  <si>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</si>
  <si>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</si>
  <si>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</si>
  <si>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</si>
  <si>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</si>
  <si>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FTSE EPRA DEV EUR DR</t>
  </si>
  <si>
    <t>LU0489337690</t>
  </si>
  <si>
    <t>DBX STX EUROPE 600</t>
  </si>
  <si>
    <t>LU0328475792</t>
  </si>
  <si>
    <t>ENERGY SELECT SECTOR SPDR</t>
  </si>
  <si>
    <t>US81369Y5069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</si>
  <si>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</si>
  <si>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</si>
  <si>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</si>
  <si>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</si>
  <si>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</si>
  <si>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</si>
  <si>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</si>
  <si>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</si>
  <si>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</si>
  <si>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</si>
  <si>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</si>
  <si>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</si>
  <si>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</si>
  <si>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</si>
  <si>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</si>
  <si>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</si>
  <si>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MSCI INDIA</t>
  </si>
  <si>
    <t>US46429B5984</t>
  </si>
  <si>
    <t>ISHARES MSCI MEXICO CAPPED</t>
  </si>
  <si>
    <t>US4642868222</t>
  </si>
  <si>
    <t>KRANESHARES CSI CHINA INTERNET</t>
  </si>
  <si>
    <t>US5007673065</t>
  </si>
  <si>
    <t>POWERSHARES DYN FOOD AND BEVERAG</t>
  </si>
  <si>
    <t>US73935X8496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</si>
  <si>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</si>
  <si>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</si>
  <si>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</si>
  <si>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</si>
  <si>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</si>
  <si>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</si>
  <si>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</si>
  <si>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</si>
  <si>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</si>
  <si>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</si>
  <si>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</si>
  <si>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</si>
  <si>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</si>
  <si>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</si>
  <si>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</si>
  <si>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</si>
  <si>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</si>
  <si>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</si>
  <si>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</si>
  <si>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</si>
  <si>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ISHARES IBOXX INV GR CORP BD</t>
  </si>
  <si>
    <t>US4642872422</t>
  </si>
  <si>
    <t>ISHARES USD CORP BND</t>
  </si>
  <si>
    <t>IE0032895942</t>
  </si>
  <si>
    <t>REAL ESTATE CREDIT GBP</t>
  </si>
  <si>
    <t>GB00B0HW5366</t>
  </si>
  <si>
    <t>SPDR BARCLAYS INTERMEDIATE</t>
  </si>
  <si>
    <t>US78464A3757</t>
  </si>
  <si>
    <t>VANGUARD S.T CORP BOND</t>
  </si>
  <si>
    <t>US92206C4096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</si>
  <si>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</si>
  <si>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</si>
  <si>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</si>
  <si>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</si>
  <si>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</si>
  <si>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</si>
  <si>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</si>
  <si>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</si>
  <si>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</si>
  <si>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</si>
  <si>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</si>
  <si>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</si>
  <si>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</si>
  <si>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cheyne redf  A1</t>
  </si>
  <si>
    <t>KYG210181171</t>
  </si>
  <si>
    <t>LION 7</t>
  </si>
  <si>
    <t>390608</t>
  </si>
  <si>
    <t>LION III EUR S2 ACC</t>
  </si>
  <si>
    <t>IE00B804LV55</t>
  </si>
  <si>
    <t>EURIZON EASYFND BND HI YL Z</t>
  </si>
  <si>
    <t>LU0335991534</t>
  </si>
  <si>
    <t xml:space="preserve"> BLA/GSO EUR A ACC</t>
  </si>
  <si>
    <t>IE00B3DS7666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</si>
  <si>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</si>
  <si>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</si>
  <si>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</si>
  <si>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</si>
  <si>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</si>
  <si>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</si>
  <si>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</si>
  <si>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</si>
  <si>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</si>
  <si>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</si>
  <si>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</si>
  <si>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</si>
  <si>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</si>
  <si>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</si>
  <si>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</si>
  <si>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</si>
  <si>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</si>
  <si>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</si>
  <si>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Moneda High Yield Fund</t>
  </si>
  <si>
    <t>KYG620101223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</si>
  <si>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</si>
  <si>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</si>
  <si>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</si>
  <si>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</si>
  <si>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</si>
  <si>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</si>
  <si>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</si>
  <si>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</si>
  <si>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</si>
  <si>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</si>
  <si>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</si>
  <si>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</si>
  <si>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</si>
  <si>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</si>
  <si>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</si>
  <si>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</si>
  <si>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</si>
  <si>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</si>
  <si>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</si>
  <si>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</si>
  <si>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</si>
  <si>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</si>
  <si>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</si>
  <si>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</si>
  <si>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</si>
  <si>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</si>
  <si>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</si>
  <si>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</si>
  <si>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</si>
  <si>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</si>
  <si>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</si>
  <si>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</si>
  <si>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</si>
  <si>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</si>
  <si>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</si>
  <si>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</si>
  <si>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</si>
  <si>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</si>
  <si>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</si>
  <si>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</si>
  <si>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1320 MAY 2016</t>
  </si>
  <si>
    <t>81527566</t>
  </si>
  <si>
    <t>bP 1320 MAY 2016</t>
  </si>
  <si>
    <t>81527947</t>
  </si>
  <si>
    <t>C 1480 APR 2016</t>
  </si>
  <si>
    <t>81500670</t>
  </si>
  <si>
    <t>P 1480 APR 2016</t>
  </si>
  <si>
    <t>81501256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</si>
  <si>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</si>
  <si>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</si>
  <si>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</si>
  <si>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</si>
  <si>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</si>
  <si>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</si>
  <si>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</si>
  <si>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</si>
  <si>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ערד   4.8%   סדרה    8707</t>
  </si>
  <si>
    <t>ערד   4.8%   סדרה    8710</t>
  </si>
  <si>
    <t>ערד   4.8%   סדרה    8711</t>
  </si>
  <si>
    <t>ערד   4.8%   סדרה   8706</t>
  </si>
  <si>
    <t>ערד   4.8%   סדרה   8708</t>
  </si>
  <si>
    <t>ערד   4.8%   סדרה   8712</t>
  </si>
  <si>
    <t>ערד   4.8%   סדרה  8714</t>
  </si>
  <si>
    <t>ערד   4.8%   סדרה  8730</t>
  </si>
  <si>
    <t>ערד   4.8%   סדרה  8731</t>
  </si>
  <si>
    <t>ערד   4.8%   סדרה  8732</t>
  </si>
  <si>
    <t>ערד   4.8%   סדרה  8733</t>
  </si>
  <si>
    <t>ערד   4.8%   סדרה  8735</t>
  </si>
  <si>
    <t>ערד   4.8%   סדרה  8736</t>
  </si>
  <si>
    <t>ערד   4.8%   סדרה  8751  2024</t>
  </si>
  <si>
    <t>ערד   4.8%   סדרה  8752   2024</t>
  </si>
  <si>
    <t>ערד   8754    4%</t>
  </si>
  <si>
    <t>ערד  8679 %4.8 2017</t>
  </si>
  <si>
    <t>ערד  8680 %4.8 2017</t>
  </si>
  <si>
    <t>ערד  8681 %4.8 2017</t>
  </si>
  <si>
    <t>ערד  8701 % 4.8  2018</t>
  </si>
  <si>
    <t>ערד  8702 % 4.8  2018</t>
  </si>
  <si>
    <t>ערד  8705   4.8%</t>
  </si>
  <si>
    <t>ערד  8738 % 4.8  2023</t>
  </si>
  <si>
    <t>ערד 2024 סדרה 8761</t>
  </si>
  <si>
    <t>ערד 2025 סדרה 8765</t>
  </si>
  <si>
    <t>ערד 2025 סדרה 8769</t>
  </si>
  <si>
    <t>ערד 2025 סדרה 8771</t>
  </si>
  <si>
    <t>ערד 8670 %4.8 2016</t>
  </si>
  <si>
    <t>ערד 8671 %4.8 2016</t>
  </si>
  <si>
    <t>ערד 8672 %4.8 2016</t>
  </si>
  <si>
    <t>ערד 8673 %4.8 2016</t>
  </si>
  <si>
    <t>ערד 8674 %4.8 2016</t>
  </si>
  <si>
    <t>ערד 8675 %4.8 2016</t>
  </si>
  <si>
    <t>ערד 8676 %4.8 2016</t>
  </si>
  <si>
    <t>ערד 8677 %4.8 2016</t>
  </si>
  <si>
    <t>ערד 8678 %4.8 2016</t>
  </si>
  <si>
    <t>ערד 8682 %4.8 2017</t>
  </si>
  <si>
    <t>ערד 8683 %4.8 2017</t>
  </si>
  <si>
    <t>ערד 8684  %4.8 2017</t>
  </si>
  <si>
    <t>ערד 8685 %4.8 2017</t>
  </si>
  <si>
    <t>ערד 8686 %4.8 2017</t>
  </si>
  <si>
    <t>ערד 8687 %4.8 2017</t>
  </si>
  <si>
    <t>ערד 8688 %4.8 2017</t>
  </si>
  <si>
    <t>ערד 8689 %4.8 2017</t>
  </si>
  <si>
    <t>ערד 8690 %4.8 2017</t>
  </si>
  <si>
    <t>ערד 8691 %4.8 2018</t>
  </si>
  <si>
    <t>ערד 8692 %4.8  2018</t>
  </si>
  <si>
    <t>ערד 8693 %4.8  2018</t>
  </si>
  <si>
    <t>ערד 8694 %4.8  2018</t>
  </si>
  <si>
    <t>ערד 8695 %4.8  2018</t>
  </si>
  <si>
    <t>ערד 8696 %4.8  2018</t>
  </si>
  <si>
    <t>ערד 8697 %4.8  2018</t>
  </si>
  <si>
    <t>ערד 8698%4.8  2018</t>
  </si>
  <si>
    <t>ערד 8699 % 4.8  2018</t>
  </si>
  <si>
    <t>ערד 8700 % 4.8  2018</t>
  </si>
  <si>
    <t>ערד 8704 % 4.8</t>
  </si>
  <si>
    <t>ערד 8742</t>
  </si>
  <si>
    <t>ערד 8745</t>
  </si>
  <si>
    <t>ערד 8746</t>
  </si>
  <si>
    <t>ערד 8786_1/2027</t>
  </si>
  <si>
    <t>ערד 8790 2027 4.8%</t>
  </si>
  <si>
    <t>ערד 8792</t>
  </si>
  <si>
    <t>ערד 8793</t>
  </si>
  <si>
    <t>ערד 8794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</si>
  <si>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</si>
  <si>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</si>
  <si>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</si>
  <si>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</si>
  <si>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</si>
  <si>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</si>
  <si>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</si>
  <si>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</si>
  <si>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</si>
  <si>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</si>
  <si>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8806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</si>
  <si>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</si>
  <si>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</si>
  <si>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</si>
  <si>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</si>
  <si>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</si>
  <si>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</si>
  <si>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</si>
  <si>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</si>
  <si>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</si>
  <si>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</si>
  <si>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</si>
  <si>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</si>
  <si>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</si>
  <si>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</si>
  <si>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8822</t>
  </si>
  <si>
    <t>ערד 8823</t>
  </si>
  <si>
    <t>ערד 8824</t>
  </si>
  <si>
    <t>ערד 8825</t>
  </si>
  <si>
    <t>ערד 8826</t>
  </si>
  <si>
    <t>ערד 8827</t>
  </si>
  <si>
    <t>ערד 8829</t>
  </si>
  <si>
    <t>ערד 8832</t>
  </si>
  <si>
    <t>ערד 8833</t>
  </si>
  <si>
    <t>ערד 8834</t>
  </si>
  <si>
    <t>ערד סדרה 2024  8758  4.8%</t>
  </si>
  <si>
    <t>ערד סדרה 2024  8759  4.8%</t>
  </si>
  <si>
    <t>ערד סדרה 2024  8760  4.8%</t>
  </si>
  <si>
    <t>ערד סדרה 8740  4.8%  2023</t>
  </si>
  <si>
    <t>ערד סדרה 8743  4.8%  2023</t>
  </si>
  <si>
    <t>ערד סדרה 8744  4.8%  2023</t>
  </si>
  <si>
    <t>ערד סדרה 8753 2024 4.8%</t>
  </si>
  <si>
    <t>ערד סדרה 8755 2024 4.8%</t>
  </si>
  <si>
    <t>ערד סדרה 8756 2024 4.8%</t>
  </si>
  <si>
    <t>ערד סדרה 8757 2024 4.8%</t>
  </si>
  <si>
    <t>ערד סדרה 8762 %4.8 2025</t>
  </si>
  <si>
    <t>ערד סדרה 8763 %4.8 2025</t>
  </si>
  <si>
    <t>ערד סדרה 8764 %4.8 2025</t>
  </si>
  <si>
    <t>ערד סדרה 8766 2025 4.8%</t>
  </si>
  <si>
    <t>ערד סדרה 8768 2025 4.8%</t>
  </si>
  <si>
    <t>ערד סדרה 8770   2025   4.8%</t>
  </si>
  <si>
    <t>ערד סדרה 8772 4.8% 2025</t>
  </si>
  <si>
    <t>ערד סדרה 8773 4.8% 2025</t>
  </si>
  <si>
    <t>ערד סדרה 8774 2026 4.8%</t>
  </si>
  <si>
    <t>ערד סדרה 8775 2026 4.8%</t>
  </si>
  <si>
    <t>ערד סדרה 8776 2026 4.8%</t>
  </si>
  <si>
    <t>ערד סדרה 8777 2026 4.8%</t>
  </si>
  <si>
    <t>ערד סדרה 8778 2026 4.8%</t>
  </si>
  <si>
    <t>ערד סדרה 8781 2026 4.8%</t>
  </si>
  <si>
    <t>ערד סדרה 8784  4.8%  2026</t>
  </si>
  <si>
    <t>ערד סדרה 8787 4.8% 2027</t>
  </si>
  <si>
    <t>ערד סדרה 8788 4.8% 2027</t>
  </si>
  <si>
    <t>ערד סדרה 8789 2027 4.8%</t>
  </si>
  <si>
    <t>ערד סדרה 8810 2029 4.8%</t>
  </si>
  <si>
    <t>מקורות אג סדרה 6 ל.ס 4.9%</t>
  </si>
  <si>
    <t>1100908</t>
  </si>
  <si>
    <t>מרווח הוגן</t>
  </si>
  <si>
    <t>520010869</t>
  </si>
  <si>
    <t>לאומי למשכנתאות שה</t>
  </si>
  <si>
    <t>6020903</t>
  </si>
  <si>
    <t>לאומי שטר הון 2011 5.1%</t>
  </si>
  <si>
    <t>6021927</t>
  </si>
  <si>
    <t>מניב ראשון ל.ס.</t>
  </si>
  <si>
    <t>1092477</t>
  </si>
  <si>
    <t>512027368</t>
  </si>
  <si>
    <t>עירית רעננה 5% 2021</t>
  </si>
  <si>
    <t>1098698</t>
  </si>
  <si>
    <t>500287008</t>
  </si>
  <si>
    <t>פועלים שטר הון 6  וחצי</t>
  </si>
  <si>
    <t>626279</t>
  </si>
  <si>
    <t>yes   די.בי.אס לווין סדרה א ל</t>
  </si>
  <si>
    <t>1106988</t>
  </si>
  <si>
    <t>512705138</t>
  </si>
  <si>
    <t>בינלאומי שטר הון 2016</t>
  </si>
  <si>
    <t>7342132</t>
  </si>
  <si>
    <t>דור גז בעמ 4.95% 5.2020 ל.ס</t>
  </si>
  <si>
    <t>1093491</t>
  </si>
  <si>
    <t>513689059</t>
  </si>
  <si>
    <t>הראל ביטוח</t>
  </si>
  <si>
    <t>1089655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</si>
  <si>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</si>
  <si>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</si>
  <si>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</si>
  <si>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</si>
  <si>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</si>
  <si>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</si>
  <si>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</si>
  <si>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לביטוח א 5.5  ל.ס</t>
  </si>
  <si>
    <t>1090794</t>
  </si>
  <si>
    <t>520024647</t>
  </si>
  <si>
    <t>נתיבי גז  סדרה א ל.ס 5.6%</t>
  </si>
  <si>
    <t>1103084</t>
  </si>
  <si>
    <t>513436394</t>
  </si>
  <si>
    <t>דיסקונט כ.התחייבות 2018 6.2%</t>
  </si>
  <si>
    <t>6392997</t>
  </si>
  <si>
    <t>דיסקונט שטר הון  2017 6.7%</t>
  </si>
  <si>
    <t>6392948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</si>
  <si>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</si>
  <si>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</si>
  <si>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</si>
  <si>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</si>
  <si>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</si>
  <si>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</si>
  <si>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לאומי שטר הון 2011 6.9%</t>
  </si>
  <si>
    <t>6401673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</si>
  <si>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</si>
  <si>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</si>
  <si>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</si>
  <si>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</si>
  <si>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</si>
  <si>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</si>
  <si>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יצחקי מחסנים בעמ ל.ס. 6.5%</t>
  </si>
  <si>
    <t>1109198</t>
  </si>
  <si>
    <t>511200271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</si>
  <si>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</si>
  <si>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</si>
  <si>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</si>
  <si>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</si>
  <si>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</si>
  <si>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</si>
  <si>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</si>
  <si>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</si>
  <si>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</si>
  <si>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חפציבה גרוסלם ג</t>
  </si>
  <si>
    <t>1099969</t>
  </si>
  <si>
    <t>510404460</t>
  </si>
  <si>
    <t>קאר אנד גו סד א 7.4% ל.ס</t>
  </si>
  <si>
    <t>1088202</t>
  </si>
  <si>
    <t>513406835</t>
  </si>
  <si>
    <t>שרותים פיננסים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</si>
  <si>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</si>
  <si>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</si>
  <si>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</si>
  <si>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</si>
  <si>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</si>
  <si>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</si>
  <si>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</si>
  <si>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</si>
  <si>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</si>
  <si>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</si>
  <si>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</si>
  <si>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</si>
  <si>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</si>
  <si>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</si>
  <si>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</si>
  <si>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</si>
  <si>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42</t>
  </si>
  <si>
    <t>514347202</t>
  </si>
  <si>
    <t>גורם 59</t>
  </si>
  <si>
    <t>347283</t>
  </si>
  <si>
    <t>512480971</t>
  </si>
  <si>
    <t>גורם 2</t>
  </si>
  <si>
    <t>גורם 3</t>
  </si>
  <si>
    <t>גורם 37</t>
  </si>
  <si>
    <t>US37991A1007</t>
  </si>
  <si>
    <t>גורם 39</t>
  </si>
  <si>
    <t>גורם 40</t>
  </si>
  <si>
    <t>NO0010277957</t>
  </si>
  <si>
    <t>גורם 41</t>
  </si>
  <si>
    <t>גורם 34</t>
  </si>
  <si>
    <t>330507</t>
  </si>
  <si>
    <t>גורם 36</t>
  </si>
  <si>
    <t>330506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</si>
  <si>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</si>
  <si>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</si>
  <si>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</si>
  <si>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</si>
  <si>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</si>
  <si>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</si>
  <si>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</si>
  <si>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</si>
  <si>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</si>
  <si>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</si>
  <si>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</si>
  <si>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</si>
  <si>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</si>
  <si>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</si>
  <si>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</si>
  <si>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</si>
  <si>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</si>
  <si>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</si>
  <si>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</si>
  <si>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</si>
  <si>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</si>
  <si>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גורם 66</t>
  </si>
  <si>
    <t>גורם 71</t>
  </si>
  <si>
    <t>45499</t>
  </si>
  <si>
    <t>גורם 74</t>
  </si>
  <si>
    <t>גורם 72</t>
  </si>
  <si>
    <t>386423</t>
  </si>
  <si>
    <t>גורם 73</t>
  </si>
  <si>
    <t>גורם 85</t>
  </si>
  <si>
    <t>סה"כ קרנות השקעה</t>
  </si>
  <si>
    <t>Accelmed growth partners</t>
  </si>
  <si>
    <t>Accelmed I</t>
  </si>
  <si>
    <t>ANATOMY 2</t>
  </si>
  <si>
    <t>ANATOMY I</t>
  </si>
  <si>
    <t>Evolution Venture Capital Fund</t>
  </si>
  <si>
    <t>Medica III</t>
  </si>
  <si>
    <t>Orbimed Israel Partners I</t>
  </si>
  <si>
    <t>Plenus II L.P</t>
  </si>
  <si>
    <t>Plenus III L.P</t>
  </si>
  <si>
    <t>Vertex III (Israel) Fund L.P</t>
  </si>
  <si>
    <t>Fimi Israel Opportunity II</t>
  </si>
  <si>
    <t>Fimi Israel Opportunity IV</t>
  </si>
  <si>
    <t>Fortissimo Capital Fund I   makefet</t>
  </si>
  <si>
    <t>Infinity I China</t>
  </si>
  <si>
    <t>NOY 2 infra &amp; energy investment LP</t>
  </si>
  <si>
    <t>Plenus Mezzanine Fund</t>
  </si>
  <si>
    <t>Reality III</t>
  </si>
  <si>
    <t>Shamrock Israel Growth I</t>
  </si>
  <si>
    <t>Sky I</t>
  </si>
  <si>
    <t>Sky II</t>
  </si>
  <si>
    <t>Tene Growth II  Qnergy</t>
  </si>
  <si>
    <t>Tene Growth III</t>
  </si>
  <si>
    <t>Tene Growth III  Gadot</t>
  </si>
  <si>
    <t>Evergreen V</t>
  </si>
  <si>
    <t>Israel Cleantech Ventures I</t>
  </si>
  <si>
    <t>Israel Cleantech Ventures II</t>
  </si>
  <si>
    <t>Magma Venture Capital II</t>
  </si>
  <si>
    <t>קרנות גידור</t>
  </si>
  <si>
    <t xml:space="preserve"> GS GAMMA INV A/MV</t>
  </si>
  <si>
    <t>XD0312807015</t>
  </si>
  <si>
    <t>ALCENTRA 2/15</t>
  </si>
  <si>
    <t>370695</t>
  </si>
  <si>
    <t>ALCENTRA STRUCTURED</t>
  </si>
  <si>
    <t>71577761</t>
  </si>
  <si>
    <t>ASTENBEC A/3/15/RE</t>
  </si>
  <si>
    <t>XD0277537540</t>
  </si>
  <si>
    <t>Cheyn CRE3/9/15</t>
  </si>
  <si>
    <t>XD0297816635</t>
  </si>
  <si>
    <t>COHANZICK ABS A INI</t>
  </si>
  <si>
    <t>QT0029326870</t>
  </si>
  <si>
    <t>Cohanzick Absolute Return C</t>
  </si>
  <si>
    <t>118769114</t>
  </si>
  <si>
    <t>GOLDEN OFF C/229/UR</t>
  </si>
  <si>
    <t>XD0235247760</t>
  </si>
  <si>
    <t>GOTTEX ABI FUND LTD USD</t>
  </si>
  <si>
    <t>KYG399911075</t>
  </si>
  <si>
    <t>Laurus Cls A Benchmark 2</t>
  </si>
  <si>
    <t>303000003</t>
  </si>
  <si>
    <t>Overland Class B</t>
  </si>
  <si>
    <t>XD0268604259</t>
  </si>
  <si>
    <t>Pond View class B 02/2008</t>
  </si>
  <si>
    <t>XD0038388035</t>
  </si>
  <si>
    <t>QFR VICTOR C/01/13</t>
  </si>
  <si>
    <t>XD0204578823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</si>
  <si>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</si>
  <si>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</si>
  <si>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</si>
  <si>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</si>
  <si>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</si>
  <si>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</si>
  <si>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Silver Creek Low Vol Strategie</t>
  </si>
  <si>
    <t>113325</t>
  </si>
  <si>
    <t>Twin Master Fund Class B/1</t>
  </si>
  <si>
    <t>5523467</t>
  </si>
  <si>
    <t>AXA</t>
  </si>
  <si>
    <t>Rothschild Real Estate</t>
  </si>
  <si>
    <t>Aksia Capital III L.P</t>
  </si>
  <si>
    <t>Arclight Energy Partners 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</si>
  <si>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</si>
  <si>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</si>
  <si>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</si>
  <si>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</si>
  <si>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</si>
  <si>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</si>
  <si>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</si>
  <si>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</si>
  <si>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</si>
  <si>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</si>
  <si>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</si>
  <si>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</si>
  <si>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Graph Tech Brookfield</t>
  </si>
  <si>
    <t>HarbourVest International V</t>
  </si>
  <si>
    <t>HBOS Mezzanine Portfolio</t>
  </si>
  <si>
    <t>KKlirmark Opportunity I</t>
  </si>
  <si>
    <t>Klirmark Opportunity II</t>
  </si>
  <si>
    <t>KOTAK  CIIF I</t>
  </si>
  <si>
    <t>Olympus Capital Asia III L.P</t>
  </si>
  <si>
    <t>Omega fund lll</t>
  </si>
  <si>
    <t>Rhone VRhone Capital Partners V</t>
  </si>
  <si>
    <t>Selene  mak</t>
  </si>
  <si>
    <t>Silverfleet II</t>
  </si>
  <si>
    <t>Tene Growth II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</si>
  <si>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</si>
  <si>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</si>
  <si>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</si>
  <si>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</si>
  <si>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</si>
  <si>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</si>
  <si>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</si>
  <si>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</si>
  <si>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</si>
  <si>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</si>
  <si>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</si>
  <si>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</si>
  <si>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</si>
  <si>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4.2711 04-04-16 (12) +11</t>
  </si>
  <si>
    <t>10008899</t>
  </si>
  <si>
    <t>+ILS/-EUR 4.294 02-05-16 (10) --4</t>
  </si>
  <si>
    <t>10008976</t>
  </si>
  <si>
    <t>+ILS/-EUR 4.2945 02-05-16 (20) --5</t>
  </si>
  <si>
    <t>10008978</t>
  </si>
  <si>
    <t>+ILS/-EUR 4.355 20-04-16 (26) --15</t>
  </si>
  <si>
    <t>10000808</t>
  </si>
  <si>
    <t>+ILS/-USD 3.8566 04-04-16 (12) --54</t>
  </si>
  <si>
    <t>10009008</t>
  </si>
  <si>
    <t>+ILS/-USD 3.857 19-05-16 (11) --109</t>
  </si>
  <si>
    <t>10009012</t>
  </si>
  <si>
    <t>+ILS/-USD 3.8582 04-04-16 (10) --53.5</t>
  </si>
  <si>
    <t>10009010</t>
  </si>
  <si>
    <t>+ILS/-USD 3.875 24-05-16 (26) --120</t>
  </si>
  <si>
    <t>10000572</t>
  </si>
  <si>
    <t>+ILS/-USD 3.8752 24-05-16 (10) --118</t>
  </si>
  <si>
    <t>10000890</t>
  </si>
  <si>
    <t>+ILS/-USD 3.8761 24-05-16 (12) --119</t>
  </si>
  <si>
    <t>10009005</t>
  </si>
  <si>
    <t>+ILS/-USD 3.8856 11-04-16 (10) --64</t>
  </si>
  <si>
    <t>10000080</t>
  </si>
  <si>
    <t>+ILS/-USD 3.89 25-05-16 (10) --120</t>
  </si>
  <si>
    <t>10000199</t>
  </si>
  <si>
    <t>+ILS/-USD 3.8932 25-05-16 (10) --118</t>
  </si>
  <si>
    <t>10009031</t>
  </si>
  <si>
    <t>+ILS/-USD 3.8963 25-05-16 (10) --122</t>
  </si>
  <si>
    <t>10000195</t>
  </si>
  <si>
    <t>10000124</t>
  </si>
  <si>
    <t>+ILS/-USD 3.9 05-04-16 (10) --81</t>
  </si>
  <si>
    <t>10008916</t>
  </si>
  <si>
    <t>+ILS/-USD 3.9 05-04-16 (20) --81</t>
  </si>
  <si>
    <t>10008914</t>
  </si>
  <si>
    <t>+ILS/-USD 3.9007 19-05-16 (10) --103</t>
  </si>
  <si>
    <t>10000910</t>
  </si>
  <si>
    <t>+ILS/-USD 3.901 11-04-16 (10) --71</t>
  </si>
  <si>
    <t>10000074</t>
  </si>
  <si>
    <t>+ILS/-USD 3.9039 23-05-16 (10) --121</t>
  </si>
  <si>
    <t>10008994</t>
  </si>
  <si>
    <t>10001781</t>
  </si>
  <si>
    <t>+ILS/-USD 3.9048 11-04-16 (10) --42</t>
  </si>
  <si>
    <t>10000086</t>
  </si>
  <si>
    <t>+ILS/-USD 3.9053 05-05-16 (10) --77.5</t>
  </si>
  <si>
    <t>10009041</t>
  </si>
  <si>
    <t>+ILS/-USD 3.9057 02-06-16 (10) --123</t>
  </si>
  <si>
    <t>10009038</t>
  </si>
  <si>
    <t>+ILS/-USD 3.915 11-04-16 (20) --92</t>
  </si>
  <si>
    <t>10008939</t>
  </si>
  <si>
    <t>+ILS/-USD 3.9157 11-04-16 (11) --93</t>
  </si>
  <si>
    <t>10008937</t>
  </si>
  <si>
    <t>+ILS/-USD 3.9161 06-04-16 (10) --99</t>
  </si>
  <si>
    <t>10008923</t>
  </si>
  <si>
    <t>+ILS/-USD 3.925 12-04-16 (20) -105</t>
  </si>
  <si>
    <t>10008946</t>
  </si>
  <si>
    <t>+ILS/-USD 3.9277 13-04-16 (10) --93.5</t>
  </si>
  <si>
    <t>10008951</t>
  </si>
  <si>
    <t>+ILS/-USD 3.93 13-04-16 (11) --93</t>
  </si>
  <si>
    <t>10008953</t>
  </si>
  <si>
    <t>+ILS/-USD 3.9302 06-04-16 (10) --93</t>
  </si>
  <si>
    <t>10008928</t>
  </si>
  <si>
    <t>+ILS/-USD 3.9445 14-04-16 (10) --100</t>
  </si>
  <si>
    <t>10008959</t>
  </si>
  <si>
    <t>+ILS/-USD 3.953 19-05-16 (26) --123</t>
  </si>
  <si>
    <t>10000814</t>
  </si>
  <si>
    <t>+ILS/-USD 3.9532 21-04-16 (12) --88</t>
  </si>
  <si>
    <t>10008984</t>
  </si>
  <si>
    <t>+ILS/-USD 3.954 19-05-16 (20) --117</t>
  </si>
  <si>
    <t>10008987</t>
  </si>
  <si>
    <t>+ILS/-USD 3.9545 19-05-16 (10) --115</t>
  </si>
  <si>
    <t>10000880</t>
  </si>
  <si>
    <t>+ILS/-USD 3.9666 03-05-16 (10) --109</t>
  </si>
  <si>
    <t>10008971</t>
  </si>
  <si>
    <t>+ILS/-USD 3.9712 21-04-16 (12) -98</t>
  </si>
  <si>
    <t>10008969</t>
  </si>
  <si>
    <t>+USD/-ILS 3.8939 25-05-16 (10) --96</t>
  </si>
  <si>
    <t>10000203</t>
  </si>
  <si>
    <t>10000131</t>
  </si>
  <si>
    <t>+USD/-ILS 3.8972 25-05-16 (10) --113</t>
  </si>
  <si>
    <t>10000128</t>
  </si>
  <si>
    <t>+USD/-ILS 3.8983 25-05-16 (10) --97</t>
  </si>
  <si>
    <t>10000202</t>
  </si>
  <si>
    <t>+USD/-ILS 3.9055 11-04-16 (10) --65</t>
  </si>
  <si>
    <t>10000075</t>
  </si>
  <si>
    <t>+USD/-ILS 3.9631 11-04-16 (10) --79</t>
  </si>
  <si>
    <t>10000064</t>
  </si>
  <si>
    <t>+EUR/-ILS 4.2914 04-04-16 (12) +14</t>
  </si>
  <si>
    <t>10009073</t>
  </si>
  <si>
    <t>+EUR/-ILS 4.2943 03-05-16 (10) +23</t>
  </si>
  <si>
    <t>10000145</t>
  </si>
  <si>
    <t>+EUR/-ILS 4.3629 02-05-16 (10) +29</t>
  </si>
  <si>
    <t>10009092</t>
  </si>
  <si>
    <t>+ILS/-EUR 4.2878 17-05-16 (12) +18</t>
  </si>
  <si>
    <t>10009120</t>
  </si>
  <si>
    <t>+ILS/-EUR 4.2942 03-05-16 (10) +22</t>
  </si>
  <si>
    <t>10009111</t>
  </si>
  <si>
    <t>+ILS/-EUR 4.3194 20-07-16 (10) +29</t>
  </si>
  <si>
    <t>10000945</t>
  </si>
  <si>
    <t>+ILS/-EUR 4.3204 20-07-16 (26) +24</t>
  </si>
  <si>
    <t>10000829</t>
  </si>
  <si>
    <t>+ILS/-EUR 4.3209 20-07-16 (10) +29</t>
  </si>
  <si>
    <t>10009102</t>
  </si>
  <si>
    <t>+ILS/-EUR 4.3269 18-04-16 (10) +19</t>
  </si>
  <si>
    <t>10009084</t>
  </si>
  <si>
    <t>+ILS/-EUR 4.3577 18-05-16 (12) +27</t>
  </si>
  <si>
    <t>10009088</t>
  </si>
  <si>
    <t>+ILS/-USD 3.7649 25-05-16 (10) --41</t>
  </si>
  <si>
    <t>10000237</t>
  </si>
  <si>
    <t>10000148</t>
  </si>
  <si>
    <t>+ILS/-USD 3.7704 30-06-16 (10) --81</t>
  </si>
  <si>
    <t>10009118</t>
  </si>
  <si>
    <t>+ILS/-USD 3.7734 02-05-16 (12) --16.5</t>
  </si>
  <si>
    <t>10009122</t>
  </si>
  <si>
    <t>+ILS/-USD 3.78 29-06-16 (11) -77</t>
  </si>
  <si>
    <t>10009114</t>
  </si>
  <si>
    <t>+ILS/-USD 3.7832 03-05-16 (20) -18</t>
  </si>
  <si>
    <t>10009116</t>
  </si>
  <si>
    <t>+ILS/-USD 3.8419 22-06-16 (10) --81.5</t>
  </si>
  <si>
    <t>10009095</t>
  </si>
  <si>
    <t>10001834</t>
  </si>
  <si>
    <t>+ILS/-USD 3.843 22-06-16 (20) --82</t>
  </si>
  <si>
    <t>10009097</t>
  </si>
  <si>
    <t>+ILS/-USD 3.8478 21-06-16 (12) --82</t>
  </si>
  <si>
    <t>10009086</t>
  </si>
  <si>
    <t>+ILS/-USD 3.8493 25-05-16 (10) --52</t>
  </si>
  <si>
    <t>10000229</t>
  </si>
  <si>
    <t>+ILS/-USD 3.85 23-06-16 (20) --83</t>
  </si>
  <si>
    <t>10009100</t>
  </si>
  <si>
    <t>+ILS/-USD 3.8531 11-04-16 (10) --14</t>
  </si>
  <si>
    <t>10000094</t>
  </si>
  <si>
    <t>+ILS/-USD 3.8698 19-05-16 (26) --62</t>
  </si>
  <si>
    <t>10000825</t>
  </si>
  <si>
    <t>+ILS/-USD 3.8761 24-05-16 (26) --99</t>
  </si>
  <si>
    <t>10000577</t>
  </si>
  <si>
    <t>+ILS/-USD 3.8765 25-05-16 (10) --95</t>
  </si>
  <si>
    <t>10000207</t>
  </si>
  <si>
    <t>10000134</t>
  </si>
  <si>
    <t>+ILS/-USD 3.8787 05-04-16 (12) --13</t>
  </si>
  <si>
    <t>10009078</t>
  </si>
  <si>
    <t>+ILS/-USD 3.8819 25-05-16 (10) --91</t>
  </si>
  <si>
    <t>10000211</t>
  </si>
  <si>
    <t>+ILS/-USD 3.883 24-05-16 (10) --60</t>
  </si>
  <si>
    <t>10000929</t>
  </si>
  <si>
    <t>+ILS/-USD 3.883 24-05-16 (10) --90</t>
  </si>
  <si>
    <t>10000925</t>
  </si>
  <si>
    <t>+ILS/-USD 3.89 11-04-16 (12) --32.5</t>
  </si>
  <si>
    <t>10009057</t>
  </si>
  <si>
    <t>+ILS/-USD 3.89 20-06-16 (10) --88</t>
  </si>
  <si>
    <t>10000584</t>
  </si>
  <si>
    <t>10001829</t>
  </si>
  <si>
    <t>+ILS/-USD 3.8912 20-06-16 (26) --88</t>
  </si>
  <si>
    <t>10000932</t>
  </si>
  <si>
    <t>+ILS/-USD 3.8941 25-05-16 (10) --59</t>
  </si>
  <si>
    <t>10000225</t>
  </si>
  <si>
    <t>+ILS/-USD 3.8945 02-05-16 (12) --45</t>
  </si>
  <si>
    <t>10009075</t>
  </si>
  <si>
    <t>10001824</t>
  </si>
  <si>
    <t>+ILS/-USD 3.8948 19-05-16 (26) --52</t>
  </si>
  <si>
    <t>10000827</t>
  </si>
  <si>
    <t>+ILS/-USD 3.8951 07-04-16 (10) --19</t>
  </si>
  <si>
    <t>10001822</t>
  </si>
  <si>
    <t>+ILS/-USD 3.8959 07-06-16 (10) --116</t>
  </si>
  <si>
    <t>10009052</t>
  </si>
  <si>
    <t>+ILS/-USD 3.8976 14-06-16 (10) --104</t>
  </si>
  <si>
    <t>10000582</t>
  </si>
  <si>
    <t>10001820</t>
  </si>
  <si>
    <t>+ILS/-USD 3.8982 25-05-16 (10) --83</t>
  </si>
  <si>
    <t>10000136</t>
  </si>
  <si>
    <t>+ILS/-USD 3.8985 14-06-16 (12) --105</t>
  </si>
  <si>
    <t>10009071</t>
  </si>
  <si>
    <t>10001818</t>
  </si>
  <si>
    <t>+ILS/-USD 3.899 19-05-16 (10) --75</t>
  </si>
  <si>
    <t>10000928</t>
  </si>
  <si>
    <t>+ILS/-USD 3.9025 25-05-16 (10) --85</t>
  </si>
  <si>
    <t>10000214</t>
  </si>
  <si>
    <t>+ILS/-USD 3.9031 11-04-16 (10) --29</t>
  </si>
  <si>
    <t>10000005</t>
  </si>
  <si>
    <t>+ILS/-USD 3.9043 20-04-16 (12) --37</t>
  </si>
  <si>
    <t>10009064</t>
  </si>
  <si>
    <t>+ILS/-USD 3.905 20-04-16 (20) --37</t>
  </si>
  <si>
    <t>10009066</t>
  </si>
  <si>
    <t>+ILS/-USD 3.9063 20-04-16 (11) --37</t>
  </si>
  <si>
    <t>10009068</t>
  </si>
  <si>
    <t>+USD/-ILS 3.8282 25-05-16 (10) --43</t>
  </si>
  <si>
    <t>10000234</t>
  </si>
  <si>
    <t>10000143</t>
  </si>
  <si>
    <t>+USD/-ILS 3.8285 24-05-16 (26) --35</t>
  </si>
  <si>
    <t>10000588</t>
  </si>
  <si>
    <t>+USD/-ILS 3.8838 25-05-16 (10) --57</t>
  </si>
  <si>
    <t>10000221</t>
  </si>
  <si>
    <t>+USD/-ILS 3.8948 25-05-16 (10) --72</t>
  </si>
  <si>
    <t>10000216</t>
  </si>
  <si>
    <t>+USD/-ILS 3.8973 25-05-16 (10) --62</t>
  </si>
  <si>
    <t>10000217</t>
  </si>
  <si>
    <t>10000137</t>
  </si>
  <si>
    <t>+USD/-ILS 3.9016 11-04-16 (10) --19</t>
  </si>
  <si>
    <t>10000089</t>
  </si>
  <si>
    <t>פורוורד ש"ח-מט"ח</t>
  </si>
  <si>
    <t>10009117</t>
  </si>
  <si>
    <t>10009119</t>
  </si>
  <si>
    <t>10009121</t>
  </si>
  <si>
    <t>+EUR/-USD 1.0915 05-04-16 (10) +24.5</t>
  </si>
  <si>
    <t>10000165</t>
  </si>
  <si>
    <t>+EUR/-USD 1.1171 18-05-16 (12) +29</t>
  </si>
  <si>
    <t>10009028</t>
  </si>
  <si>
    <t>+EUR/-USD 1.1174 05-04-16 (26) +14.3</t>
  </si>
  <si>
    <t>10009025</t>
  </si>
  <si>
    <t>+GBP/-USD 1.4464 16-05-16 (10) +4.3</t>
  </si>
  <si>
    <t>10001767</t>
  </si>
  <si>
    <t>+USD/-EUR 1.0885 07-04-16 (10) +24.8</t>
  </si>
  <si>
    <t>10008942</t>
  </si>
  <si>
    <t>+USD/-EUR 1.0885 07-04-16 (12) +24.8</t>
  </si>
  <si>
    <t>10008944</t>
  </si>
  <si>
    <t>+USD/-EUR 1.0964 05-04-16 (26) +27.1</t>
  </si>
  <si>
    <t>10008901</t>
  </si>
  <si>
    <t>+USD/-EUR 1.1043 25-05-16 (11) +27.75</t>
  </si>
  <si>
    <t>10009043</t>
  </si>
  <si>
    <t>+USD/-EUR 1.1059 25-05-16 (20) +29.4</t>
  </si>
  <si>
    <t>10009035</t>
  </si>
  <si>
    <t>+USD/-EUR 1.1069 25-05-16 (10) +29.4</t>
  </si>
  <si>
    <t>10001803</t>
  </si>
  <si>
    <t>+USD/-EUR 1.1178 09-05-16 (10) +27.75</t>
  </si>
  <si>
    <t>10008998</t>
  </si>
  <si>
    <t>+USD/-EUR 1.1185 24-05-16 (10) +32.6</t>
  </si>
  <si>
    <t>10008992</t>
  </si>
  <si>
    <t>+USD/-EUR 1.1191 18-05-16 (12) +30.7</t>
  </si>
  <si>
    <t>10009000</t>
  </si>
  <si>
    <t>+USD/-GBP 1.3934 15-06-16 (11) +6</t>
  </si>
  <si>
    <t>10009039</t>
  </si>
  <si>
    <t>+USD/-GBP 1.39425 16-05-16 (10) +3.5</t>
  </si>
  <si>
    <t>10000914</t>
  </si>
  <si>
    <t>+USD/-GBP 1.3952 16-05-16 (10) +3.4</t>
  </si>
  <si>
    <t>10000915</t>
  </si>
  <si>
    <t>+USD/-GBP 1.4289 16-05-16 (26) +3.6</t>
  </si>
  <si>
    <t>10000904</t>
  </si>
  <si>
    <t>+USD/-GBP 1.4294 15-06-16 (11) +5.6</t>
  </si>
  <si>
    <t>10009029</t>
  </si>
  <si>
    <t>+USD/-GBP 1.4508 16-05-16 (26) +3</t>
  </si>
  <si>
    <t>10000884</t>
  </si>
  <si>
    <t>+USD/-GBP 1.4539 15-06-16 (11) +6</t>
  </si>
  <si>
    <t>10009015</t>
  </si>
  <si>
    <t>+USD/-JPY 112.382 05-07-16 (10) --47.8</t>
  </si>
  <si>
    <t>10009046</t>
  </si>
  <si>
    <t>+USD/-JPY 112.4 05-07-16 (12) --48.1</t>
  </si>
  <si>
    <t>10009048</t>
  </si>
  <si>
    <t>+EUR/-USD 1.0982 18-05-16 (12) +24.5</t>
  </si>
  <si>
    <t>10009060</t>
  </si>
  <si>
    <t>+EUR/-USD 1.0984 25-05-16 (10) +26.9</t>
  </si>
  <si>
    <t>10001813</t>
  </si>
  <si>
    <t>+EUR/-USD 1.0987 18-05-16 (26) +23</t>
  </si>
  <si>
    <t>10000822</t>
  </si>
  <si>
    <t>+EUR/-USD 1.1047 18-05-16 (10) +23.75</t>
  </si>
  <si>
    <t>10000580</t>
  </si>
  <si>
    <t>+EUR/-USD 1.1137 09-05-16 (10) +18.5</t>
  </si>
  <si>
    <t>10009080</t>
  </si>
  <si>
    <t>+EUR/-USD 1.114 18-05-16 (10) +21.5</t>
  </si>
  <si>
    <t>10001826</t>
  </si>
  <si>
    <t>+JPY/-USD 111.9 05-07-16 (12) -0.3</t>
  </si>
  <si>
    <t>10009127</t>
  </si>
  <si>
    <t>+USD/-EUR 1.103 18-05-16 (26) +23</t>
  </si>
  <si>
    <t>10000820</t>
  </si>
  <si>
    <t>+USD/-EUR 1.1047 18-05-16 (10) +23.75</t>
  </si>
  <si>
    <t>10001816</t>
  </si>
  <si>
    <t>+USD/-EUR 1.1089 25-05-16 (10) +23</t>
  </si>
  <si>
    <t>10000006</t>
  </si>
  <si>
    <t>+USD/-EUR 1.1157 18-05-16 (26) +21</t>
  </si>
  <si>
    <t>10000824</t>
  </si>
  <si>
    <t>+USD/-EUR 1.1218 25-05-16 (26) +20.6</t>
  </si>
  <si>
    <t>10000944</t>
  </si>
  <si>
    <t>+USD/-EUR 1.1234 28-07-16 (10) +41.8</t>
  </si>
  <si>
    <t>10009108</t>
  </si>
  <si>
    <t>10001840</t>
  </si>
  <si>
    <t>+USD/-EUR 1.1243 20-07-16 (10) +39.25</t>
  </si>
  <si>
    <t>10009104</t>
  </si>
  <si>
    <t>+USD/-EUR 1.1325 05-04-16 (10) +6.3</t>
  </si>
  <si>
    <t>10000227</t>
  </si>
  <si>
    <t>+USD/-GBP 1.4026 16-05-16 (10) +3.6</t>
  </si>
  <si>
    <t>10000921</t>
  </si>
  <si>
    <t>+USD/-GBP 1.4029 15-06-16 (20) +5.1</t>
  </si>
  <si>
    <t>10009055</t>
  </si>
  <si>
    <t>+USD/-GBP 1.4227 16-05-16 (10) +2.3</t>
  </si>
  <si>
    <t>10001837</t>
  </si>
  <si>
    <t>+USD/-GBP 1.4232 21-07-16 (20) +7</t>
  </si>
  <si>
    <t>10009105</t>
  </si>
  <si>
    <t>+USD/-GBP 1.4298 16-05-16 (10) +2.3</t>
  </si>
  <si>
    <t>10001830</t>
  </si>
  <si>
    <t>+USD/-GBP 1.4303 21-07-16 (10) +6.6</t>
  </si>
  <si>
    <t>10000933</t>
  </si>
  <si>
    <t>+USD/-GBP 1.4308 21-07-16 (20) +6.6</t>
  </si>
  <si>
    <t>10009089</t>
  </si>
  <si>
    <t>+USD/-GBP 1.4408 21-07-16 (20) +6</t>
  </si>
  <si>
    <t>10009098</t>
  </si>
  <si>
    <t>+USD/-GBP 1.4414 16-05-16 (10) +2</t>
  </si>
  <si>
    <t>10001835</t>
  </si>
  <si>
    <t>+USD/-GBP 1.4418 21-07-16 (10) +5.5</t>
  </si>
  <si>
    <t>10000940</t>
  </si>
  <si>
    <t>+USD/-JPY 110.87 25-07-16 (26) --42</t>
  </si>
  <si>
    <t>10001831</t>
  </si>
  <si>
    <t>10000934</t>
  </si>
  <si>
    <t>+USD/-JPY 110.905 25-07-16 (20) --42.5</t>
  </si>
  <si>
    <t>10009090</t>
  </si>
  <si>
    <t>+USD/-JPY 110.958 25-07-16 (26) --44.2</t>
  </si>
  <si>
    <t>10000939</t>
  </si>
  <si>
    <t>+USD/-JPY 112.56 05-07-16 (10) --38</t>
  </si>
  <si>
    <t>10000930</t>
  </si>
  <si>
    <t>393965</t>
  </si>
  <si>
    <t>404626</t>
  </si>
  <si>
    <t>IRS</t>
  </si>
  <si>
    <t>10009033</t>
  </si>
  <si>
    <t>10009062</t>
  </si>
  <si>
    <t>10009082</t>
  </si>
  <si>
    <t>10009093</t>
  </si>
  <si>
    <t>10009109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</si>
  <si>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</si>
  <si>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</si>
  <si>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</si>
  <si>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</si>
  <si>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</si>
  <si>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</si>
  <si>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</si>
  <si>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דולר ניו-זילנד</t>
  </si>
  <si>
    <t>יו בנק</t>
  </si>
  <si>
    <t>30026000</t>
  </si>
  <si>
    <t>Aa3</t>
  </si>
  <si>
    <t>פועלים סהר</t>
  </si>
  <si>
    <t>דירוג פנימי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</si>
  <si>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</si>
  <si>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</si>
  <si>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</si>
  <si>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</si>
  <si>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</si>
  <si>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</si>
  <si>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</si>
  <si>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</si>
  <si>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30226000</t>
  </si>
  <si>
    <t>30326000</t>
  </si>
  <si>
    <t>32026000</t>
  </si>
  <si>
    <t>31126000</t>
  </si>
  <si>
    <t>31726000</t>
  </si>
  <si>
    <t>30726000</t>
  </si>
  <si>
    <t>30826000</t>
  </si>
  <si>
    <t>31026000</t>
  </si>
  <si>
    <t>30395000</t>
  </si>
  <si>
    <t>32095000</t>
  </si>
  <si>
    <t>31795000</t>
  </si>
  <si>
    <t>30212000</t>
  </si>
  <si>
    <t>30312000</t>
  </si>
  <si>
    <t>32012000</t>
  </si>
  <si>
    <t>31712000</t>
  </si>
  <si>
    <t>30210000</t>
  </si>
  <si>
    <t>30310000</t>
  </si>
  <si>
    <t>31110000</t>
  </si>
  <si>
    <t>32010000</t>
  </si>
  <si>
    <t>31710000</t>
  </si>
  <si>
    <t>32610000</t>
  </si>
  <si>
    <t>30320000</t>
  </si>
  <si>
    <t>32020000</t>
  </si>
  <si>
    <t>31720000</t>
  </si>
  <si>
    <t>30311000</t>
  </si>
  <si>
    <t>32011000</t>
  </si>
  <si>
    <t>35195000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</si>
  <si>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</si>
  <si>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</si>
  <si>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</si>
  <si>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</si>
  <si>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</si>
  <si>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</si>
  <si>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</si>
  <si>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</si>
  <si>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</si>
  <si>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</si>
  <si>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</si>
  <si>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</si>
  <si>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</si>
  <si>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</si>
  <si>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לא</t>
  </si>
  <si>
    <t>שעבוד פוליסות ב.חיים - מדד מחירים לצרכן7891</t>
  </si>
  <si>
    <t>כן</t>
  </si>
  <si>
    <t>CC</t>
  </si>
  <si>
    <t>בלמש 2017 5.5%</t>
  </si>
  <si>
    <t>6021257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</si>
  <si>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</si>
  <si>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</si>
  <si>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</si>
  <si>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</si>
  <si>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</si>
  <si>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</si>
  <si>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</si>
  <si>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</si>
  <si>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</si>
  <si>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</si>
  <si>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לאומי 2017 6%</t>
  </si>
  <si>
    <t>6401749</t>
  </si>
  <si>
    <t>משכן 2017 5.05%</t>
  </si>
  <si>
    <t>6477236</t>
  </si>
  <si>
    <t>משכן 2017 5.5%</t>
  </si>
  <si>
    <t>6477350</t>
  </si>
  <si>
    <t>6477368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</si>
  <si>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</si>
  <si>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</si>
  <si>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</si>
  <si>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</si>
  <si>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</si>
  <si>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</si>
  <si>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2016 4.7%</t>
  </si>
  <si>
    <t>6624845</t>
  </si>
  <si>
    <t>פועלים 2016 4.8%</t>
  </si>
  <si>
    <t>6620272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</si>
  <si>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</si>
  <si>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</si>
  <si>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</si>
  <si>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</si>
  <si>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</si>
  <si>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</si>
  <si>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</si>
  <si>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</si>
  <si>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</si>
  <si>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</si>
  <si>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</si>
  <si>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</si>
  <si>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משכן  %5.23 26.6.16</t>
  </si>
  <si>
    <t>פקדון משכן %5.5 12.2016</t>
  </si>
  <si>
    <t>פקדון פועלים 4.8    2018</t>
  </si>
  <si>
    <t>6620454</t>
  </si>
  <si>
    <t>פקדון פועלים 5.5% 13.6.2017</t>
  </si>
  <si>
    <t>שפיצר בלמש שנה 5.9% 06.08.017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</si>
  <si>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</si>
  <si>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</si>
  <si>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</si>
  <si>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</si>
  <si>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</si>
  <si>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</si>
  <si>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</si>
  <si>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</si>
  <si>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בנק טפחות  5.5  במ 166828194</t>
  </si>
  <si>
    <t>166828194</t>
  </si>
  <si>
    <t>בנק מזרחי 5.51% 5/2023</t>
  </si>
  <si>
    <t>טפחות 2016 5.35%</t>
  </si>
  <si>
    <t>6682801</t>
  </si>
  <si>
    <t>טפחות 2016 5.65%</t>
  </si>
  <si>
    <t>6682900</t>
  </si>
  <si>
    <t>טפחות 2017 6.1%</t>
  </si>
  <si>
    <t>6683106</t>
  </si>
  <si>
    <t>טפחות 2017 6.15%</t>
  </si>
  <si>
    <t>6683098</t>
  </si>
  <si>
    <t>טפחות פקדון 2029 5.75%</t>
  </si>
  <si>
    <t>6682264</t>
  </si>
  <si>
    <t>פקדון טפחות %5.30 10.8.2015</t>
  </si>
  <si>
    <t>פקדון טפחות 6.22%  במקום3296</t>
  </si>
  <si>
    <t>פקדון טפחות 6.22% 09.01.2018</t>
  </si>
  <si>
    <t>שפיצר הבינלאומי רבעוני 5.9% 27.6.2017</t>
  </si>
  <si>
    <t>שפיצר טפחות 5.8% 3.7.2017</t>
  </si>
  <si>
    <t>שפיצר טפחות שנה 6.15% 2.10.015</t>
  </si>
  <si>
    <t>שפיצר רבע אדנים %6.05 6/2016</t>
  </si>
  <si>
    <t>שפיצר רבע הבינלאומי 6% 15.7.17</t>
  </si>
  <si>
    <t>דיסקונט למשכנתאות 2017 6.2%</t>
  </si>
  <si>
    <t>6070965</t>
  </si>
  <si>
    <t>אוצר השלטון 2015 5.65</t>
  </si>
  <si>
    <t>6396170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</si>
  <si>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</si>
  <si>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</si>
  <si>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</si>
  <si>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</si>
  <si>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</si>
  <si>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</si>
  <si>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</si>
  <si>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</si>
  <si>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נדלן קרית הלאום</t>
  </si>
  <si>
    <t>השכרה</t>
  </si>
  <si>
    <t>נדלן פאואר סנטר נכסים</t>
  </si>
  <si>
    <t>נדלן לייף פלאזה</t>
  </si>
  <si>
    <t>נדלן מגדל קרדן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</si>
  <si>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</si>
  <si>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</si>
  <si>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</si>
  <si>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</si>
  <si>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</si>
  <si>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</si>
  <si>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</si>
  <si>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</si>
  <si>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</si>
  <si>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</si>
  <si>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רוטשילד 1 תא</t>
  </si>
  <si>
    <t>נדלן מקרקעין להשכרה - מגדל צ'מפיון</t>
  </si>
  <si>
    <t>נדלן מקרקעין להשכרה - מגדלי הסיבים</t>
  </si>
  <si>
    <t>נדלן מקרקעין להשכרה - סופר פארם בת 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</si>
  <si>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</si>
  <si>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</si>
  <si>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</si>
  <si>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</si>
  <si>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</si>
  <si>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</si>
  <si>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</si>
  <si>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</si>
  <si>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</si>
  <si>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נדלן פסגות ירושלים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</si>
  <si>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</si>
  <si>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</si>
  <si>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</si>
  <si>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</si>
  <si>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</si>
  <si>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</si>
  <si>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</si>
  <si>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</si>
  <si>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Health Care</t>
    </r>
  </si>
  <si>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Household &amp; Personal Products</t>
    </r>
  </si>
  <si>
    <t>Capital Goods</t>
  </si>
  <si>
    <t>גורם 31</t>
  </si>
  <si>
    <t>שקל</t>
  </si>
  <si>
    <t>Fortissimo Capital Fund Israel</t>
  </si>
  <si>
    <t>Shamrock Fund L.P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</si>
  <si>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</si>
  <si>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</si>
  <si>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</si>
  <si>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</si>
  <si>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</si>
  <si>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</si>
  <si>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ACCEL MED</t>
  </si>
  <si>
    <t>ANTOMIA</t>
  </si>
  <si>
    <t xml:space="preserve">tene growth capital 3  </t>
  </si>
  <si>
    <t>NOY 2</t>
  </si>
  <si>
    <t>ANTOMIA 2</t>
  </si>
  <si>
    <t>tene investment in Qnergy</t>
  </si>
  <si>
    <t>Accelmed Growth partners</t>
  </si>
  <si>
    <t>FIMI 6</t>
  </si>
  <si>
    <t>סה"כ יתרות התחייבות להשקעה</t>
  </si>
  <si>
    <t>בישראל</t>
  </si>
  <si>
    <t>בחו"ל</t>
  </si>
  <si>
    <t>Evergreen V L.P</t>
  </si>
  <si>
    <t>Fattal Hotels Fund L.P</t>
  </si>
  <si>
    <t>HarbourVest</t>
  </si>
  <si>
    <t>Magma Venture Partners</t>
  </si>
  <si>
    <t>tene growth capital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</si>
  <si>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</si>
  <si>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</si>
  <si>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</si>
  <si>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</si>
  <si>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</si>
  <si>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</si>
  <si>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</si>
  <si>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</si>
  <si>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</si>
  <si>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</si>
  <si>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</si>
  <si>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</si>
  <si>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</si>
  <si>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</si>
  <si>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</si>
  <si>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</si>
  <si>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</si>
  <si>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</si>
  <si>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</si>
  <si>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Advent International VIII</t>
  </si>
  <si>
    <t>Brookfield strategic real estate partners II</t>
  </si>
  <si>
    <t>Vintage IX Migdal LP</t>
  </si>
  <si>
    <t>BOS Mezzanine Portfolio</t>
  </si>
  <si>
    <t>Omega fund lll (315)</t>
  </si>
  <si>
    <t>גורם 58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</si>
  <si>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</si>
  <si>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</si>
  <si>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</si>
  <si>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</si>
  <si>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</si>
  <si>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</si>
  <si>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</si>
  <si>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</si>
  <si>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</si>
  <si>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>גורם 80</t>
  </si>
  <si>
    <t>גורם 81</t>
  </si>
  <si>
    <t>גורם 61</t>
  </si>
  <si>
    <t>גורם 86</t>
  </si>
  <si>
    <t>* בעל ענין/צד קשור</t>
  </si>
  <si>
    <t>פורוורד ריבית</t>
  </si>
  <si>
    <t>בבטחונות אחרים-גורם 9</t>
  </si>
  <si>
    <t>בבטחונות אחרים - גורם 80</t>
  </si>
  <si>
    <t>בבטחונות אחרים-גורם 33*</t>
  </si>
  <si>
    <t>בבטחונות אחרים - גורם 07</t>
  </si>
  <si>
    <t>בבטחונות אחרים-גורם 7</t>
  </si>
  <si>
    <t>בבטחונות אחרים - גורם 29</t>
  </si>
  <si>
    <t>בבטחונות אחרים-גורם 29</t>
  </si>
  <si>
    <t>בבטחונות אחרים-גורם 10</t>
  </si>
  <si>
    <t>בבטחונות אחרים - גורם 28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</si>
  <si>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</si>
  <si>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</si>
  <si>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</si>
  <si>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</si>
  <si>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</si>
  <si>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63</t>
  </si>
  <si>
    <t>בבטחונות אחרים - גורם 37</t>
  </si>
  <si>
    <t>בבטחונות אחרים-גורם 27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</si>
  <si>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</si>
  <si>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</si>
  <si>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</si>
  <si>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</si>
  <si>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</si>
  <si>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</si>
  <si>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</si>
  <si>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</si>
  <si>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</si>
  <si>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</si>
  <si>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</si>
  <si>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</si>
  <si>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</si>
  <si>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16</t>
  </si>
  <si>
    <t>בבטחונות אחרים-גורם 3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</si>
  <si>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</si>
  <si>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</si>
  <si>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</si>
  <si>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</si>
  <si>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65</t>
  </si>
  <si>
    <t>בבטחונות אחרים-גורם 84</t>
  </si>
  <si>
    <t>בבטחונות אחרים - גורם 76</t>
  </si>
  <si>
    <t>בבטחונות אחרים-גורם 70</t>
  </si>
  <si>
    <t>בבטחונות אחרים - גורם 58</t>
  </si>
  <si>
    <t>בבטחונות אחרים-גורם 80</t>
  </si>
  <si>
    <t>בבטחונות אחרים-גורם 81</t>
  </si>
  <si>
    <t>בבטחונות אחרים-גורם 86</t>
  </si>
  <si>
    <t>גורם 78</t>
  </si>
  <si>
    <t>גורם 77</t>
  </si>
  <si>
    <t>גורם 79</t>
  </si>
  <si>
    <t>כתר נורווגי</t>
  </si>
  <si>
    <t>3. חייבים/זכאיים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</si>
</sst>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mmm\-yyyy"/>
    <numFmt numFmtId="171" formatCode="0_ ;\-0\ "/>
  </numFmts>
  <fonts count="4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name val="Calibri"/>
      <family val="2"/>
    </font>
    <font>
      <sz val="11"/>
      <name val="Arial"/>
      <family val="2"/>
      <charset val="177"/>
    </font>
    <font>
      <sz val="7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77"/>
      <scheme val="minor"/>
    </font>
    <font>
      <b/>
      <sz val="11"/>
      <color rgb="FF000000"/>
      <name val="Arial"/>
      <family val="2"/>
      <scheme val="minor"/>
    </font>
    <font>
      <sz val="12"/>
      <name val="arial"/>
      <family val="2"/>
    </font>
    <font>
      <sz val="10"/>
      <name val="Arial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2" fillId="0" borderId="0"/>
    <xf numFmtId="0" fontId="39" fillId="0" borderId="0"/>
  </cellStyleXfs>
  <cellXfs count="23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2" fontId="28" fillId="0" borderId="31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1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 indent="2"/>
    </xf>
    <xf numFmtId="0" fontId="29" fillId="0" borderId="33" xfId="0" applyFont="1" applyFill="1" applyBorder="1" applyAlignment="1">
      <alignment horizontal="right" indent="3"/>
    </xf>
    <xf numFmtId="0" fontId="29" fillId="0" borderId="33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2"/>
    </xf>
    <xf numFmtId="0" fontId="29" fillId="0" borderId="27" xfId="0" applyNumberFormat="1" applyFont="1" applyFill="1" applyBorder="1" applyAlignment="1">
      <alignment horizontal="right"/>
    </xf>
    <xf numFmtId="4" fontId="29" fillId="0" borderId="27" xfId="0" applyNumberFormat="1" applyFont="1" applyFill="1" applyBorder="1" applyAlignment="1">
      <alignment horizontal="right"/>
    </xf>
    <xf numFmtId="2" fontId="29" fillId="0" borderId="27" xfId="0" applyNumberFormat="1" applyFont="1" applyFill="1" applyBorder="1" applyAlignment="1">
      <alignment horizontal="right"/>
    </xf>
    <xf numFmtId="10" fontId="29" fillId="0" borderId="27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2" fontId="6" fillId="0" borderId="16" xfId="7" applyNumberFormat="1" applyFont="1" applyBorder="1" applyAlignment="1">
      <alignment horizontal="right"/>
    </xf>
    <xf numFmtId="168" fontId="6" fillId="0" borderId="16" xfId="7" applyNumberFormat="1" applyFont="1" applyBorder="1" applyAlignment="1">
      <alignment horizontal="center"/>
    </xf>
    <xf numFmtId="169" fontId="28" fillId="0" borderId="31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169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5" fillId="0" borderId="33" xfId="0" applyFont="1" applyFill="1" applyBorder="1" applyAlignment="1">
      <alignment horizontal="right" indent="1"/>
    </xf>
    <xf numFmtId="0" fontId="35" fillId="0" borderId="0" xfId="0" applyNumberFormat="1" applyFont="1" applyFill="1" applyBorder="1" applyAlignment="1">
      <alignment horizontal="right"/>
    </xf>
    <xf numFmtId="4" fontId="35" fillId="0" borderId="0" xfId="0" applyNumberFormat="1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10" fontId="35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5" fillId="0" borderId="0" xfId="0" applyFont="1" applyFill="1" applyBorder="1" applyAlignment="1">
      <alignment horizontal="right" indent="1"/>
    </xf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indent="2"/>
    </xf>
    <xf numFmtId="166" fontId="35" fillId="0" borderId="0" xfId="0" applyNumberFormat="1" applyFont="1" applyFill="1" applyBorder="1" applyAlignment="1">
      <alignment horizontal="right"/>
    </xf>
    <xf numFmtId="0" fontId="22" fillId="7" borderId="24" xfId="0" applyFont="1" applyFill="1" applyBorder="1" applyAlignment="1">
      <alignment horizontal="right"/>
    </xf>
    <xf numFmtId="43" fontId="6" fillId="2" borderId="6" xfId="12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0" fontId="6" fillId="2" borderId="35" xfId="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170" fontId="0" fillId="0" borderId="24" xfId="0" applyNumberFormat="1" applyFill="1" applyBorder="1" applyAlignment="1">
      <alignment horizontal="center"/>
    </xf>
    <xf numFmtId="43" fontId="2" fillId="0" borderId="24" xfId="12" applyFont="1" applyFill="1" applyBorder="1" applyAlignment="1">
      <alignment horizontal="right"/>
    </xf>
    <xf numFmtId="43" fontId="22" fillId="0" borderId="24" xfId="12" applyFont="1" applyFill="1" applyBorder="1" applyAlignment="1">
      <alignment horizontal="right" indent="1"/>
    </xf>
    <xf numFmtId="43" fontId="36" fillId="0" borderId="24" xfId="12" applyFont="1" applyFill="1" applyBorder="1"/>
    <xf numFmtId="43" fontId="37" fillId="0" borderId="24" xfId="12" applyFont="1" applyFill="1" applyBorder="1"/>
    <xf numFmtId="43" fontId="22" fillId="0" borderId="24" xfId="12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0" fontId="35" fillId="0" borderId="0" xfId="0" applyFont="1" applyFill="1" applyBorder="1" applyAlignment="1">
      <alignment horizontal="right" indent="3"/>
    </xf>
    <xf numFmtId="0" fontId="38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2" fillId="7" borderId="24" xfId="0" applyFont="1" applyFill="1" applyBorder="1" applyAlignment="1">
      <alignment horizontal="right"/>
    </xf>
    <xf numFmtId="43" fontId="6" fillId="0" borderId="16" xfId="12" applyFont="1" applyFill="1" applyBorder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8" fontId="6" fillId="0" borderId="16" xfId="7" applyNumberFormat="1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10" fontId="5" fillId="0" borderId="0" xfId="13" applyNumberFormat="1" applyFont="1" applyFill="1" applyAlignment="1">
      <alignment horizontal="center"/>
    </xf>
    <xf numFmtId="49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right" vertical="center" readingOrder="2"/>
    </xf>
    <xf numFmtId="0" fontId="7" fillId="0" borderId="0" xfId="0" applyFont="1" applyFill="1" applyAlignment="1">
      <alignment horizontal="center"/>
    </xf>
    <xf numFmtId="0" fontId="33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71" fontId="31" fillId="0" borderId="0" xfId="12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2" fontId="34" fillId="0" borderId="0" xfId="0" applyNumberFormat="1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10" fontId="34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9" fillId="0" borderId="0" xfId="13" applyNumberFormat="1" applyFont="1" applyFill="1" applyBorder="1" applyAlignment="1">
      <alignment horizontal="right"/>
    </xf>
    <xf numFmtId="10" fontId="2" fillId="0" borderId="0" xfId="0" applyNumberFormat="1" applyFont="1" applyFill="1" applyAlignment="1">
      <alignment horizontal="right"/>
    </xf>
    <xf numFmtId="0" fontId="39" fillId="0" borderId="0" xfId="16"/>
    <xf numFmtId="0" fontId="12" fillId="2" borderId="1" xfId="16" applyFont="1" applyFill="1" applyBorder="1" applyAlignment="1">
      <alignment horizontal="center" vertical="center" wrapText="1"/>
    </xf>
    <xf numFmtId="0" fontId="6" fillId="2" borderId="2" xfId="16" applyFont="1" applyFill="1" applyBorder="1" applyAlignment="1">
      <alignment horizontal="center" vertical="center" wrapText="1"/>
    </xf>
    <xf numFmtId="0" fontId="10" fillId="2" borderId="1" xfId="16" applyFont="1" applyFill="1" applyBorder="1" applyAlignment="1">
      <alignment horizontal="center" vertical="center" wrapText="1"/>
    </xf>
    <xf numFmtId="0" fontId="10" fillId="2" borderId="2" xfId="16" applyFont="1" applyFill="1" applyBorder="1" applyAlignment="1">
      <alignment horizontal="center" vertical="center" wrapText="1"/>
    </xf>
    <xf numFmtId="49" fontId="6" fillId="2" borderId="1" xfId="16" applyNumberFormat="1" applyFont="1" applyFill="1" applyBorder="1" applyAlignment="1">
      <alignment horizontal="center" wrapText="1"/>
    </xf>
    <xf numFmtId="49" fontId="6" fillId="2" borderId="2" xfId="16" applyNumberFormat="1" applyFont="1" applyFill="1" applyBorder="1" applyAlignment="1">
      <alignment horizontal="center" wrapText="1"/>
    </xf>
    <xf numFmtId="0" fontId="28" fillId="0" borderId="31" xfId="16" applyFont="1" applyFill="1" applyBorder="1" applyAlignment="1">
      <alignment horizontal="right"/>
    </xf>
    <xf numFmtId="0" fontId="28" fillId="0" borderId="31" xfId="16" applyNumberFormat="1" applyFont="1" applyFill="1" applyBorder="1" applyAlignment="1">
      <alignment horizontal="right"/>
    </xf>
    <xf numFmtId="4" fontId="28" fillId="0" borderId="31" xfId="16" applyNumberFormat="1" applyFont="1" applyFill="1" applyBorder="1" applyAlignment="1">
      <alignment horizontal="right"/>
    </xf>
    <xf numFmtId="10" fontId="28" fillId="0" borderId="31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1"/>
    </xf>
    <xf numFmtId="0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9" fillId="0" borderId="0" xfId="16" applyFont="1" applyFill="1" applyBorder="1" applyAlignment="1">
      <alignment horizontal="right" indent="3"/>
    </xf>
    <xf numFmtId="0" fontId="29" fillId="0" borderId="0" xfId="16" applyNumberFormat="1" applyFont="1" applyFill="1" applyBorder="1" applyAlignment="1">
      <alignment horizontal="right"/>
    </xf>
    <xf numFmtId="49" fontId="29" fillId="0" borderId="0" xfId="16" applyNumberFormat="1" applyFont="1" applyFill="1" applyBorder="1" applyAlignment="1">
      <alignment horizontal="right"/>
    </xf>
    <xf numFmtId="166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2"/>
    </xf>
    <xf numFmtId="0" fontId="5" fillId="0" borderId="0" xfId="16" applyFont="1" applyFill="1" applyAlignment="1">
      <alignment horizontal="right"/>
    </xf>
    <xf numFmtId="0" fontId="5" fillId="0" borderId="0" xfId="16" applyFont="1" applyFill="1" applyAlignment="1">
      <alignment horizontal="center"/>
    </xf>
    <xf numFmtId="0" fontId="7" fillId="0" borderId="0" xfId="16" applyFont="1" applyFill="1" applyAlignment="1">
      <alignment horizontal="right"/>
    </xf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16" applyFont="1" applyFill="1" applyBorder="1" applyAlignment="1">
      <alignment horizontal="center" vertical="center" wrapText="1" readingOrder="2"/>
    </xf>
    <xf numFmtId="0" fontId="8" fillId="2" borderId="27" xfId="16" applyFont="1" applyFill="1" applyBorder="1" applyAlignment="1">
      <alignment horizontal="center" vertical="center" wrapText="1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17" fillId="0" borderId="24" xfId="0" applyFont="1" applyBorder="1" applyAlignment="1">
      <alignment horizontal="center" readingOrder="2"/>
    </xf>
    <xf numFmtId="0" fontId="17" fillId="0" borderId="25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2 2" xfId="15"/>
    <cellStyle name="Normal 3" xfId="6"/>
    <cellStyle name="Normal 4" xfId="14"/>
    <cellStyle name="Normal 5" xfId="1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51</xdr:row>
      <xdr:rowOff>0</xdr:rowOff>
    </xdr:from>
    <xdr:to>
      <xdr:col>36</xdr:col>
      <xdr:colOff>198120</xdr:colOff>
      <xdr:row>51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J67"/>
  <sheetViews>
    <sheetView rightToLeft="1" tabSelected="1" zoomScale="85" zoomScaleNormal="85" workbookViewId="0">
      <selection activeCell="A17" sqref="A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208</v>
      </c>
      <c r="C1" s="81" t="s" vm="1">
        <v>273</v>
      </c>
    </row>
    <row r="2" spans="1:36">
      <c r="B2" s="57" t="s">
        <v>207</v>
      </c>
      <c r="C2" s="81" t="s">
        <v>274</v>
      </c>
    </row>
    <row r="3" spans="1:36">
      <c r="B3" s="57" t="s">
        <v>209</v>
      </c>
      <c r="C3" s="81" t="s">
        <v>275</v>
      </c>
    </row>
    <row r="4" spans="1:36">
      <c r="B4" s="57" t="s">
        <v>210</v>
      </c>
      <c r="C4" s="81">
        <v>162</v>
      </c>
    </row>
    <row r="6" spans="1:36" ht="26.25" customHeight="1">
      <c r="B6" s="216" t="s">
        <v>224</v>
      </c>
      <c r="C6" s="217"/>
      <c r="D6" s="218"/>
    </row>
    <row r="7" spans="1:36" s="10" customFormat="1">
      <c r="B7" s="22"/>
      <c r="C7" s="23" t="s">
        <v>137</v>
      </c>
      <c r="D7" s="24" t="s">
        <v>136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137</v>
      </c>
    </row>
    <row r="8" spans="1:36" s="10" customFormat="1">
      <c r="B8" s="22"/>
      <c r="C8" s="25" t="s">
        <v>23</v>
      </c>
      <c r="D8" s="26" t="s">
        <v>20</v>
      </c>
      <c r="AJ8" s="37" t="s">
        <v>138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147</v>
      </c>
    </row>
    <row r="10" spans="1:36" s="11" customFormat="1" ht="18" customHeight="1">
      <c r="B10" s="69" t="s">
        <v>223</v>
      </c>
      <c r="C10" s="122">
        <f>C11+C12+C23+C33+C34+C35</f>
        <v>48038640.307430014</v>
      </c>
      <c r="D10" s="123">
        <f>C10/$C$43</f>
        <v>0.99848427234166726</v>
      </c>
      <c r="AJ10" s="68"/>
    </row>
    <row r="11" spans="1:36">
      <c r="A11" s="45" t="s">
        <v>170</v>
      </c>
      <c r="B11" s="28" t="s">
        <v>225</v>
      </c>
      <c r="C11" s="122">
        <f>מזומנים!I10</f>
        <v>2668780.1261999998</v>
      </c>
      <c r="D11" s="123">
        <f t="shared" ref="D11:D13" si="0">C11/$C$43</f>
        <v>5.5470657897379372E-2</v>
      </c>
    </row>
    <row r="12" spans="1:36">
      <c r="B12" s="28" t="s">
        <v>226</v>
      </c>
      <c r="C12" s="122">
        <f>C13+C15+C16+C17+C18+C19+C20+C21</f>
        <v>26197588.318560004</v>
      </c>
      <c r="D12" s="123">
        <f t="shared" si="0"/>
        <v>0.54451749137700256</v>
      </c>
    </row>
    <row r="13" spans="1:36">
      <c r="A13" s="55" t="s">
        <v>170</v>
      </c>
      <c r="B13" s="29" t="s">
        <v>92</v>
      </c>
      <c r="C13" s="122">
        <f>'תעודות התחייבות ממשלתיות'!N11</f>
        <v>4732743.3714300003</v>
      </c>
      <c r="D13" s="123">
        <f t="shared" si="0"/>
        <v>9.8370182652135582E-2</v>
      </c>
    </row>
    <row r="14" spans="1:36">
      <c r="A14" s="55" t="s">
        <v>170</v>
      </c>
      <c r="B14" s="29" t="s">
        <v>93</v>
      </c>
      <c r="C14" s="122" t="s" vm="2">
        <v>2581</v>
      </c>
      <c r="D14" s="123" t="s" vm="3">
        <v>2581</v>
      </c>
    </row>
    <row r="15" spans="1:36">
      <c r="A15" s="55" t="s">
        <v>170</v>
      </c>
      <c r="B15" s="29" t="s">
        <v>94</v>
      </c>
      <c r="C15" s="122">
        <f>'אג"ח קונצרני'!Q11</f>
        <v>5580136.8435800029</v>
      </c>
      <c r="D15" s="123">
        <f t="shared" ref="D15:D21" si="1">C15/$C$43</f>
        <v>0.11598327596643383</v>
      </c>
    </row>
    <row r="16" spans="1:36">
      <c r="A16" s="55" t="s">
        <v>170</v>
      </c>
      <c r="B16" s="29" t="s">
        <v>95</v>
      </c>
      <c r="C16" s="122">
        <f>מניות!K11</f>
        <v>8046069.9199300027</v>
      </c>
      <c r="D16" s="123">
        <f t="shared" si="1"/>
        <v>0.16723775314616693</v>
      </c>
    </row>
    <row r="17" spans="1:4">
      <c r="A17" s="55" t="s">
        <v>170</v>
      </c>
      <c r="B17" s="29" t="s">
        <v>96</v>
      </c>
      <c r="C17" s="160">
        <f>'תעודות סל'!J11</f>
        <v>3360382.2912899991</v>
      </c>
      <c r="D17" s="123">
        <f t="shared" si="1"/>
        <v>6.9845625218280069E-2</v>
      </c>
    </row>
    <row r="18" spans="1:4">
      <c r="A18" s="55" t="s">
        <v>170</v>
      </c>
      <c r="B18" s="29" t="s">
        <v>97</v>
      </c>
      <c r="C18" s="160">
        <f>'קרנות נאמנות'!L11</f>
        <v>4408247.818669999</v>
      </c>
      <c r="D18" s="123">
        <f t="shared" si="1"/>
        <v>9.1625534931005878E-2</v>
      </c>
    </row>
    <row r="19" spans="1:4">
      <c r="A19" s="55" t="s">
        <v>170</v>
      </c>
      <c r="B19" s="29" t="s">
        <v>98</v>
      </c>
      <c r="C19" s="160">
        <f>'כתבי אופציה'!I11</f>
        <v>933.78591000000006</v>
      </c>
      <c r="D19" s="123">
        <f t="shared" si="1"/>
        <v>1.9408762173583924E-5</v>
      </c>
    </row>
    <row r="20" spans="1:4">
      <c r="A20" s="55" t="s">
        <v>170</v>
      </c>
      <c r="B20" s="29" t="s">
        <v>99</v>
      </c>
      <c r="C20" s="160">
        <f>אופציות!I11</f>
        <v>-3228.1939999999995</v>
      </c>
      <c r="D20" s="123">
        <f t="shared" si="1"/>
        <v>-6.7098088464614513E-5</v>
      </c>
    </row>
    <row r="21" spans="1:4">
      <c r="A21" s="55" t="s">
        <v>170</v>
      </c>
      <c r="B21" s="29" t="s">
        <v>100</v>
      </c>
      <c r="C21" s="160">
        <f>'חוזים עתידיים'!I11</f>
        <v>72302.481749999992</v>
      </c>
      <c r="D21" s="123">
        <f t="shared" si="1"/>
        <v>1.5028087892712387E-3</v>
      </c>
    </row>
    <row r="22" spans="1:4">
      <c r="A22" s="55" t="s">
        <v>170</v>
      </c>
      <c r="B22" s="29" t="s">
        <v>101</v>
      </c>
      <c r="C22" s="160" t="s" vm="4">
        <v>2581</v>
      </c>
      <c r="D22" s="123" t="s" vm="5">
        <v>2581</v>
      </c>
    </row>
    <row r="23" spans="1:4">
      <c r="B23" s="28" t="s">
        <v>227</v>
      </c>
      <c r="C23" s="160">
        <f>C24+C26+C27+C28+C29+C31+C32</f>
        <v>16130481.29614001</v>
      </c>
      <c r="D23" s="123">
        <f t="shared" ref="D23:D24" si="2">C23/$C$43</f>
        <v>0.33527243436584431</v>
      </c>
    </row>
    <row r="24" spans="1:4">
      <c r="A24" s="55" t="s">
        <v>170</v>
      </c>
      <c r="B24" s="29" t="s">
        <v>102</v>
      </c>
      <c r="C24" s="160">
        <f>'לא סחיר- תעודות התחייבות ממשלתי'!M11</f>
        <v>14238391.882830011</v>
      </c>
      <c r="D24" s="123">
        <f t="shared" si="2"/>
        <v>0.29594531126319468</v>
      </c>
    </row>
    <row r="25" spans="1:4">
      <c r="A25" s="55" t="s">
        <v>170</v>
      </c>
      <c r="B25" s="29" t="s">
        <v>103</v>
      </c>
      <c r="C25" s="160" t="s" vm="6">
        <v>2581</v>
      </c>
      <c r="D25" s="123" t="s" vm="7">
        <v>2581</v>
      </c>
    </row>
    <row r="26" spans="1:4">
      <c r="A26" s="55" t="s">
        <v>170</v>
      </c>
      <c r="B26" s="29" t="s">
        <v>94</v>
      </c>
      <c r="C26" s="160">
        <f>'לא סחיר - אג"ח קונצרני'!P11</f>
        <v>393889.8183499999</v>
      </c>
      <c r="D26" s="123">
        <f t="shared" ref="D26:D29" si="3">C26/$C$43</f>
        <v>8.1870091688911011E-3</v>
      </c>
    </row>
    <row r="27" spans="1:4">
      <c r="A27" s="55" t="s">
        <v>170</v>
      </c>
      <c r="B27" s="29" t="s">
        <v>104</v>
      </c>
      <c r="C27" s="160">
        <f>'לא סחיר - מניות'!J11</f>
        <v>436856.04279999994</v>
      </c>
      <c r="D27" s="123">
        <f t="shared" si="3"/>
        <v>9.0800631579439853E-3</v>
      </c>
    </row>
    <row r="28" spans="1:4">
      <c r="A28" s="55" t="s">
        <v>170</v>
      </c>
      <c r="B28" s="29" t="s">
        <v>105</v>
      </c>
      <c r="C28" s="160">
        <f>'לא סחיר - קרנות השקעה'!H11</f>
        <v>878644.09701000014</v>
      </c>
      <c r="D28" s="123">
        <f t="shared" si="3"/>
        <v>1.8262638289423851E-2</v>
      </c>
    </row>
    <row r="29" spans="1:4">
      <c r="A29" s="55" t="s">
        <v>170</v>
      </c>
      <c r="B29" s="29" t="s">
        <v>106</v>
      </c>
      <c r="C29" s="160">
        <f>'לא סחיר - כתבי אופציה'!I11</f>
        <v>149.95160000000001</v>
      </c>
      <c r="D29" s="123">
        <f t="shared" si="3"/>
        <v>3.1167475443577717E-6</v>
      </c>
    </row>
    <row r="30" spans="1:4">
      <c r="A30" s="55" t="s">
        <v>170</v>
      </c>
      <c r="B30" s="29" t="s">
        <v>252</v>
      </c>
      <c r="C30" s="160" t="s" vm="8">
        <v>2581</v>
      </c>
      <c r="D30" s="123" t="s" vm="9">
        <v>2581</v>
      </c>
    </row>
    <row r="31" spans="1:4">
      <c r="A31" s="55" t="s">
        <v>170</v>
      </c>
      <c r="B31" s="29" t="s">
        <v>132</v>
      </c>
      <c r="C31" s="160">
        <f>'לא סחיר - חוזים עתידיים'!I11</f>
        <v>182497.62291999991</v>
      </c>
      <c r="D31" s="123">
        <f t="shared" ref="D31:D35" si="4">C31/$C$43</f>
        <v>3.7932173987275911E-3</v>
      </c>
    </row>
    <row r="32" spans="1:4">
      <c r="A32" s="55" t="s">
        <v>170</v>
      </c>
      <c r="B32" s="29" t="s">
        <v>107</v>
      </c>
      <c r="C32" s="160">
        <f>'לא סחיר - מוצרים מובנים'!N11</f>
        <v>51.880629999999989</v>
      </c>
      <c r="D32" s="123">
        <f t="shared" si="4"/>
        <v>1.0783401187598804E-6</v>
      </c>
    </row>
    <row r="33" spans="1:4">
      <c r="A33" s="55" t="s">
        <v>170</v>
      </c>
      <c r="B33" s="28" t="s">
        <v>228</v>
      </c>
      <c r="C33" s="160">
        <f>הלוואות!M10</f>
        <v>1577147.8941599994</v>
      </c>
      <c r="D33" s="123">
        <f t="shared" si="4"/>
        <v>3.2781056195547158E-2</v>
      </c>
    </row>
    <row r="34" spans="1:4">
      <c r="A34" s="55" t="s">
        <v>170</v>
      </c>
      <c r="B34" s="28" t="s">
        <v>229</v>
      </c>
      <c r="C34" s="160">
        <f>'פקדונות מעל 3 חודשים'!M10</f>
        <v>468689.60993000004</v>
      </c>
      <c r="D34" s="123">
        <f t="shared" si="4"/>
        <v>9.7417246019070782E-3</v>
      </c>
    </row>
    <row r="35" spans="1:4">
      <c r="A35" s="55" t="s">
        <v>170</v>
      </c>
      <c r="B35" s="28" t="s">
        <v>230</v>
      </c>
      <c r="C35" s="160">
        <f>'זכויות מקרקעין'!G10</f>
        <v>995953.06244000001</v>
      </c>
      <c r="D35" s="123">
        <f t="shared" si="4"/>
        <v>2.0700907903986834E-2</v>
      </c>
    </row>
    <row r="36" spans="1:4">
      <c r="A36" s="55" t="s">
        <v>170</v>
      </c>
      <c r="B36" s="56" t="s">
        <v>231</v>
      </c>
      <c r="C36" s="160" t="s" vm="10">
        <v>2581</v>
      </c>
      <c r="D36" s="123" t="s" vm="11">
        <v>2581</v>
      </c>
    </row>
    <row r="37" spans="1:4">
      <c r="A37" s="55" t="s">
        <v>170</v>
      </c>
      <c r="B37" s="28" t="s">
        <v>232</v>
      </c>
      <c r="C37" s="160"/>
      <c r="D37" s="123"/>
    </row>
    <row r="38" spans="1:4">
      <c r="A38" s="55"/>
      <c r="B38" s="70" t="s">
        <v>234</v>
      </c>
      <c r="C38" s="160">
        <f>C40+C41</f>
        <v>278585.25874999998</v>
      </c>
      <c r="D38" s="123">
        <f>C38/$C$43</f>
        <v>5.7904011768019599E-3</v>
      </c>
    </row>
    <row r="39" spans="1:4">
      <c r="A39" s="55" t="s">
        <v>170</v>
      </c>
      <c r="B39" s="71" t="s">
        <v>236</v>
      </c>
      <c r="C39" s="160" t="s" vm="12">
        <v>2581</v>
      </c>
      <c r="D39" s="123" t="s" vm="13">
        <v>2581</v>
      </c>
    </row>
    <row r="40" spans="1:4">
      <c r="A40" s="55" t="s">
        <v>170</v>
      </c>
      <c r="B40" s="71" t="s">
        <v>235</v>
      </c>
      <c r="C40" s="160">
        <f>'עלות מתואמת אג"ח קונצרני ל.סחיר'!M10</f>
        <v>263363.27551999997</v>
      </c>
      <c r="D40" s="123">
        <f t="shared" ref="D40:D43" si="5">C40/$C$43</f>
        <v>5.4740118961783607E-3</v>
      </c>
    </row>
    <row r="41" spans="1:4">
      <c r="A41" s="55" t="s">
        <v>170</v>
      </c>
      <c r="B41" s="71" t="s">
        <v>237</v>
      </c>
      <c r="C41" s="122">
        <f>'עלות מתואמת מסגרות אשראי ללווים'!M10</f>
        <v>15221.983229999996</v>
      </c>
      <c r="D41" s="123">
        <f t="shared" si="5"/>
        <v>3.1638928062359899E-4</v>
      </c>
    </row>
    <row r="42" spans="1:4">
      <c r="A42" s="55"/>
      <c r="B42" s="71" t="s">
        <v>2883</v>
      </c>
      <c r="C42" s="122">
        <v>-205661.23</v>
      </c>
      <c r="D42" s="123">
        <f>C42/$C$43</f>
        <v>-4.2746735184692854E-3</v>
      </c>
    </row>
    <row r="43" spans="1:4">
      <c r="B43" s="71" t="s">
        <v>108</v>
      </c>
      <c r="C43" s="122">
        <f>C10+C38+C42</f>
        <v>48111564.336180016</v>
      </c>
      <c r="D43" s="123">
        <f t="shared" si="5"/>
        <v>1</v>
      </c>
    </row>
    <row r="44" spans="1:4">
      <c r="A44" s="55" t="s">
        <v>170</v>
      </c>
      <c r="B44" s="71" t="s">
        <v>233</v>
      </c>
      <c r="C44" s="122">
        <f>'יתרת התחייבות להשקעה'!C10</f>
        <v>1114207.7133879552</v>
      </c>
      <c r="D44" s="123"/>
    </row>
    <row r="45" spans="1:4">
      <c r="B45" s="6"/>
    </row>
    <row r="46" spans="1:4">
      <c r="C46" s="65" t="s">
        <v>215</v>
      </c>
      <c r="D46" s="35" t="s">
        <v>131</v>
      </c>
    </row>
    <row r="47" spans="1:4">
      <c r="C47" s="65" t="s">
        <v>1</v>
      </c>
      <c r="D47" s="65" t="s">
        <v>2</v>
      </c>
    </row>
    <row r="48" spans="1:4">
      <c r="C48" s="124" t="s">
        <v>196</v>
      </c>
      <c r="D48" s="125" vm="14">
        <v>2.8963999999999999</v>
      </c>
    </row>
    <row r="49" spans="2:4">
      <c r="C49" s="161" t="s">
        <v>205</v>
      </c>
      <c r="D49" s="162">
        <v>1.0427999999999999</v>
      </c>
    </row>
    <row r="50" spans="2:4">
      <c r="C50" s="161" t="s">
        <v>201</v>
      </c>
      <c r="D50" s="162" vm="15">
        <v>2.9127999999999998</v>
      </c>
    </row>
    <row r="51" spans="2:4">
      <c r="B51" s="12"/>
      <c r="C51" s="161" t="s">
        <v>1589</v>
      </c>
      <c r="D51" s="162" vm="16">
        <v>3.9190999999999998</v>
      </c>
    </row>
    <row r="52" spans="2:4">
      <c r="C52" s="161" t="s">
        <v>194</v>
      </c>
      <c r="D52" s="162" vm="17">
        <v>4.2855999999999996</v>
      </c>
    </row>
    <row r="53" spans="2:4">
      <c r="C53" s="161" t="s">
        <v>195</v>
      </c>
      <c r="D53" s="162" vm="18">
        <v>5.4268999999999998</v>
      </c>
    </row>
    <row r="54" spans="2:4">
      <c r="C54" s="161" t="s">
        <v>197</v>
      </c>
      <c r="D54" s="162">
        <v>0.48570000000000002</v>
      </c>
    </row>
    <row r="55" spans="2:4">
      <c r="C55" s="161" t="s">
        <v>202</v>
      </c>
      <c r="D55" s="162" vm="19">
        <v>3.3532999999999999</v>
      </c>
    </row>
    <row r="56" spans="2:4">
      <c r="C56" s="161" t="s">
        <v>203</v>
      </c>
      <c r="D56" s="162">
        <v>0.21870000000000001</v>
      </c>
    </row>
    <row r="57" spans="2:4">
      <c r="C57" s="161" t="s">
        <v>200</v>
      </c>
      <c r="D57" s="162">
        <v>0.57499999999999996</v>
      </c>
    </row>
    <row r="58" spans="2:4">
      <c r="C58" s="161" t="s">
        <v>2582</v>
      </c>
      <c r="D58" s="162">
        <v>2.6105999999999998</v>
      </c>
    </row>
    <row r="59" spans="2:4">
      <c r="C59" s="161" t="s">
        <v>199</v>
      </c>
      <c r="D59" s="162" vm="20">
        <v>0.46460000000000001</v>
      </c>
    </row>
    <row r="60" spans="2:4">
      <c r="C60" s="161" t="s">
        <v>192</v>
      </c>
      <c r="D60" s="162" vm="21">
        <v>3.766</v>
      </c>
    </row>
    <row r="61" spans="2:4">
      <c r="C61" s="161" t="s">
        <v>206</v>
      </c>
      <c r="D61" s="162" vm="22">
        <v>0.25580000000000003</v>
      </c>
    </row>
    <row r="62" spans="2:4">
      <c r="C62" s="161" t="s">
        <v>2765</v>
      </c>
      <c r="D62" s="162">
        <v>0.45469999999999999</v>
      </c>
    </row>
    <row r="63" spans="2:4">
      <c r="C63" s="161" t="s">
        <v>193</v>
      </c>
      <c r="D63" s="162">
        <v>1</v>
      </c>
    </row>
    <row r="64" spans="2:4">
      <c r="C64" s="163"/>
      <c r="D64" s="163"/>
    </row>
    <row r="65" spans="2:4">
      <c r="C65"/>
      <c r="D65"/>
    </row>
    <row r="66" spans="2:4">
      <c r="B66" s="112" t="s">
        <v>2833</v>
      </c>
      <c r="C66"/>
      <c r="D66"/>
    </row>
    <row r="67" spans="2:4">
      <c r="B67" s="112" t="s">
        <v>140</v>
      </c>
      <c r="C67"/>
      <c r="D67"/>
    </row>
  </sheetData>
  <sheetProtection password="CC03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1181102362204722" bottom="0.51181102362204722" header="0" footer="0.23622047244094491"/>
  <pageSetup paperSize="9" scale="96" fitToHeight="5" pageOrder="overThenDown" orientation="portrait" r:id="rId1"/>
  <headerFooter alignWithMargins="0">
    <oddFooter>&amp;L&amp;Z&amp;F&amp;C&amp;A&amp;R&amp;D</oddFooter>
  </headerFooter>
  <rowBreaks count="1" manualBreakCount="1">
    <brk id="45" max="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AU796"/>
  <sheetViews>
    <sheetView rightToLeft="1" topLeftCell="A8" zoomScale="90" zoomScaleNormal="90" workbookViewId="0">
      <selection activeCell="D25" sqref="D25"/>
    </sheetView>
  </sheetViews>
  <sheetFormatPr defaultColWidth="9.140625" defaultRowHeight="18"/>
  <cols>
    <col min="1" max="1" width="6.28515625" style="1" customWidth="1"/>
    <col min="2" max="2" width="40.42578125" style="2" customWidth="1"/>
    <col min="3" max="3" width="19.28515625" style="2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85546875" style="1" customWidth="1"/>
    <col min="15" max="15" width="6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7">
      <c r="B1" s="57" t="s">
        <v>208</v>
      </c>
      <c r="C1" s="81" t="s" vm="1">
        <v>273</v>
      </c>
    </row>
    <row r="2" spans="2:47">
      <c r="B2" s="57" t="s">
        <v>207</v>
      </c>
      <c r="C2" s="81" t="s">
        <v>274</v>
      </c>
    </row>
    <row r="3" spans="2:47">
      <c r="B3" s="57" t="s">
        <v>209</v>
      </c>
      <c r="C3" s="81" t="s">
        <v>275</v>
      </c>
    </row>
    <row r="4" spans="2:47">
      <c r="B4" s="57" t="s">
        <v>210</v>
      </c>
      <c r="C4" s="81">
        <v>162</v>
      </c>
    </row>
    <row r="6" spans="2:47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47" ht="26.25" customHeight="1">
      <c r="B7" s="229" t="s">
        <v>120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AU7" s="3"/>
    </row>
    <row r="8" spans="2:47" s="3" customFormat="1" ht="78.75">
      <c r="B8" s="22" t="s">
        <v>144</v>
      </c>
      <c r="C8" s="30" t="s">
        <v>59</v>
      </c>
      <c r="D8" s="73" t="s">
        <v>148</v>
      </c>
      <c r="E8" s="73" t="s">
        <v>84</v>
      </c>
      <c r="F8" s="30" t="s">
        <v>129</v>
      </c>
      <c r="G8" s="30" t="s">
        <v>0</v>
      </c>
      <c r="H8" s="30" t="s">
        <v>133</v>
      </c>
      <c r="I8" s="30" t="s">
        <v>79</v>
      </c>
      <c r="J8" s="30" t="s">
        <v>74</v>
      </c>
      <c r="K8" s="73" t="s">
        <v>211</v>
      </c>
      <c r="L8" s="31" t="s">
        <v>213</v>
      </c>
      <c r="AQ8" s="1"/>
      <c r="AR8" s="1"/>
    </row>
    <row r="9" spans="2:47" s="3" customFormat="1" ht="20.25">
      <c r="B9" s="15"/>
      <c r="C9" s="16"/>
      <c r="D9" s="16"/>
      <c r="E9" s="16"/>
      <c r="F9" s="16"/>
      <c r="G9" s="16" t="s">
        <v>22</v>
      </c>
      <c r="H9" s="16" t="s">
        <v>80</v>
      </c>
      <c r="I9" s="16" t="s">
        <v>23</v>
      </c>
      <c r="J9" s="16" t="s">
        <v>20</v>
      </c>
      <c r="K9" s="32" t="s">
        <v>20</v>
      </c>
      <c r="L9" s="17" t="s">
        <v>20</v>
      </c>
      <c r="AP9" s="1"/>
      <c r="AQ9" s="1"/>
      <c r="AR9" s="1"/>
      <c r="AT9" s="4"/>
    </row>
    <row r="10" spans="2:4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AP10" s="1"/>
      <c r="AQ10" s="3"/>
      <c r="AR10" s="1"/>
    </row>
    <row r="11" spans="2:47" s="4" customFormat="1" ht="18" customHeight="1">
      <c r="B11" s="138" t="s">
        <v>62</v>
      </c>
      <c r="C11" s="132"/>
      <c r="D11" s="132"/>
      <c r="E11" s="132"/>
      <c r="F11" s="132"/>
      <c r="G11" s="133"/>
      <c r="H11" s="134"/>
      <c r="I11" s="133">
        <v>933.78591000000006</v>
      </c>
      <c r="J11" s="132"/>
      <c r="K11" s="135">
        <v>1</v>
      </c>
      <c r="L11" s="135">
        <f>I11/'סכום נכסי הקרן'!$C$43</f>
        <v>1.9408762173583924E-5</v>
      </c>
      <c r="AP11" s="136"/>
      <c r="AQ11" s="3"/>
      <c r="AR11" s="136"/>
      <c r="AT11" s="136"/>
    </row>
    <row r="12" spans="2:47" s="4" customFormat="1" ht="18" customHeight="1">
      <c r="B12" s="137" t="s">
        <v>30</v>
      </c>
      <c r="C12" s="132"/>
      <c r="D12" s="132"/>
      <c r="E12" s="132"/>
      <c r="F12" s="132"/>
      <c r="G12" s="133"/>
      <c r="H12" s="134"/>
      <c r="I12" s="133">
        <v>918.72190999999975</v>
      </c>
      <c r="J12" s="132"/>
      <c r="K12" s="135">
        <v>0.9838678225504599</v>
      </c>
      <c r="L12" s="135">
        <f>I12/'סכום נכסי הקרן'!$C$43</f>
        <v>1.9095656578123745E-5</v>
      </c>
      <c r="AP12" s="136"/>
      <c r="AQ12" s="3"/>
      <c r="AR12" s="136"/>
      <c r="AT12" s="136"/>
    </row>
    <row r="13" spans="2:47">
      <c r="B13" s="104" t="s">
        <v>1863</v>
      </c>
      <c r="C13" s="85"/>
      <c r="D13" s="85"/>
      <c r="E13" s="85"/>
      <c r="F13" s="85"/>
      <c r="G13" s="94"/>
      <c r="H13" s="96"/>
      <c r="I13" s="94">
        <v>918.72190999999975</v>
      </c>
      <c r="J13" s="85"/>
      <c r="K13" s="95">
        <v>0.9838678225504599</v>
      </c>
      <c r="L13" s="95">
        <f>I13/'סכום נכסי הקרן'!$C$43</f>
        <v>1.9095656578123745E-5</v>
      </c>
      <c r="AQ13" s="3"/>
    </row>
    <row r="14" spans="2:47" ht="20.25">
      <c r="B14" s="90" t="s">
        <v>1864</v>
      </c>
      <c r="C14" s="87" t="s">
        <v>1865</v>
      </c>
      <c r="D14" s="100" t="s">
        <v>149</v>
      </c>
      <c r="E14" s="100" t="s">
        <v>1215</v>
      </c>
      <c r="F14" s="100" t="s">
        <v>193</v>
      </c>
      <c r="G14" s="97">
        <v>67822.999999999985</v>
      </c>
      <c r="H14" s="99">
        <v>23.5</v>
      </c>
      <c r="I14" s="97">
        <v>15.938409999999996</v>
      </c>
      <c r="J14" s="98">
        <v>2.9807066889338131E-2</v>
      </c>
      <c r="K14" s="98">
        <v>1.7068591236293118E-2</v>
      </c>
      <c r="L14" s="98">
        <f>I14/'סכום נכסי הקרן'!$C$43</f>
        <v>3.3128022794333193E-7</v>
      </c>
      <c r="AQ14" s="4"/>
    </row>
    <row r="15" spans="2:47">
      <c r="B15" s="90" t="s">
        <v>1866</v>
      </c>
      <c r="C15" s="87" t="s">
        <v>1867</v>
      </c>
      <c r="D15" s="100" t="s">
        <v>149</v>
      </c>
      <c r="E15" s="100" t="s">
        <v>1215</v>
      </c>
      <c r="F15" s="100" t="s">
        <v>193</v>
      </c>
      <c r="G15" s="97">
        <v>237917.24999999997</v>
      </c>
      <c r="H15" s="99">
        <v>54.5</v>
      </c>
      <c r="I15" s="97">
        <v>129.66489999999999</v>
      </c>
      <c r="J15" s="98">
        <v>3.6954276630933841E-2</v>
      </c>
      <c r="K15" s="98">
        <v>0.13885934517902501</v>
      </c>
      <c r="L15" s="98">
        <f>I15/'סכום נכסי הקרן'!$C$43</f>
        <v>2.695088006159294E-6</v>
      </c>
    </row>
    <row r="16" spans="2:47">
      <c r="B16" s="90" t="s">
        <v>1868</v>
      </c>
      <c r="C16" s="87" t="s">
        <v>1869</v>
      </c>
      <c r="D16" s="100" t="s">
        <v>149</v>
      </c>
      <c r="E16" s="100" t="s">
        <v>1200</v>
      </c>
      <c r="F16" s="100" t="s">
        <v>193</v>
      </c>
      <c r="G16" s="97">
        <v>32650.069999999996</v>
      </c>
      <c r="H16" s="99">
        <v>2171</v>
      </c>
      <c r="I16" s="97">
        <v>708.83303000000001</v>
      </c>
      <c r="J16" s="98">
        <v>7.2003905183520237E-3</v>
      </c>
      <c r="K16" s="98">
        <v>0.75909587241469512</v>
      </c>
      <c r="L16" s="98">
        <f>I16/'סכום נכסי הקרן'!$C$43</f>
        <v>1.4733111254646024E-5</v>
      </c>
    </row>
    <row r="17" spans="2:43">
      <c r="B17" s="90" t="s">
        <v>1870</v>
      </c>
      <c r="C17" s="87" t="s">
        <v>1871</v>
      </c>
      <c r="D17" s="100" t="s">
        <v>149</v>
      </c>
      <c r="E17" s="100" t="s">
        <v>1147</v>
      </c>
      <c r="F17" s="100" t="s">
        <v>193</v>
      </c>
      <c r="G17" s="97">
        <v>1036863.9999999999</v>
      </c>
      <c r="H17" s="99">
        <v>6.2</v>
      </c>
      <c r="I17" s="97">
        <v>64.285569999999979</v>
      </c>
      <c r="J17" s="98">
        <v>2.9404154555122294E-2</v>
      </c>
      <c r="K17" s="98">
        <v>6.8844013720446878E-2</v>
      </c>
      <c r="L17" s="98">
        <f>I17/'סכום נכסי הקרן'!$C$43</f>
        <v>1.336177089375102E-6</v>
      </c>
    </row>
    <row r="18" spans="2:43">
      <c r="B18" s="86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43" s="136" customFormat="1" ht="20.25">
      <c r="B19" s="137" t="s">
        <v>53</v>
      </c>
      <c r="C19" s="132"/>
      <c r="D19" s="132"/>
      <c r="E19" s="132"/>
      <c r="F19" s="132"/>
      <c r="G19" s="133"/>
      <c r="H19" s="134"/>
      <c r="I19" s="133">
        <v>15.063999999999998</v>
      </c>
      <c r="J19" s="132"/>
      <c r="K19" s="135">
        <v>1.6132177449539795E-2</v>
      </c>
      <c r="L19" s="135">
        <f>I19/'סכום נכסי הקרן'!$C$43</f>
        <v>3.131055954601716E-7</v>
      </c>
      <c r="AP19" s="4"/>
    </row>
    <row r="20" spans="2:43">
      <c r="B20" s="104" t="s">
        <v>1872</v>
      </c>
      <c r="C20" s="85"/>
      <c r="D20" s="85"/>
      <c r="E20" s="85"/>
      <c r="F20" s="85"/>
      <c r="G20" s="94"/>
      <c r="H20" s="96"/>
      <c r="I20" s="94">
        <v>15.063999999999998</v>
      </c>
      <c r="J20" s="85"/>
      <c r="K20" s="95">
        <v>1.6132177449539795E-2</v>
      </c>
      <c r="L20" s="95">
        <f>I20/'סכום נכסי הקרן'!$C$43</f>
        <v>3.131055954601716E-7</v>
      </c>
      <c r="AQ20" s="3"/>
    </row>
    <row r="21" spans="2:43">
      <c r="B21" s="90" t="s">
        <v>1873</v>
      </c>
      <c r="C21" s="87" t="s">
        <v>1874</v>
      </c>
      <c r="D21" s="100" t="s">
        <v>32</v>
      </c>
      <c r="E21" s="100" t="s">
        <v>1147</v>
      </c>
      <c r="F21" s="100" t="s">
        <v>192</v>
      </c>
      <c r="G21" s="97">
        <v>39999.999999999993</v>
      </c>
      <c r="H21" s="99">
        <v>10</v>
      </c>
      <c r="I21" s="97">
        <v>15.063999999999998</v>
      </c>
      <c r="J21" s="98">
        <v>4.3478260869565209E-3</v>
      </c>
      <c r="K21" s="98">
        <v>1.6132177449539795E-2</v>
      </c>
      <c r="L21" s="98">
        <f>I21/'סכום נכסי הקרן'!$C$43</f>
        <v>3.131055954601716E-7</v>
      </c>
    </row>
    <row r="22" spans="2:43">
      <c r="B22" s="86"/>
      <c r="C22" s="87"/>
      <c r="D22" s="87"/>
      <c r="E22" s="87"/>
      <c r="F22" s="87"/>
      <c r="G22" s="97"/>
      <c r="H22" s="99"/>
      <c r="I22" s="87"/>
      <c r="J22" s="87"/>
      <c r="K22" s="98"/>
      <c r="L22" s="87"/>
    </row>
    <row r="23" spans="2:4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4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43">
      <c r="B25" s="112" t="s">
        <v>2833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43">
      <c r="B26" s="112" t="s">
        <v>140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4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4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4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4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4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4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U1:XFD2 A1:A1048576 B1:B24 B27:B1048576 D3:XFD1048576 D1:S2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90" zoomScaleNormal="90" workbookViewId="0">
      <selection activeCell="D12" sqref="D12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6.140625" style="2" customWidth="1"/>
    <col min="4" max="4" width="6.42578125" style="2" bestFit="1" customWidth="1"/>
    <col min="5" max="5" width="6.7109375" style="2" customWidth="1"/>
    <col min="6" max="6" width="9" style="1" bestFit="1" customWidth="1"/>
    <col min="7" max="7" width="9.7109375" style="1" bestFit="1" customWidth="1"/>
    <col min="8" max="8" width="8.42578125" style="1" bestFit="1" customWidth="1"/>
    <col min="9" max="9" width="9.710937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208</v>
      </c>
      <c r="C1" s="81" t="s" vm="1">
        <v>273</v>
      </c>
    </row>
    <row r="2" spans="2:61">
      <c r="B2" s="57" t="s">
        <v>207</v>
      </c>
      <c r="C2" s="81" t="s">
        <v>274</v>
      </c>
    </row>
    <row r="3" spans="2:61">
      <c r="B3" s="57" t="s">
        <v>209</v>
      </c>
      <c r="C3" s="81" t="s">
        <v>275</v>
      </c>
    </row>
    <row r="4" spans="2:61">
      <c r="B4" s="57" t="s">
        <v>210</v>
      </c>
      <c r="C4" s="81">
        <v>162</v>
      </c>
    </row>
    <row r="6" spans="2:61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61" ht="26.25" customHeight="1">
      <c r="B7" s="229" t="s">
        <v>121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BI7" s="3"/>
    </row>
    <row r="8" spans="2:61" s="3" customFormat="1" ht="78.75">
      <c r="B8" s="22" t="s">
        <v>144</v>
      </c>
      <c r="C8" s="30" t="s">
        <v>59</v>
      </c>
      <c r="D8" s="73" t="s">
        <v>148</v>
      </c>
      <c r="E8" s="73" t="s">
        <v>84</v>
      </c>
      <c r="F8" s="30" t="s">
        <v>129</v>
      </c>
      <c r="G8" s="30" t="s">
        <v>0</v>
      </c>
      <c r="H8" s="30" t="s">
        <v>133</v>
      </c>
      <c r="I8" s="30" t="s">
        <v>79</v>
      </c>
      <c r="J8" s="30" t="s">
        <v>74</v>
      </c>
      <c r="K8" s="73" t="s">
        <v>211</v>
      </c>
      <c r="L8" s="31" t="s">
        <v>213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80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64</v>
      </c>
      <c r="C11" s="85"/>
      <c r="D11" s="85"/>
      <c r="E11" s="85"/>
      <c r="F11" s="85"/>
      <c r="G11" s="94"/>
      <c r="H11" s="96"/>
      <c r="I11" s="94">
        <v>-3228.1939999999995</v>
      </c>
      <c r="J11" s="85"/>
      <c r="K11" s="95">
        <v>1</v>
      </c>
      <c r="L11" s="95">
        <f>I11/'סכום נכסי הקרן'!$C$43</f>
        <v>-6.7098088464614513E-5</v>
      </c>
      <c r="BD11" s="1"/>
      <c r="BE11" s="3"/>
      <c r="BF11" s="1"/>
      <c r="BH11" s="1"/>
    </row>
    <row r="12" spans="2:61" s="136" customFormat="1">
      <c r="B12" s="131" t="s">
        <v>268</v>
      </c>
      <c r="C12" s="132"/>
      <c r="D12" s="132"/>
      <c r="E12" s="132"/>
      <c r="F12" s="132"/>
      <c r="G12" s="133"/>
      <c r="H12" s="134"/>
      <c r="I12" s="133">
        <v>-3228.1939999999995</v>
      </c>
      <c r="J12" s="132"/>
      <c r="K12" s="135">
        <v>1</v>
      </c>
      <c r="L12" s="135">
        <f>I12/'סכום נכסי הקרן'!$C$43</f>
        <v>-6.7098088464614513E-5</v>
      </c>
      <c r="BE12" s="3"/>
    </row>
    <row r="13" spans="2:61" s="152" customFormat="1" ht="20.25">
      <c r="B13" s="109" t="s">
        <v>260</v>
      </c>
      <c r="C13" s="85"/>
      <c r="D13" s="85"/>
      <c r="E13" s="85"/>
      <c r="F13" s="85"/>
      <c r="G13" s="94"/>
      <c r="H13" s="96"/>
      <c r="I13" s="94">
        <v>-3228.1939999999995</v>
      </c>
      <c r="J13" s="85"/>
      <c r="K13" s="95">
        <v>1</v>
      </c>
      <c r="L13" s="95">
        <f>I13/'סכום נכסי הקרן'!$C$43</f>
        <v>-6.7098088464614513E-5</v>
      </c>
      <c r="BE13" s="172"/>
    </row>
    <row r="14" spans="2:61" s="152" customFormat="1">
      <c r="B14" s="110" t="s">
        <v>1875</v>
      </c>
      <c r="C14" s="87" t="s">
        <v>1876</v>
      </c>
      <c r="D14" s="100" t="s">
        <v>149</v>
      </c>
      <c r="E14" s="100"/>
      <c r="F14" s="100" t="s">
        <v>193</v>
      </c>
      <c r="G14" s="97">
        <v>270.99999999999994</v>
      </c>
      <c r="H14" s="99">
        <v>4646</v>
      </c>
      <c r="I14" s="97">
        <v>1259.0659999999998</v>
      </c>
      <c r="J14" s="87"/>
      <c r="K14" s="98">
        <v>-0.39002178927288755</v>
      </c>
      <c r="L14" s="98">
        <f>I14/'סכום נכסי הקרן'!$C$43</f>
        <v>2.6169716519759452E-5</v>
      </c>
    </row>
    <row r="15" spans="2:61" s="152" customFormat="1">
      <c r="B15" s="110" t="s">
        <v>1877</v>
      </c>
      <c r="C15" s="87" t="s">
        <v>1878</v>
      </c>
      <c r="D15" s="100" t="s">
        <v>149</v>
      </c>
      <c r="E15" s="100"/>
      <c r="F15" s="100" t="s">
        <v>193</v>
      </c>
      <c r="G15" s="97">
        <v>-270.99999999999994</v>
      </c>
      <c r="H15" s="99">
        <v>3460</v>
      </c>
      <c r="I15" s="97">
        <v>-937.65999999999985</v>
      </c>
      <c r="J15" s="87"/>
      <c r="K15" s="98">
        <v>0.29045961921743241</v>
      </c>
      <c r="L15" s="98">
        <f>I15/'סכום נכסי הקרן'!$C$43</f>
        <v>-1.9489285225649525E-5</v>
      </c>
    </row>
    <row r="16" spans="2:61" s="152" customFormat="1">
      <c r="B16" s="110" t="s">
        <v>1879</v>
      </c>
      <c r="C16" s="87" t="s">
        <v>1880</v>
      </c>
      <c r="D16" s="100" t="s">
        <v>149</v>
      </c>
      <c r="E16" s="100"/>
      <c r="F16" s="100" t="s">
        <v>193</v>
      </c>
      <c r="G16" s="97">
        <v>1199.9999999999998</v>
      </c>
      <c r="H16" s="99">
        <v>789</v>
      </c>
      <c r="I16" s="97">
        <v>946.79999999999984</v>
      </c>
      <c r="J16" s="87"/>
      <c r="K16" s="98">
        <v>-0.29329092365576542</v>
      </c>
      <c r="L16" s="98">
        <f>I16/'סכום נכסי הקרן'!$C$43</f>
        <v>1.967926034132305E-5</v>
      </c>
    </row>
    <row r="17" spans="2:56" s="152" customFormat="1">
      <c r="B17" s="110" t="s">
        <v>1881</v>
      </c>
      <c r="C17" s="87" t="s">
        <v>1882</v>
      </c>
      <c r="D17" s="100" t="s">
        <v>149</v>
      </c>
      <c r="E17" s="100"/>
      <c r="F17" s="100" t="s">
        <v>193</v>
      </c>
      <c r="G17" s="97">
        <v>-1199.9999999999998</v>
      </c>
      <c r="H17" s="99">
        <v>3747</v>
      </c>
      <c r="I17" s="97">
        <v>-4496.3999999999987</v>
      </c>
      <c r="J17" s="87"/>
      <c r="K17" s="98">
        <v>1.3928530937112205</v>
      </c>
      <c r="L17" s="98">
        <f>I17/'סכום נכסי הקרן'!$C$43</f>
        <v>-9.3457780100047476E-5</v>
      </c>
    </row>
    <row r="18" spans="2:56" s="152" customFormat="1" ht="20.25">
      <c r="B18" s="115"/>
      <c r="C18" s="116"/>
      <c r="D18" s="116"/>
      <c r="E18" s="116"/>
      <c r="F18" s="116"/>
      <c r="G18" s="117"/>
      <c r="H18" s="118"/>
      <c r="I18" s="116"/>
      <c r="J18" s="116"/>
      <c r="K18" s="119"/>
      <c r="L18" s="116"/>
      <c r="BD18" s="172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12" t="s">
        <v>2833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12" t="s">
        <v>140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AZ580"/>
  <sheetViews>
    <sheetView rightToLeft="1" topLeftCell="A6" zoomScale="90" zoomScaleNormal="90" workbookViewId="0">
      <selection activeCell="A22" sqref="A22"/>
    </sheetView>
  </sheetViews>
  <sheetFormatPr defaultColWidth="9.140625" defaultRowHeight="18"/>
  <cols>
    <col min="1" max="1" width="6.28515625" style="2" customWidth="1"/>
    <col min="2" max="2" width="30" style="2" bestFit="1" customWidth="1"/>
    <col min="3" max="3" width="26.42578125" style="2" customWidth="1"/>
    <col min="4" max="4" width="5.42578125" style="2" bestFit="1" customWidth="1"/>
    <col min="5" max="5" width="8.28515625" style="2" customWidth="1"/>
    <col min="6" max="6" width="12.28515625" style="1" bestFit="1" customWidth="1"/>
    <col min="7" max="7" width="9" style="1" bestFit="1" customWidth="1"/>
    <col min="8" max="8" width="12.5703125" style="1" bestFit="1" customWidth="1"/>
    <col min="9" max="9" width="10.140625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1:52">
      <c r="B1" s="57" t="s">
        <v>208</v>
      </c>
      <c r="C1" s="81" t="s" vm="1">
        <v>273</v>
      </c>
    </row>
    <row r="2" spans="1:52">
      <c r="B2" s="57" t="s">
        <v>207</v>
      </c>
      <c r="C2" s="81" t="s">
        <v>274</v>
      </c>
    </row>
    <row r="3" spans="1:52">
      <c r="B3" s="57" t="s">
        <v>209</v>
      </c>
      <c r="C3" s="81" t="s">
        <v>275</v>
      </c>
    </row>
    <row r="4" spans="1:52">
      <c r="B4" s="57" t="s">
        <v>210</v>
      </c>
      <c r="C4" s="81">
        <v>162</v>
      </c>
    </row>
    <row r="6" spans="1:52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1"/>
      <c r="AV6" s="1" t="s">
        <v>149</v>
      </c>
      <c r="AX6" s="1" t="s">
        <v>216</v>
      </c>
      <c r="AZ6" s="3" t="s">
        <v>193</v>
      </c>
    </row>
    <row r="7" spans="1:52" ht="26.25" customHeight="1">
      <c r="B7" s="229" t="s">
        <v>122</v>
      </c>
      <c r="C7" s="230"/>
      <c r="D7" s="230"/>
      <c r="E7" s="230"/>
      <c r="F7" s="230"/>
      <c r="G7" s="230"/>
      <c r="H7" s="230"/>
      <c r="I7" s="230"/>
      <c r="J7" s="230"/>
      <c r="K7" s="231"/>
      <c r="AV7" s="3" t="s">
        <v>151</v>
      </c>
      <c r="AX7" s="1" t="s">
        <v>171</v>
      </c>
      <c r="AZ7" s="3" t="s">
        <v>192</v>
      </c>
    </row>
    <row r="8" spans="1:52" s="3" customFormat="1" ht="78.75">
      <c r="A8" s="2"/>
      <c r="B8" s="22" t="s">
        <v>144</v>
      </c>
      <c r="C8" s="30" t="s">
        <v>59</v>
      </c>
      <c r="D8" s="73" t="s">
        <v>148</v>
      </c>
      <c r="E8" s="73" t="s">
        <v>84</v>
      </c>
      <c r="F8" s="30" t="s">
        <v>129</v>
      </c>
      <c r="G8" s="30" t="s">
        <v>0</v>
      </c>
      <c r="H8" s="30" t="s">
        <v>133</v>
      </c>
      <c r="I8" s="30" t="s">
        <v>79</v>
      </c>
      <c r="J8" s="73" t="s">
        <v>211</v>
      </c>
      <c r="K8" s="30" t="s">
        <v>213</v>
      </c>
      <c r="AU8" s="1" t="s">
        <v>164</v>
      </c>
      <c r="AV8" s="1" t="s">
        <v>165</v>
      </c>
      <c r="AW8" s="1" t="s">
        <v>172</v>
      </c>
      <c r="AY8" s="4" t="s">
        <v>194</v>
      </c>
    </row>
    <row r="9" spans="1:52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80</v>
      </c>
      <c r="I9" s="16" t="s">
        <v>23</v>
      </c>
      <c r="J9" s="32" t="s">
        <v>20</v>
      </c>
      <c r="K9" s="58" t="s">
        <v>20</v>
      </c>
      <c r="AU9" s="1" t="s">
        <v>161</v>
      </c>
      <c r="AW9" s="1" t="s">
        <v>173</v>
      </c>
      <c r="AY9" s="4" t="s">
        <v>195</v>
      </c>
    </row>
    <row r="10" spans="1:52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AU10" s="1" t="s">
        <v>157</v>
      </c>
      <c r="AV10" s="3"/>
      <c r="AW10" s="1" t="s">
        <v>217</v>
      </c>
      <c r="AY10" s="1" t="s">
        <v>201</v>
      </c>
    </row>
    <row r="11" spans="1:52" s="4" customFormat="1" ht="18" customHeight="1">
      <c r="A11" s="102"/>
      <c r="B11" s="138" t="s">
        <v>63</v>
      </c>
      <c r="C11" s="132"/>
      <c r="D11" s="132"/>
      <c r="E11" s="132"/>
      <c r="F11" s="132"/>
      <c r="G11" s="133"/>
      <c r="H11" s="134"/>
      <c r="I11" s="133">
        <v>72302.481749999992</v>
      </c>
      <c r="J11" s="135">
        <v>1</v>
      </c>
      <c r="K11" s="135">
        <f>I11/'סכום נכסי הקרן'!$C$43</f>
        <v>1.5028087892712387E-3</v>
      </c>
      <c r="L11" s="3"/>
      <c r="M11" s="3"/>
      <c r="N11" s="3"/>
      <c r="O11" s="3"/>
      <c r="AU11" s="136" t="s">
        <v>156</v>
      </c>
      <c r="AV11" s="3"/>
      <c r="AW11" s="136" t="s">
        <v>174</v>
      </c>
      <c r="AY11" s="136" t="s">
        <v>196</v>
      </c>
    </row>
    <row r="12" spans="1:52" s="136" customFormat="1" ht="20.25">
      <c r="A12" s="102"/>
      <c r="B12" s="137" t="s">
        <v>270</v>
      </c>
      <c r="C12" s="132"/>
      <c r="D12" s="132"/>
      <c r="E12" s="132"/>
      <c r="F12" s="132"/>
      <c r="G12" s="133"/>
      <c r="H12" s="134"/>
      <c r="I12" s="133">
        <v>72302.481749999992</v>
      </c>
      <c r="J12" s="135">
        <v>1</v>
      </c>
      <c r="K12" s="135">
        <f>I12/'סכום נכסי הקרן'!$C$43</f>
        <v>1.5028087892712387E-3</v>
      </c>
      <c r="L12" s="3"/>
      <c r="M12" s="3"/>
      <c r="N12" s="3"/>
      <c r="O12" s="3"/>
      <c r="AU12" s="136" t="s">
        <v>154</v>
      </c>
      <c r="AV12" s="4"/>
      <c r="AW12" s="136" t="s">
        <v>175</v>
      </c>
      <c r="AY12" s="136" t="s">
        <v>197</v>
      </c>
    </row>
    <row r="13" spans="1:52" s="152" customFormat="1">
      <c r="A13" s="164"/>
      <c r="B13" s="86" t="s">
        <v>1883</v>
      </c>
      <c r="C13" s="87" t="s">
        <v>1884</v>
      </c>
      <c r="D13" s="100" t="s">
        <v>32</v>
      </c>
      <c r="E13" s="100"/>
      <c r="F13" s="100" t="s">
        <v>194</v>
      </c>
      <c r="G13" s="97">
        <v>456.99999999999994</v>
      </c>
      <c r="H13" s="173">
        <v>293100</v>
      </c>
      <c r="I13" s="97">
        <v>-705.71018000000004</v>
      </c>
      <c r="J13" s="98">
        <v>-9.7605249905547004E-3</v>
      </c>
      <c r="K13" s="98">
        <f>I13/'סכום נכסי הקרן'!$C$43</f>
        <v>-1.4668202743707176E-5</v>
      </c>
      <c r="L13" s="158"/>
      <c r="M13" s="158"/>
      <c r="N13" s="158"/>
      <c r="O13" s="158"/>
      <c r="AU13" s="152" t="s">
        <v>158</v>
      </c>
      <c r="AW13" s="152" t="s">
        <v>176</v>
      </c>
      <c r="AY13" s="152" t="s">
        <v>198</v>
      </c>
    </row>
    <row r="14" spans="1:52" s="152" customFormat="1">
      <c r="A14" s="164"/>
      <c r="B14" s="86" t="s">
        <v>1885</v>
      </c>
      <c r="C14" s="87" t="s">
        <v>1886</v>
      </c>
      <c r="D14" s="100" t="s">
        <v>32</v>
      </c>
      <c r="E14" s="100"/>
      <c r="F14" s="100" t="s">
        <v>195</v>
      </c>
      <c r="G14" s="97">
        <v>1668.9999999999998</v>
      </c>
      <c r="H14" s="173">
        <v>611300</v>
      </c>
      <c r="I14" s="97">
        <v>4080.5403799999995</v>
      </c>
      <c r="J14" s="98">
        <v>5.6437072161772649E-2</v>
      </c>
      <c r="K14" s="98">
        <f>I14/'סכום נכסי הקרן'!$C$43</f>
        <v>8.4814128085447079E-5</v>
      </c>
      <c r="L14" s="158"/>
      <c r="M14" s="158"/>
      <c r="N14" s="158"/>
      <c r="O14" s="158"/>
      <c r="AU14" s="152" t="s">
        <v>155</v>
      </c>
      <c r="AW14" s="152" t="s">
        <v>177</v>
      </c>
      <c r="AY14" s="152" t="s">
        <v>200</v>
      </c>
    </row>
    <row r="15" spans="1:52" s="152" customFormat="1">
      <c r="A15" s="164"/>
      <c r="B15" s="86" t="s">
        <v>1887</v>
      </c>
      <c r="C15" s="87" t="s">
        <v>1888</v>
      </c>
      <c r="D15" s="100" t="s">
        <v>32</v>
      </c>
      <c r="E15" s="100"/>
      <c r="F15" s="100" t="s">
        <v>192</v>
      </c>
      <c r="G15" s="97">
        <v>8002.9999999999991</v>
      </c>
      <c r="H15" s="173">
        <v>205150</v>
      </c>
      <c r="I15" s="97">
        <v>63950.639419999978</v>
      </c>
      <c r="J15" s="98">
        <v>0.88448747362672631</v>
      </c>
      <c r="K15" s="98">
        <f>I15/'סכום נכסי הקרן'!$C$43</f>
        <v>1.3292155493665571E-3</v>
      </c>
      <c r="L15" s="158"/>
      <c r="M15" s="158"/>
      <c r="N15" s="158"/>
      <c r="O15" s="158"/>
      <c r="AU15" s="152" t="s">
        <v>166</v>
      </c>
      <c r="AW15" s="152" t="s">
        <v>218</v>
      </c>
      <c r="AY15" s="152" t="s">
        <v>202</v>
      </c>
    </row>
    <row r="16" spans="1:52" s="152" customFormat="1" ht="20.25">
      <c r="A16" s="164"/>
      <c r="B16" s="86" t="s">
        <v>1889</v>
      </c>
      <c r="C16" s="87" t="s">
        <v>1890</v>
      </c>
      <c r="D16" s="100" t="s">
        <v>32</v>
      </c>
      <c r="E16" s="100"/>
      <c r="F16" s="100" t="s">
        <v>202</v>
      </c>
      <c r="G16" s="97">
        <v>745.99999999999989</v>
      </c>
      <c r="H16" s="173">
        <v>134750</v>
      </c>
      <c r="I16" s="97">
        <v>4977.0121299999992</v>
      </c>
      <c r="J16" s="98">
        <v>6.8835979202055531E-2</v>
      </c>
      <c r="K16" s="98">
        <f>I16/'סכום נכסי הקרן'!$C$43</f>
        <v>1.0344731456294123E-4</v>
      </c>
      <c r="L16" s="158"/>
      <c r="M16" s="158"/>
      <c r="N16" s="158"/>
      <c r="O16" s="158"/>
      <c r="AU16" s="172" t="s">
        <v>152</v>
      </c>
      <c r="AV16" s="152" t="s">
        <v>167</v>
      </c>
      <c r="AW16" s="152" t="s">
        <v>178</v>
      </c>
      <c r="AY16" s="152" t="s">
        <v>203</v>
      </c>
    </row>
    <row r="17" spans="2:52">
      <c r="B17" s="113"/>
      <c r="C17" s="87"/>
      <c r="D17" s="87"/>
      <c r="E17" s="87"/>
      <c r="F17" s="87"/>
      <c r="G17" s="97"/>
      <c r="H17" s="99"/>
      <c r="I17" s="87"/>
      <c r="J17" s="98"/>
      <c r="K17" s="87"/>
      <c r="AU17" s="1" t="s">
        <v>162</v>
      </c>
      <c r="AW17" s="1" t="s">
        <v>179</v>
      </c>
      <c r="AY17" s="1" t="s">
        <v>204</v>
      </c>
    </row>
    <row r="18" spans="2:5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AV18" s="1" t="s">
        <v>150</v>
      </c>
      <c r="AX18" s="1" t="s">
        <v>180</v>
      </c>
      <c r="AZ18" s="1" t="s">
        <v>32</v>
      </c>
    </row>
    <row r="19" spans="2:5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AV19" s="1" t="s">
        <v>163</v>
      </c>
      <c r="AX19" s="1" t="s">
        <v>181</v>
      </c>
    </row>
    <row r="20" spans="2:52">
      <c r="B20" s="112" t="s">
        <v>2833</v>
      </c>
      <c r="C20" s="103"/>
      <c r="D20" s="103"/>
      <c r="E20" s="103"/>
      <c r="F20" s="103"/>
      <c r="G20" s="103"/>
      <c r="H20" s="103"/>
      <c r="I20" s="103"/>
      <c r="J20" s="103"/>
      <c r="K20" s="103"/>
      <c r="AV20" s="1" t="s">
        <v>168</v>
      </c>
      <c r="AX20" s="1" t="s">
        <v>182</v>
      </c>
    </row>
    <row r="21" spans="2:52">
      <c r="B21" s="112" t="s">
        <v>140</v>
      </c>
      <c r="C21" s="103"/>
      <c r="D21" s="103"/>
      <c r="E21" s="103"/>
      <c r="F21" s="103"/>
      <c r="G21" s="103"/>
      <c r="H21" s="103"/>
      <c r="I21" s="103"/>
      <c r="J21" s="103"/>
      <c r="K21" s="103"/>
      <c r="AV21" s="1" t="s">
        <v>153</v>
      </c>
      <c r="AW21" s="1" t="s">
        <v>169</v>
      </c>
      <c r="AX21" s="1" t="s">
        <v>183</v>
      </c>
    </row>
    <row r="22" spans="2:5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AV22" s="1" t="s">
        <v>159</v>
      </c>
      <c r="AX22" s="1" t="s">
        <v>184</v>
      </c>
    </row>
    <row r="23" spans="2:5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AV23" s="1" t="s">
        <v>32</v>
      </c>
      <c r="AW23" s="1" t="s">
        <v>160</v>
      </c>
      <c r="AX23" s="1" t="s">
        <v>219</v>
      </c>
    </row>
    <row r="24" spans="2:5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AX24" s="1" t="s">
        <v>222</v>
      </c>
    </row>
    <row r="25" spans="2:5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AX25" s="1" t="s">
        <v>185</v>
      </c>
    </row>
    <row r="26" spans="2:5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AX26" s="1" t="s">
        <v>186</v>
      </c>
    </row>
    <row r="27" spans="2:5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AX27" s="1" t="s">
        <v>221</v>
      </c>
    </row>
    <row r="28" spans="2:5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AX28" s="1" t="s">
        <v>187</v>
      </c>
    </row>
    <row r="29" spans="2:5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AX29" s="1" t="s">
        <v>188</v>
      </c>
    </row>
    <row r="30" spans="2:5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AX30" s="1" t="s">
        <v>220</v>
      </c>
    </row>
    <row r="31" spans="2:5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AX31" s="1" t="s">
        <v>32</v>
      </c>
    </row>
    <row r="32" spans="2:52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Z1:XFD2 A1:A1048576 B1:B19 B22:B1048576 D1:X2 D3:XFD1048576"/>
  </dataValidations>
  <pageMargins left="0" right="0" top="0.5" bottom="0.5" header="0" footer="0.25"/>
  <pageSetup paperSize="9" scale="84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8554687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208</v>
      </c>
      <c r="C1" s="81" t="s" vm="1">
        <v>273</v>
      </c>
    </row>
    <row r="2" spans="2:81">
      <c r="B2" s="57" t="s">
        <v>207</v>
      </c>
      <c r="C2" s="81" t="s">
        <v>274</v>
      </c>
    </row>
    <row r="3" spans="2:81">
      <c r="B3" s="57" t="s">
        <v>209</v>
      </c>
      <c r="C3" s="81" t="s">
        <v>275</v>
      </c>
      <c r="E3" s="2"/>
    </row>
    <row r="4" spans="2:81">
      <c r="B4" s="57" t="s">
        <v>210</v>
      </c>
      <c r="C4" s="81">
        <v>162</v>
      </c>
    </row>
    <row r="6" spans="2:81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2:81" ht="26.25" customHeight="1">
      <c r="B7" s="229" t="s">
        <v>123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2:81" s="3" customFormat="1" ht="47.25">
      <c r="B8" s="22" t="s">
        <v>144</v>
      </c>
      <c r="C8" s="30" t="s">
        <v>59</v>
      </c>
      <c r="D8" s="13" t="s">
        <v>66</v>
      </c>
      <c r="E8" s="30" t="s">
        <v>15</v>
      </c>
      <c r="F8" s="30" t="s">
        <v>85</v>
      </c>
      <c r="G8" s="30" t="s">
        <v>130</v>
      </c>
      <c r="H8" s="30" t="s">
        <v>18</v>
      </c>
      <c r="I8" s="30" t="s">
        <v>129</v>
      </c>
      <c r="J8" s="30" t="s">
        <v>17</v>
      </c>
      <c r="K8" s="30" t="s">
        <v>19</v>
      </c>
      <c r="L8" s="30" t="s">
        <v>0</v>
      </c>
      <c r="M8" s="30" t="s">
        <v>133</v>
      </c>
      <c r="N8" s="30" t="s">
        <v>79</v>
      </c>
      <c r="O8" s="30" t="s">
        <v>74</v>
      </c>
      <c r="P8" s="73" t="s">
        <v>211</v>
      </c>
      <c r="Q8" s="31" t="s">
        <v>213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80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141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K145"/>
  <sheetViews>
    <sheetView rightToLeft="1" zoomScale="90" zoomScaleNormal="90" workbookViewId="0"/>
  </sheetViews>
  <sheetFormatPr defaultColWidth="9.140625" defaultRowHeight="18"/>
  <cols>
    <col min="1" max="1" width="3" style="1" customWidth="1"/>
    <col min="2" max="2" width="35.42578125" style="2" bestFit="1" customWidth="1"/>
    <col min="3" max="3" width="16.42578125" style="2" customWidth="1"/>
    <col min="4" max="4" width="4.5703125" style="1" bestFit="1" customWidth="1"/>
    <col min="5" max="5" width="6.85546875" style="1" customWidth="1"/>
    <col min="6" max="6" width="12.7109375" style="1" customWidth="1"/>
    <col min="7" max="7" width="6.140625" style="1" bestFit="1" customWidth="1"/>
    <col min="8" max="8" width="9" style="1" bestFit="1" customWidth="1"/>
    <col min="9" max="9" width="10.85546875" style="1" bestFit="1" customWidth="1"/>
    <col min="10" max="10" width="7.5703125" style="1" bestFit="1" customWidth="1"/>
    <col min="11" max="11" width="17.28515625" style="1" bestFit="1" customWidth="1"/>
    <col min="12" max="12" width="10.5703125" style="1" bestFit="1" customWidth="1"/>
    <col min="13" max="13" width="15.85546875" style="1" bestFit="1" customWidth="1"/>
    <col min="14" max="14" width="6.28515625" style="1" bestFit="1" customWidth="1"/>
    <col min="15" max="15" width="12.2851562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9.5703125" style="3" customWidth="1"/>
    <col min="20" max="20" width="6.140625" style="3" customWidth="1"/>
    <col min="21" max="22" width="5.7109375" style="3" customWidth="1"/>
    <col min="23" max="23" width="6.85546875" style="3" customWidth="1"/>
    <col min="24" max="24" width="6.42578125" style="3" customWidth="1"/>
    <col min="25" max="25" width="6.7109375" style="3" customWidth="1"/>
    <col min="26" max="26" width="7.28515625" style="3" customWidth="1"/>
    <col min="27" max="30" width="5.7109375" style="3" customWidth="1"/>
    <col min="31" max="38" width="5.7109375" style="1" customWidth="1"/>
    <col min="39" max="16384" width="9.140625" style="1"/>
  </cols>
  <sheetData>
    <row r="1" spans="2:63">
      <c r="B1" s="57" t="s">
        <v>208</v>
      </c>
      <c r="C1" s="81" t="s" vm="1">
        <v>273</v>
      </c>
    </row>
    <row r="2" spans="2:63">
      <c r="B2" s="57" t="s">
        <v>207</v>
      </c>
      <c r="C2" s="81" t="s">
        <v>274</v>
      </c>
    </row>
    <row r="3" spans="2:63">
      <c r="B3" s="57" t="s">
        <v>209</v>
      </c>
      <c r="C3" s="81" t="s">
        <v>275</v>
      </c>
    </row>
    <row r="4" spans="2:63">
      <c r="B4" s="57" t="s">
        <v>210</v>
      </c>
      <c r="C4" s="81">
        <v>162</v>
      </c>
    </row>
    <row r="6" spans="2:63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63" ht="26.25" customHeight="1">
      <c r="B7" s="229" t="s">
        <v>114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2:63" s="3" customFormat="1" ht="78.75">
      <c r="B8" s="22" t="s">
        <v>144</v>
      </c>
      <c r="C8" s="30" t="s">
        <v>59</v>
      </c>
      <c r="D8" s="30" t="s">
        <v>15</v>
      </c>
      <c r="E8" s="30" t="s">
        <v>85</v>
      </c>
      <c r="F8" s="30" t="s">
        <v>130</v>
      </c>
      <c r="G8" s="30" t="s">
        <v>18</v>
      </c>
      <c r="H8" s="30" t="s">
        <v>129</v>
      </c>
      <c r="I8" s="30" t="s">
        <v>17</v>
      </c>
      <c r="J8" s="30" t="s">
        <v>19</v>
      </c>
      <c r="K8" s="30" t="s">
        <v>0</v>
      </c>
      <c r="L8" s="30" t="s">
        <v>133</v>
      </c>
      <c r="M8" s="30" t="s">
        <v>137</v>
      </c>
      <c r="N8" s="30" t="s">
        <v>74</v>
      </c>
      <c r="O8" s="73" t="s">
        <v>211</v>
      </c>
      <c r="P8" s="31" t="s">
        <v>213</v>
      </c>
    </row>
    <row r="9" spans="2:63" s="3" customFormat="1" ht="25.5" customHeight="1">
      <c r="B9" s="15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80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63" s="4" customFormat="1" ht="18" customHeight="1">
      <c r="B11" s="82" t="s">
        <v>31</v>
      </c>
      <c r="C11" s="83"/>
      <c r="D11" s="83"/>
      <c r="E11" s="83"/>
      <c r="F11" s="83"/>
      <c r="G11" s="91">
        <v>7.6219252653173921</v>
      </c>
      <c r="H11" s="83"/>
      <c r="I11" s="83"/>
      <c r="J11" s="105">
        <v>4.857812104772722E-2</v>
      </c>
      <c r="K11" s="91"/>
      <c r="L11" s="83"/>
      <c r="M11" s="91">
        <v>14238391.882830011</v>
      </c>
      <c r="N11" s="83"/>
      <c r="O11" s="92">
        <v>1</v>
      </c>
      <c r="P11" s="92">
        <f>M11/'סכום נכסי הקרן'!$C$43</f>
        <v>0.29594531126319468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BK11" s="1"/>
    </row>
    <row r="12" spans="2:63" ht="21.75" customHeight="1">
      <c r="B12" s="84" t="s">
        <v>268</v>
      </c>
      <c r="C12" s="85"/>
      <c r="D12" s="85"/>
      <c r="E12" s="85"/>
      <c r="F12" s="85"/>
      <c r="G12" s="94">
        <v>7.6219252653173983</v>
      </c>
      <c r="H12" s="85"/>
      <c r="I12" s="85"/>
      <c r="J12" s="106">
        <v>4.8578121047727241E-2</v>
      </c>
      <c r="K12" s="94"/>
      <c r="L12" s="85"/>
      <c r="M12" s="94">
        <v>14238391.88283</v>
      </c>
      <c r="N12" s="85"/>
      <c r="O12" s="95">
        <v>0.99999999999999922</v>
      </c>
      <c r="P12" s="95">
        <f>M12/'סכום נכסי הקרן'!$C$43</f>
        <v>0.29594531126319445</v>
      </c>
    </row>
    <row r="13" spans="2:63">
      <c r="B13" s="104" t="s">
        <v>90</v>
      </c>
      <c r="C13" s="85"/>
      <c r="D13" s="85"/>
      <c r="E13" s="85"/>
      <c r="F13" s="85"/>
      <c r="G13" s="94">
        <v>7.6219252653173983</v>
      </c>
      <c r="H13" s="85"/>
      <c r="I13" s="85"/>
      <c r="J13" s="106">
        <v>4.8578121047727241E-2</v>
      </c>
      <c r="K13" s="94"/>
      <c r="L13" s="85"/>
      <c r="M13" s="94">
        <v>14238391.88283</v>
      </c>
      <c r="N13" s="85"/>
      <c r="O13" s="95">
        <v>0.99999999999999922</v>
      </c>
      <c r="P13" s="95">
        <f>M13/'סכום נכסי הקרן'!$C$43</f>
        <v>0.29594531126319445</v>
      </c>
    </row>
    <row r="14" spans="2:63" s="152" customFormat="1">
      <c r="B14" s="90" t="s">
        <v>1891</v>
      </c>
      <c r="C14" s="87">
        <v>98707000</v>
      </c>
      <c r="D14" s="87" t="s">
        <v>278</v>
      </c>
      <c r="E14" s="87"/>
      <c r="F14" s="120">
        <v>38473</v>
      </c>
      <c r="G14" s="97">
        <v>3.69</v>
      </c>
      <c r="H14" s="100" t="s">
        <v>193</v>
      </c>
      <c r="I14" s="101">
        <v>4.8000000000000001E-2</v>
      </c>
      <c r="J14" s="101">
        <v>4.8399999999999999E-2</v>
      </c>
      <c r="K14" s="97">
        <v>10859999.999999998</v>
      </c>
      <c r="L14" s="121">
        <v>124.5851</v>
      </c>
      <c r="M14" s="97">
        <v>13529.945399999999</v>
      </c>
      <c r="N14" s="87"/>
      <c r="O14" s="98">
        <v>9.5024392581269498E-4</v>
      </c>
      <c r="P14" s="98">
        <f>M14/'סכום נכסי הקרן'!$C$43</f>
        <v>2.8122023440059805E-4</v>
      </c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</row>
    <row r="15" spans="2:63" s="152" customFormat="1">
      <c r="B15" s="90" t="s">
        <v>1892</v>
      </c>
      <c r="C15" s="87">
        <v>98710100</v>
      </c>
      <c r="D15" s="87" t="s">
        <v>278</v>
      </c>
      <c r="E15" s="87"/>
      <c r="F15" s="120">
        <v>38565</v>
      </c>
      <c r="G15" s="97">
        <v>3.9400000000000008</v>
      </c>
      <c r="H15" s="100" t="s">
        <v>193</v>
      </c>
      <c r="I15" s="101">
        <v>4.8000000000000001E-2</v>
      </c>
      <c r="J15" s="101">
        <v>4.8400000000000019E-2</v>
      </c>
      <c r="K15" s="97">
        <v>3549999.9999999995</v>
      </c>
      <c r="L15" s="121">
        <v>121.7778</v>
      </c>
      <c r="M15" s="97">
        <v>4323.1136299999989</v>
      </c>
      <c r="N15" s="87"/>
      <c r="O15" s="98">
        <v>3.036237284080666E-4</v>
      </c>
      <c r="P15" s="98">
        <f>M15/'סכום נכסי הקרן'!$C$43</f>
        <v>8.9856018810616952E-5</v>
      </c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</row>
    <row r="16" spans="2:63" s="152" customFormat="1">
      <c r="B16" s="90" t="s">
        <v>1893</v>
      </c>
      <c r="C16" s="87">
        <v>98711100</v>
      </c>
      <c r="D16" s="87" t="s">
        <v>278</v>
      </c>
      <c r="E16" s="87"/>
      <c r="F16" s="120">
        <v>38596</v>
      </c>
      <c r="G16" s="97">
        <v>4.0299999999999985</v>
      </c>
      <c r="H16" s="100" t="s">
        <v>193</v>
      </c>
      <c r="I16" s="101">
        <v>4.8000000000000001E-2</v>
      </c>
      <c r="J16" s="101">
        <v>4.8399999999999992E-2</v>
      </c>
      <c r="K16" s="97">
        <v>7499999.9999999991</v>
      </c>
      <c r="L16" s="121">
        <v>119.9909</v>
      </c>
      <c r="M16" s="97">
        <v>8999.3149600000015</v>
      </c>
      <c r="N16" s="87"/>
      <c r="O16" s="98">
        <v>6.3204574182652048E-4</v>
      </c>
      <c r="P16" s="98">
        <f>M16/'סכום נכסי הקרן'!$C$43</f>
        <v>1.8705097379742637E-4</v>
      </c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</row>
    <row r="17" spans="2:30" s="152" customFormat="1">
      <c r="B17" s="90" t="s">
        <v>1894</v>
      </c>
      <c r="C17" s="87">
        <v>98706000</v>
      </c>
      <c r="D17" s="87" t="s">
        <v>278</v>
      </c>
      <c r="E17" s="87"/>
      <c r="F17" s="120">
        <v>38443</v>
      </c>
      <c r="G17" s="97">
        <v>3.61</v>
      </c>
      <c r="H17" s="100" t="s">
        <v>193</v>
      </c>
      <c r="I17" s="101">
        <v>4.8000000000000001E-2</v>
      </c>
      <c r="J17" s="101">
        <v>4.8399999999999999E-2</v>
      </c>
      <c r="K17" s="97">
        <v>4499999.9999999991</v>
      </c>
      <c r="L17" s="121">
        <v>124.82899999999999</v>
      </c>
      <c r="M17" s="97">
        <v>5617.3029099999994</v>
      </c>
      <c r="N17" s="87"/>
      <c r="O17" s="98">
        <v>3.9451807171945243E-4</v>
      </c>
      <c r="P17" s="98">
        <f>M17/'סכום נכסי הקרן'!$C$43</f>
        <v>1.1675577353396871E-4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</row>
    <row r="18" spans="2:30" s="152" customFormat="1">
      <c r="B18" s="90" t="s">
        <v>1895</v>
      </c>
      <c r="C18" s="87">
        <v>98708000</v>
      </c>
      <c r="D18" s="87" t="s">
        <v>278</v>
      </c>
      <c r="E18" s="87"/>
      <c r="F18" s="120">
        <v>38504</v>
      </c>
      <c r="G18" s="97">
        <v>3.7699999999999996</v>
      </c>
      <c r="H18" s="100" t="s">
        <v>193</v>
      </c>
      <c r="I18" s="101">
        <v>4.8000000000000001E-2</v>
      </c>
      <c r="J18" s="101">
        <v>4.8400000000000006E-2</v>
      </c>
      <c r="K18" s="97">
        <v>3831999.9999999995</v>
      </c>
      <c r="L18" s="121">
        <v>123.236</v>
      </c>
      <c r="M18" s="97">
        <v>4722.402399999999</v>
      </c>
      <c r="N18" s="87"/>
      <c r="O18" s="98">
        <v>3.3166683701793E-4</v>
      </c>
      <c r="P18" s="98">
        <f>M18/'סכום נכסי הקרן'!$C$43</f>
        <v>9.8155245316950562E-5</v>
      </c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</row>
    <row r="19" spans="2:30" s="152" customFormat="1">
      <c r="B19" s="90" t="s">
        <v>1896</v>
      </c>
      <c r="C19" s="87">
        <v>98712000</v>
      </c>
      <c r="D19" s="87" t="s">
        <v>278</v>
      </c>
      <c r="E19" s="87"/>
      <c r="F19" s="120">
        <v>38627</v>
      </c>
      <c r="G19" s="97">
        <v>4.01</v>
      </c>
      <c r="H19" s="100" t="s">
        <v>193</v>
      </c>
      <c r="I19" s="101">
        <v>4.8000000000000001E-2</v>
      </c>
      <c r="J19" s="101">
        <v>4.8500000000000008E-2</v>
      </c>
      <c r="K19" s="97">
        <v>9154999.9999999981</v>
      </c>
      <c r="L19" s="121">
        <v>122.06399999999999</v>
      </c>
      <c r="M19" s="97">
        <v>11174.958769999997</v>
      </c>
      <c r="N19" s="87"/>
      <c r="O19" s="98">
        <v>7.848469730262033E-4</v>
      </c>
      <c r="P19" s="98">
        <f>M19/'סכום נכסי הקרן'!$C$43</f>
        <v>2.3227178172621589E-4</v>
      </c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</row>
    <row r="20" spans="2:30" s="152" customFormat="1">
      <c r="B20" s="90" t="s">
        <v>1897</v>
      </c>
      <c r="C20" s="87">
        <v>98715000</v>
      </c>
      <c r="D20" s="87" t="s">
        <v>278</v>
      </c>
      <c r="E20" s="87"/>
      <c r="F20" s="120">
        <v>38718</v>
      </c>
      <c r="G20" s="97">
        <v>4.26</v>
      </c>
      <c r="H20" s="100" t="s">
        <v>193</v>
      </c>
      <c r="I20" s="101">
        <v>4.8000000000000001E-2</v>
      </c>
      <c r="J20" s="101">
        <v>4.8499999999999995E-2</v>
      </c>
      <c r="K20" s="97">
        <v>7899999.9999999991</v>
      </c>
      <c r="L20" s="121">
        <v>119.7039</v>
      </c>
      <c r="M20" s="97">
        <v>9456.6046399999996</v>
      </c>
      <c r="N20" s="87"/>
      <c r="O20" s="98">
        <v>6.6416240807388234E-4</v>
      </c>
      <c r="P20" s="98">
        <f>M20/'סכום נכסי הקרן'!$C$43</f>
        <v>1.9655575058673803E-4</v>
      </c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</row>
    <row r="21" spans="2:30" s="152" customFormat="1">
      <c r="B21" s="90" t="s">
        <v>1898</v>
      </c>
      <c r="C21" s="87">
        <v>8287302</v>
      </c>
      <c r="D21" s="87" t="s">
        <v>278</v>
      </c>
      <c r="E21" s="87"/>
      <c r="F21" s="120">
        <v>39203</v>
      </c>
      <c r="G21" s="97">
        <v>5.25</v>
      </c>
      <c r="H21" s="100" t="s">
        <v>193</v>
      </c>
      <c r="I21" s="101">
        <v>4.8000000000000001E-2</v>
      </c>
      <c r="J21" s="101">
        <v>4.8591080903209155E-2</v>
      </c>
      <c r="K21" s="97">
        <v>105999999.99999999</v>
      </c>
      <c r="L21" s="121">
        <v>121.2906</v>
      </c>
      <c r="M21" s="97">
        <v>128568.03293999998</v>
      </c>
      <c r="N21" s="87"/>
      <c r="O21" s="98">
        <v>9.0296737158245648E-3</v>
      </c>
      <c r="P21" s="98">
        <f>M21/'סכום נכסי הקרן'!$C$43</f>
        <v>2.6722895984347883E-3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</row>
    <row r="22" spans="2:30" s="152" customFormat="1">
      <c r="B22" s="90" t="s">
        <v>1899</v>
      </c>
      <c r="C22" s="87">
        <v>8287310</v>
      </c>
      <c r="D22" s="87" t="s">
        <v>278</v>
      </c>
      <c r="E22" s="87"/>
      <c r="F22" s="120">
        <v>39234</v>
      </c>
      <c r="G22" s="97">
        <v>5.3299999999999983</v>
      </c>
      <c r="H22" s="100" t="s">
        <v>193</v>
      </c>
      <c r="I22" s="101">
        <v>4.8000000000000001E-2</v>
      </c>
      <c r="J22" s="101">
        <v>4.8499999999999995E-2</v>
      </c>
      <c r="K22" s="97">
        <v>92999999.999999985</v>
      </c>
      <c r="L22" s="121">
        <v>120.2045</v>
      </c>
      <c r="M22" s="97">
        <v>111790.14235999998</v>
      </c>
      <c r="N22" s="87"/>
      <c r="O22" s="98">
        <v>7.8513179915217137E-3</v>
      </c>
      <c r="P22" s="98">
        <f>M22/'סכום נכסי הקרן'!$C$43</f>
        <v>2.3235607468272139E-3</v>
      </c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</row>
    <row r="23" spans="2:30" s="152" customFormat="1">
      <c r="B23" s="90" t="s">
        <v>1900</v>
      </c>
      <c r="C23" s="87">
        <v>8287328</v>
      </c>
      <c r="D23" s="87" t="s">
        <v>278</v>
      </c>
      <c r="E23" s="87"/>
      <c r="F23" s="120">
        <v>39264</v>
      </c>
      <c r="G23" s="97">
        <v>5.41</v>
      </c>
      <c r="H23" s="100" t="s">
        <v>193</v>
      </c>
      <c r="I23" s="101">
        <v>4.8000000000000001E-2</v>
      </c>
      <c r="J23" s="101">
        <v>4.8500000000000008E-2</v>
      </c>
      <c r="K23" s="97">
        <v>65999999.999999993</v>
      </c>
      <c r="L23" s="121">
        <v>119.7319</v>
      </c>
      <c r="M23" s="97">
        <v>79023.047279999984</v>
      </c>
      <c r="N23" s="87"/>
      <c r="O23" s="98">
        <v>5.5499980566831699E-3</v>
      </c>
      <c r="P23" s="98">
        <f>M23/'סכום נכסי הקרן'!$C$43</f>
        <v>1.6424959023952264E-3</v>
      </c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</row>
    <row r="24" spans="2:30" s="152" customFormat="1">
      <c r="B24" s="90" t="s">
        <v>1901</v>
      </c>
      <c r="C24" s="87">
        <v>8287336</v>
      </c>
      <c r="D24" s="87" t="s">
        <v>278</v>
      </c>
      <c r="E24" s="87"/>
      <c r="F24" s="120">
        <v>39295</v>
      </c>
      <c r="G24" s="97">
        <v>5.5</v>
      </c>
      <c r="H24" s="100" t="s">
        <v>193</v>
      </c>
      <c r="I24" s="101">
        <v>4.8000000000000001E-2</v>
      </c>
      <c r="J24" s="101">
        <v>4.8499999999999995E-2</v>
      </c>
      <c r="K24" s="97">
        <v>32999999.999999996</v>
      </c>
      <c r="L24" s="121">
        <v>118.42910000000001</v>
      </c>
      <c r="M24" s="97">
        <v>39081.618429999995</v>
      </c>
      <c r="N24" s="87"/>
      <c r="O24" s="98">
        <v>2.744805646003344E-3</v>
      </c>
      <c r="P24" s="98">
        <f>M24/'סכום נכסי הקרן'!$C$43</f>
        <v>8.123123612634337E-4</v>
      </c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</row>
    <row r="25" spans="2:30" s="152" customFormat="1">
      <c r="B25" s="90" t="s">
        <v>1902</v>
      </c>
      <c r="C25" s="87">
        <v>8287351</v>
      </c>
      <c r="D25" s="87" t="s">
        <v>278</v>
      </c>
      <c r="E25" s="87"/>
      <c r="F25" s="120">
        <v>39356</v>
      </c>
      <c r="G25" s="97">
        <v>5.53</v>
      </c>
      <c r="H25" s="100" t="s">
        <v>193</v>
      </c>
      <c r="I25" s="101">
        <v>4.8000000000000001E-2</v>
      </c>
      <c r="J25" s="101">
        <v>4.8500000000000008E-2</v>
      </c>
      <c r="K25" s="97">
        <v>26969999.999999996</v>
      </c>
      <c r="L25" s="121">
        <v>118.188</v>
      </c>
      <c r="M25" s="97">
        <v>31875.308019999997</v>
      </c>
      <c r="N25" s="87"/>
      <c r="O25" s="98">
        <v>2.2386873659825473E-3</v>
      </c>
      <c r="P25" s="98">
        <f>M25/'סכום נכסי הקרן'!$C$43</f>
        <v>6.6252902934668635E-4</v>
      </c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</row>
    <row r="26" spans="2:30" s="152" customFormat="1">
      <c r="B26" s="90" t="s">
        <v>1903</v>
      </c>
      <c r="C26" s="87">
        <v>8287369</v>
      </c>
      <c r="D26" s="87" t="s">
        <v>278</v>
      </c>
      <c r="E26" s="87"/>
      <c r="F26" s="120">
        <v>39387</v>
      </c>
      <c r="G26" s="97">
        <v>5.62</v>
      </c>
      <c r="H26" s="100" t="s">
        <v>193</v>
      </c>
      <c r="I26" s="101">
        <v>4.8000000000000001E-2</v>
      </c>
      <c r="J26" s="101">
        <v>4.8500000000000008E-2</v>
      </c>
      <c r="K26" s="97">
        <v>134155999.99999999</v>
      </c>
      <c r="L26" s="121">
        <v>118.2993</v>
      </c>
      <c r="M26" s="97">
        <v>158705.65991999995</v>
      </c>
      <c r="N26" s="87"/>
      <c r="O26" s="98">
        <v>1.1146319136740584E-2</v>
      </c>
      <c r="P26" s="98">
        <f>M26/'סכום נכסי הקרן'!$C$43</f>
        <v>3.2987008863615956E-3</v>
      </c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2:30" s="152" customFormat="1">
      <c r="B27" s="90" t="s">
        <v>1904</v>
      </c>
      <c r="C27" s="87">
        <v>8287518</v>
      </c>
      <c r="D27" s="87" t="s">
        <v>278</v>
      </c>
      <c r="E27" s="87"/>
      <c r="F27" s="120">
        <v>39845</v>
      </c>
      <c r="G27" s="97">
        <v>6.58</v>
      </c>
      <c r="H27" s="100" t="s">
        <v>193</v>
      </c>
      <c r="I27" s="101">
        <v>4.8000000000000001E-2</v>
      </c>
      <c r="J27" s="101">
        <v>4.8500000000000008E-2</v>
      </c>
      <c r="K27" s="97">
        <v>2964999.9999999995</v>
      </c>
      <c r="L27" s="121">
        <v>111.4162</v>
      </c>
      <c r="M27" s="97">
        <v>3303.4898799999996</v>
      </c>
      <c r="N27" s="87"/>
      <c r="O27" s="98">
        <v>2.3201284998930656E-4</v>
      </c>
      <c r="P27" s="98">
        <f>M27/'סכום נכסי הקרן'!$C$43</f>
        <v>6.866311510714623E-5</v>
      </c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</row>
    <row r="28" spans="2:30" s="152" customFormat="1">
      <c r="B28" s="90" t="s">
        <v>1905</v>
      </c>
      <c r="C28" s="87">
        <v>8287526</v>
      </c>
      <c r="D28" s="87" t="s">
        <v>278</v>
      </c>
      <c r="E28" s="87"/>
      <c r="F28" s="120">
        <v>39873</v>
      </c>
      <c r="G28" s="97">
        <v>6.66</v>
      </c>
      <c r="H28" s="100" t="s">
        <v>193</v>
      </c>
      <c r="I28" s="101">
        <v>4.8000000000000001E-2</v>
      </c>
      <c r="J28" s="101">
        <v>4.8499999999999995E-2</v>
      </c>
      <c r="K28" s="97">
        <v>108984999.99999999</v>
      </c>
      <c r="L28" s="121">
        <v>111.5686</v>
      </c>
      <c r="M28" s="97">
        <v>121593.07420999998</v>
      </c>
      <c r="N28" s="87"/>
      <c r="O28" s="98">
        <v>8.5398038774749784E-3</v>
      </c>
      <c r="P28" s="98">
        <f>M28/'סכום נכסי הקרן'!$C$43</f>
        <v>2.5273149166459689E-3</v>
      </c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</row>
    <row r="29" spans="2:30" s="152" customFormat="1">
      <c r="B29" s="90" t="s">
        <v>1906</v>
      </c>
      <c r="C29" s="87">
        <v>98287542</v>
      </c>
      <c r="D29" s="87" t="s">
        <v>278</v>
      </c>
      <c r="E29" s="87"/>
      <c r="F29" s="120">
        <v>39934</v>
      </c>
      <c r="G29" s="97">
        <v>6.669999999999999</v>
      </c>
      <c r="H29" s="100" t="s">
        <v>193</v>
      </c>
      <c r="I29" s="101">
        <v>4.8000000000000001E-2</v>
      </c>
      <c r="J29" s="101">
        <v>4.8499999999999988E-2</v>
      </c>
      <c r="K29" s="97">
        <v>118929999.99999999</v>
      </c>
      <c r="L29" s="121">
        <v>112.8926</v>
      </c>
      <c r="M29" s="97">
        <v>134263.15577000001</v>
      </c>
      <c r="N29" s="87"/>
      <c r="O29" s="98">
        <v>9.4296572867830063E-3</v>
      </c>
      <c r="P29" s="98">
        <f>M29/'סכום נכסי הקרן'!$C$43</f>
        <v>2.7906628608422484E-3</v>
      </c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</row>
    <row r="30" spans="2:30" s="152" customFormat="1">
      <c r="B30" s="90" t="s">
        <v>1907</v>
      </c>
      <c r="C30" s="87">
        <v>98679000</v>
      </c>
      <c r="D30" s="87" t="s">
        <v>278</v>
      </c>
      <c r="E30" s="87"/>
      <c r="F30" s="120">
        <v>37257</v>
      </c>
      <c r="G30" s="97">
        <v>0.7400000000000001</v>
      </c>
      <c r="H30" s="100" t="s">
        <v>193</v>
      </c>
      <c r="I30" s="101">
        <v>4.8000000000000001E-2</v>
      </c>
      <c r="J30" s="101">
        <v>4.9700226692211205E-2</v>
      </c>
      <c r="K30" s="97">
        <v>55139999.999999993</v>
      </c>
      <c r="L30" s="121">
        <v>129.59610000000001</v>
      </c>
      <c r="M30" s="97">
        <v>71459.305609999981</v>
      </c>
      <c r="N30" s="87"/>
      <c r="O30" s="98">
        <v>5.0187764319208211E-3</v>
      </c>
      <c r="P30" s="98">
        <f>M30/'סכום נכסי הקרן'!$C$43</f>
        <v>1.4852833533051928E-3</v>
      </c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</row>
    <row r="31" spans="2:30" s="152" customFormat="1">
      <c r="B31" s="90" t="s">
        <v>1908</v>
      </c>
      <c r="C31" s="87">
        <v>98680000</v>
      </c>
      <c r="D31" s="87" t="s">
        <v>278</v>
      </c>
      <c r="E31" s="87"/>
      <c r="F31" s="120">
        <v>37288</v>
      </c>
      <c r="G31" s="97">
        <v>0.83000000000000018</v>
      </c>
      <c r="H31" s="100" t="s">
        <v>193</v>
      </c>
      <c r="I31" s="101">
        <v>4.8000000000000001E-2</v>
      </c>
      <c r="J31" s="101">
        <v>4.9701325843198543E-2</v>
      </c>
      <c r="K31" s="97">
        <v>24434999.999999996</v>
      </c>
      <c r="L31" s="121">
        <v>129.19569999999999</v>
      </c>
      <c r="M31" s="97">
        <v>31568.964599999996</v>
      </c>
      <c r="N31" s="87"/>
      <c r="O31" s="98">
        <v>2.2171720556496844E-3</v>
      </c>
      <c r="P31" s="98">
        <f>M31/'סכום נכסי הקרן'!$C$43</f>
        <v>6.5616167413330305E-4</v>
      </c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</row>
    <row r="32" spans="2:30" s="152" customFormat="1">
      <c r="B32" s="90" t="s">
        <v>1909</v>
      </c>
      <c r="C32" s="87">
        <v>98681000</v>
      </c>
      <c r="D32" s="87" t="s">
        <v>278</v>
      </c>
      <c r="E32" s="87"/>
      <c r="F32" s="120">
        <v>37316</v>
      </c>
      <c r="G32" s="97">
        <v>0.90999999999999992</v>
      </c>
      <c r="H32" s="100" t="s">
        <v>193</v>
      </c>
      <c r="I32" s="101">
        <v>4.8000000000000001E-2</v>
      </c>
      <c r="J32" s="101">
        <v>5.0100000000000006E-2</v>
      </c>
      <c r="K32" s="97">
        <v>44420999.999999993</v>
      </c>
      <c r="L32" s="121">
        <v>127.29040000000001</v>
      </c>
      <c r="M32" s="97">
        <v>56543.666819999991</v>
      </c>
      <c r="N32" s="87"/>
      <c r="O32" s="98">
        <v>3.9712115866248664E-3</v>
      </c>
      <c r="P32" s="98">
        <f>M32/'סכום נכסי הקרן'!$C$43</f>
        <v>1.1752614490957013E-3</v>
      </c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</row>
    <row r="33" spans="2:30" s="152" customFormat="1">
      <c r="B33" s="90" t="s">
        <v>1910</v>
      </c>
      <c r="C33" s="87">
        <v>98710000</v>
      </c>
      <c r="D33" s="87" t="s">
        <v>278</v>
      </c>
      <c r="E33" s="87"/>
      <c r="F33" s="120">
        <v>37926</v>
      </c>
      <c r="G33" s="97">
        <v>2.42</v>
      </c>
      <c r="H33" s="100" t="s">
        <v>193</v>
      </c>
      <c r="I33" s="101">
        <v>4.8000000000000001E-2</v>
      </c>
      <c r="J33" s="101">
        <v>5.0099999999999999E-2</v>
      </c>
      <c r="K33" s="97">
        <v>67992999.999999985</v>
      </c>
      <c r="L33" s="121">
        <v>124.2902</v>
      </c>
      <c r="M33" s="97">
        <v>84508.627789999999</v>
      </c>
      <c r="N33" s="87"/>
      <c r="O33" s="98">
        <v>5.9352649151277002E-3</v>
      </c>
      <c r="P33" s="98">
        <f>M33/'סכום נכסי הקרן'!$C$43</f>
        <v>1.7565138227369859E-3</v>
      </c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</row>
    <row r="34" spans="2:30" s="152" customFormat="1">
      <c r="B34" s="90" t="s">
        <v>1911</v>
      </c>
      <c r="C34" s="87">
        <v>98720000</v>
      </c>
      <c r="D34" s="87" t="s">
        <v>278</v>
      </c>
      <c r="E34" s="87"/>
      <c r="F34" s="120">
        <v>37956</v>
      </c>
      <c r="G34" s="97">
        <v>2.5</v>
      </c>
      <c r="H34" s="100" t="s">
        <v>193</v>
      </c>
      <c r="I34" s="101">
        <v>4.8000000000000001E-2</v>
      </c>
      <c r="J34" s="101">
        <v>5.0859711939135341E-2</v>
      </c>
      <c r="K34" s="97">
        <v>68739999.999999985</v>
      </c>
      <c r="L34" s="121">
        <v>123.578</v>
      </c>
      <c r="M34" s="97">
        <v>84947.530199999994</v>
      </c>
      <c r="N34" s="87"/>
      <c r="O34" s="98">
        <v>5.9660901946685212E-3</v>
      </c>
      <c r="P34" s="98">
        <f>M34/'סכום נכסי הקרן'!$C$43</f>
        <v>1.7656364196854692E-3</v>
      </c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</row>
    <row r="35" spans="2:30" s="152" customFormat="1">
      <c r="B35" s="90" t="s">
        <v>1912</v>
      </c>
      <c r="C35" s="87">
        <v>98705000</v>
      </c>
      <c r="D35" s="87" t="s">
        <v>278</v>
      </c>
      <c r="E35" s="87"/>
      <c r="F35" s="120">
        <v>38412</v>
      </c>
      <c r="G35" s="97">
        <v>3.6100000000000003</v>
      </c>
      <c r="H35" s="100" t="s">
        <v>193</v>
      </c>
      <c r="I35" s="101">
        <v>4.8000000000000001E-2</v>
      </c>
      <c r="J35" s="101">
        <v>4.8499999999999995E-2</v>
      </c>
      <c r="K35" s="97">
        <v>5529999.9999999991</v>
      </c>
      <c r="L35" s="121">
        <v>122.5959</v>
      </c>
      <c r="M35" s="97">
        <v>6779.555159999999</v>
      </c>
      <c r="N35" s="87"/>
      <c r="O35" s="98">
        <v>4.761461277221498E-4</v>
      </c>
      <c r="P35" s="98">
        <f>M35/'סכום נכסי הקרן'!$C$43</f>
        <v>1.4091321397549647E-4</v>
      </c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</row>
    <row r="36" spans="2:30" s="152" customFormat="1">
      <c r="B36" s="90" t="s">
        <v>1913</v>
      </c>
      <c r="C36" s="87">
        <v>98732000</v>
      </c>
      <c r="D36" s="87" t="s">
        <v>278</v>
      </c>
      <c r="E36" s="87"/>
      <c r="F36" s="120">
        <v>39448</v>
      </c>
      <c r="G36" s="97">
        <v>5.7799999999999994</v>
      </c>
      <c r="H36" s="100" t="s">
        <v>193</v>
      </c>
      <c r="I36" s="101">
        <v>4.8000000000000001E-2</v>
      </c>
      <c r="J36" s="101">
        <v>4.8499999999999995E-2</v>
      </c>
      <c r="K36" s="97">
        <v>54497999.999999993</v>
      </c>
      <c r="L36" s="121">
        <v>116.7974</v>
      </c>
      <c r="M36" s="97">
        <v>63652.23805</v>
      </c>
      <c r="N36" s="87"/>
      <c r="O36" s="98">
        <v>4.4704653849819828E-3</v>
      </c>
      <c r="P36" s="98">
        <f>M36/'סכום נכסי הקרן'!$C$43</f>
        <v>1.3230132698498303E-3</v>
      </c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</row>
    <row r="37" spans="2:30" s="152" customFormat="1">
      <c r="B37" s="90" t="s">
        <v>1914</v>
      </c>
      <c r="C37" s="87">
        <v>8287617</v>
      </c>
      <c r="D37" s="87" t="s">
        <v>278</v>
      </c>
      <c r="E37" s="87"/>
      <c r="F37" s="120">
        <v>40148</v>
      </c>
      <c r="G37" s="97">
        <v>7.0900000000000016</v>
      </c>
      <c r="H37" s="100" t="s">
        <v>193</v>
      </c>
      <c r="I37" s="101">
        <v>4.8000000000000001E-2</v>
      </c>
      <c r="J37" s="101">
        <v>4.8500690203510242E-2</v>
      </c>
      <c r="K37" s="97">
        <v>158476999.99999997</v>
      </c>
      <c r="L37" s="121">
        <v>108.37609999999999</v>
      </c>
      <c r="M37" s="97">
        <v>171751.19401999994</v>
      </c>
      <c r="N37" s="87"/>
      <c r="O37" s="98">
        <v>1.2062541573048965E-2</v>
      </c>
      <c r="P37" s="98">
        <f>M37/'סכום נכסי הקרן'!$C$43</f>
        <v>3.569852620461202E-3</v>
      </c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</row>
    <row r="38" spans="2:30" s="152" customFormat="1">
      <c r="B38" s="90" t="s">
        <v>1915</v>
      </c>
      <c r="C38" s="87">
        <v>8287658</v>
      </c>
      <c r="D38" s="87" t="s">
        <v>278</v>
      </c>
      <c r="E38" s="87"/>
      <c r="F38" s="120">
        <v>40269</v>
      </c>
      <c r="G38" s="97">
        <v>7.25</v>
      </c>
      <c r="H38" s="100" t="s">
        <v>193</v>
      </c>
      <c r="I38" s="101">
        <v>4.8000000000000001E-2</v>
      </c>
      <c r="J38" s="101">
        <v>4.8500000000000008E-2</v>
      </c>
      <c r="K38" s="97">
        <v>179681999.99999997</v>
      </c>
      <c r="L38" s="121">
        <v>109.9669</v>
      </c>
      <c r="M38" s="97">
        <v>197590.67236999999</v>
      </c>
      <c r="N38" s="87"/>
      <c r="O38" s="98">
        <v>1.3877316623675274E-2</v>
      </c>
      <c r="P38" s="98">
        <f>M38/'סכום נכסי הקרן'!$C$43</f>
        <v>4.1069267876914844E-3</v>
      </c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</row>
    <row r="39" spans="2:30" s="152" customFormat="1">
      <c r="B39" s="90" t="s">
        <v>1916</v>
      </c>
      <c r="C39" s="87">
        <v>8287690</v>
      </c>
      <c r="D39" s="87" t="s">
        <v>278</v>
      </c>
      <c r="E39" s="87"/>
      <c r="F39" s="120">
        <v>40391</v>
      </c>
      <c r="G39" s="97">
        <v>7.58</v>
      </c>
      <c r="H39" s="100" t="s">
        <v>193</v>
      </c>
      <c r="I39" s="101">
        <v>4.8000000000000001E-2</v>
      </c>
      <c r="J39" s="101">
        <v>4.8500000000000015E-2</v>
      </c>
      <c r="K39" s="97">
        <v>121053999.99999999</v>
      </c>
      <c r="L39" s="121">
        <v>106.5086</v>
      </c>
      <c r="M39" s="97">
        <v>128932.87408999995</v>
      </c>
      <c r="N39" s="87"/>
      <c r="O39" s="98">
        <v>9.055297476780317E-3</v>
      </c>
      <c r="P39" s="98">
        <f>M39/'סכום נכסי הקרן'!$C$43</f>
        <v>2.6798728303465726E-3</v>
      </c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</row>
    <row r="40" spans="2:30" s="152" customFormat="1">
      <c r="B40" s="90" t="s">
        <v>1917</v>
      </c>
      <c r="C40" s="87">
        <v>8287716</v>
      </c>
      <c r="D40" s="87" t="s">
        <v>278</v>
      </c>
      <c r="E40" s="87"/>
      <c r="F40" s="120">
        <v>40452</v>
      </c>
      <c r="G40" s="97">
        <v>7.5699999999999985</v>
      </c>
      <c r="H40" s="100" t="s">
        <v>193</v>
      </c>
      <c r="I40" s="101">
        <v>4.8000000000000001E-2</v>
      </c>
      <c r="J40" s="101">
        <v>4.8599999999999983E-2</v>
      </c>
      <c r="K40" s="97">
        <v>160465999.99999997</v>
      </c>
      <c r="L40" s="121">
        <v>107.1476</v>
      </c>
      <c r="M40" s="97">
        <v>171935.44215000002</v>
      </c>
      <c r="N40" s="87"/>
      <c r="O40" s="98">
        <v>1.2075481807558332E-2</v>
      </c>
      <c r="P40" s="98">
        <f>M40/'סכום נכסי הקרן'!$C$43</f>
        <v>3.5736822221908949E-3</v>
      </c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</row>
    <row r="41" spans="2:30" s="152" customFormat="1">
      <c r="B41" s="90" t="s">
        <v>1918</v>
      </c>
      <c r="C41" s="87">
        <v>98670000</v>
      </c>
      <c r="D41" s="87" t="s">
        <v>278</v>
      </c>
      <c r="E41" s="87"/>
      <c r="F41" s="120">
        <v>36982</v>
      </c>
      <c r="G41" s="99">
        <v>0</v>
      </c>
      <c r="H41" s="100" t="s">
        <v>193</v>
      </c>
      <c r="I41" s="101">
        <v>4.8000000000000001E-2</v>
      </c>
      <c r="J41" s="101">
        <v>-3.4999999999999996E-3</v>
      </c>
      <c r="K41" s="97">
        <v>28983999.999999996</v>
      </c>
      <c r="L41" s="121">
        <v>134.19390000000001</v>
      </c>
      <c r="M41" s="97">
        <v>38894.768400000001</v>
      </c>
      <c r="N41" s="87"/>
      <c r="O41" s="98">
        <v>2.7316826731607915E-3</v>
      </c>
      <c r="P41" s="98">
        <f>M41/'סכום נכסי הקרן'!$C$43</f>
        <v>8.0842867898084619E-4</v>
      </c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</row>
    <row r="42" spans="2:30" s="152" customFormat="1">
      <c r="B42" s="90" t="s">
        <v>1919</v>
      </c>
      <c r="C42" s="87">
        <v>98671000</v>
      </c>
      <c r="D42" s="87" t="s">
        <v>278</v>
      </c>
      <c r="E42" s="87"/>
      <c r="F42" s="120">
        <v>37012</v>
      </c>
      <c r="G42" s="97">
        <v>8.9999999999999983E-2</v>
      </c>
      <c r="H42" s="100" t="s">
        <v>193</v>
      </c>
      <c r="I42" s="101">
        <v>4.8000000000000001E-2</v>
      </c>
      <c r="J42" s="101">
        <v>4.9407089248994181E-2</v>
      </c>
      <c r="K42" s="97">
        <v>41484999.999999993</v>
      </c>
      <c r="L42" s="121">
        <v>133.3801</v>
      </c>
      <c r="M42" s="97">
        <v>55332.713990000004</v>
      </c>
      <c r="N42" s="87"/>
      <c r="O42" s="98">
        <v>3.8861631598105812E-3</v>
      </c>
      <c r="P42" s="98">
        <f>M42/'סכום נכסי הקרן'!$C$43</f>
        <v>1.1500917659497025E-3</v>
      </c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</row>
    <row r="43" spans="2:30" s="152" customFormat="1">
      <c r="B43" s="90" t="s">
        <v>1920</v>
      </c>
      <c r="C43" s="87">
        <v>98672000</v>
      </c>
      <c r="D43" s="87" t="s">
        <v>278</v>
      </c>
      <c r="E43" s="87"/>
      <c r="F43" s="120">
        <v>37043</v>
      </c>
      <c r="G43" s="97">
        <v>0.17</v>
      </c>
      <c r="H43" s="100" t="s">
        <v>193</v>
      </c>
      <c r="I43" s="101">
        <v>4.8000000000000001E-2</v>
      </c>
      <c r="J43" s="101">
        <v>4.9206235566713573E-2</v>
      </c>
      <c r="K43" s="97">
        <v>31239999.999999996</v>
      </c>
      <c r="L43" s="121">
        <v>131.64689999999999</v>
      </c>
      <c r="M43" s="97">
        <v>41126.504899999993</v>
      </c>
      <c r="N43" s="87"/>
      <c r="O43" s="98">
        <v>2.8884234426497413E-3</v>
      </c>
      <c r="P43" s="98">
        <f>M43/'סכום נכסי הקרן'!$C$43</f>
        <v>8.5481537479488608E-4</v>
      </c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</row>
    <row r="44" spans="2:30" s="152" customFormat="1">
      <c r="B44" s="90" t="s">
        <v>1921</v>
      </c>
      <c r="C44" s="87">
        <v>98673000</v>
      </c>
      <c r="D44" s="87" t="s">
        <v>278</v>
      </c>
      <c r="E44" s="87"/>
      <c r="F44" s="120">
        <v>37073</v>
      </c>
      <c r="G44" s="97">
        <v>0.25</v>
      </c>
      <c r="H44" s="100" t="s">
        <v>193</v>
      </c>
      <c r="I44" s="101">
        <v>4.8000000000000001E-2</v>
      </c>
      <c r="J44" s="101">
        <v>0.05</v>
      </c>
      <c r="K44" s="97">
        <v>35227999.999999993</v>
      </c>
      <c r="L44" s="121">
        <v>130.5924</v>
      </c>
      <c r="M44" s="97">
        <v>46005.105579999996</v>
      </c>
      <c r="N44" s="87"/>
      <c r="O44" s="98">
        <v>3.231060498866959E-3</v>
      </c>
      <c r="P44" s="98">
        <f>M44/'סכום נכסי הקרן'!$C$43</f>
        <v>9.5621720504739528E-4</v>
      </c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</row>
    <row r="45" spans="2:30" s="152" customFormat="1">
      <c r="B45" s="90" t="s">
        <v>1922</v>
      </c>
      <c r="C45" s="87">
        <v>98674000</v>
      </c>
      <c r="D45" s="87" t="s">
        <v>278</v>
      </c>
      <c r="E45" s="87"/>
      <c r="F45" s="120">
        <v>37104</v>
      </c>
      <c r="G45" s="97">
        <v>0.34</v>
      </c>
      <c r="H45" s="100" t="s">
        <v>193</v>
      </c>
      <c r="I45" s="101">
        <v>4.8000000000000001E-2</v>
      </c>
      <c r="J45" s="101">
        <v>4.9823132228657224E-2</v>
      </c>
      <c r="K45" s="97">
        <v>33798999.999999993</v>
      </c>
      <c r="L45" s="121">
        <v>129.67410000000001</v>
      </c>
      <c r="M45" s="97">
        <v>43828.554049999992</v>
      </c>
      <c r="N45" s="87"/>
      <c r="O45" s="98">
        <v>3.078195516085814E-3</v>
      </c>
      <c r="P45" s="98">
        <f>M45/'סכום נכסי הקרן'!$C$43</f>
        <v>9.1097753013698638E-4</v>
      </c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</row>
    <row r="46" spans="2:30" s="152" customFormat="1">
      <c r="B46" s="90" t="s">
        <v>1923</v>
      </c>
      <c r="C46" s="87">
        <v>98675000</v>
      </c>
      <c r="D46" s="87" t="s">
        <v>278</v>
      </c>
      <c r="E46" s="87"/>
      <c r="F46" s="120">
        <v>37135</v>
      </c>
      <c r="G46" s="97">
        <v>0.43</v>
      </c>
      <c r="H46" s="100" t="s">
        <v>193</v>
      </c>
      <c r="I46" s="101">
        <v>4.8000000000000001E-2</v>
      </c>
      <c r="J46" s="101">
        <v>4.9500000000000002E-2</v>
      </c>
      <c r="K46" s="97">
        <v>31914999.999999996</v>
      </c>
      <c r="L46" s="121">
        <v>128.6207</v>
      </c>
      <c r="M46" s="97">
        <v>41049.282739999995</v>
      </c>
      <c r="N46" s="87"/>
      <c r="O46" s="98">
        <v>2.8829999256798845E-3</v>
      </c>
      <c r="P46" s="98">
        <f>M46/'סכום נכסי הקרן'!$C$43</f>
        <v>8.5321031037710062E-4</v>
      </c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</row>
    <row r="47" spans="2:30" s="152" customFormat="1">
      <c r="B47" s="90" t="s">
        <v>1924</v>
      </c>
      <c r="C47" s="87">
        <v>98676000</v>
      </c>
      <c r="D47" s="87" t="s">
        <v>278</v>
      </c>
      <c r="E47" s="87"/>
      <c r="F47" s="120">
        <v>37165</v>
      </c>
      <c r="G47" s="97">
        <v>0.48999999999999994</v>
      </c>
      <c r="H47" s="100" t="s">
        <v>193</v>
      </c>
      <c r="I47" s="101">
        <v>4.8000000000000001E-2</v>
      </c>
      <c r="J47" s="101">
        <v>4.970233215075693E-2</v>
      </c>
      <c r="K47" s="97">
        <v>33400999.999999996</v>
      </c>
      <c r="L47" s="121">
        <v>130.8049</v>
      </c>
      <c r="M47" s="97">
        <v>43690.146829999998</v>
      </c>
      <c r="N47" s="87"/>
      <c r="O47" s="98">
        <v>3.068474810184546E-3</v>
      </c>
      <c r="P47" s="98">
        <f>M47/'סכום נכסי הקרן'!$C$43</f>
        <v>9.0810073280333766E-4</v>
      </c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</row>
    <row r="48" spans="2:30" s="152" customFormat="1">
      <c r="B48" s="90" t="s">
        <v>1925</v>
      </c>
      <c r="C48" s="87">
        <v>98677000</v>
      </c>
      <c r="D48" s="87" t="s">
        <v>278</v>
      </c>
      <c r="E48" s="87"/>
      <c r="F48" s="120">
        <v>37196</v>
      </c>
      <c r="G48" s="97">
        <v>0.57999999999999996</v>
      </c>
      <c r="H48" s="100" t="s">
        <v>193</v>
      </c>
      <c r="I48" s="101">
        <v>4.8000000000000001E-2</v>
      </c>
      <c r="J48" s="101">
        <v>4.9703151536383841E-2</v>
      </c>
      <c r="K48" s="97">
        <v>38296999.999999993</v>
      </c>
      <c r="L48" s="121">
        <v>130.01689999999999</v>
      </c>
      <c r="M48" s="97">
        <v>49792.578249999991</v>
      </c>
      <c r="N48" s="87"/>
      <c r="O48" s="98">
        <v>3.4970647429675367E-3</v>
      </c>
      <c r="P48" s="98">
        <f>M48/'סכום נכסי הקרן'!$C$43</f>
        <v>1.0349399138650714E-3</v>
      </c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</row>
    <row r="49" spans="2:30" s="152" customFormat="1">
      <c r="B49" s="90" t="s">
        <v>1926</v>
      </c>
      <c r="C49" s="87">
        <v>98678000</v>
      </c>
      <c r="D49" s="87" t="s">
        <v>278</v>
      </c>
      <c r="E49" s="87"/>
      <c r="F49" s="120">
        <v>37226</v>
      </c>
      <c r="G49" s="97">
        <v>0.65999999999999992</v>
      </c>
      <c r="H49" s="100" t="s">
        <v>193</v>
      </c>
      <c r="I49" s="101">
        <v>4.8000000000000001E-2</v>
      </c>
      <c r="J49" s="101">
        <v>4.9800000000000011E-2</v>
      </c>
      <c r="K49" s="97">
        <v>30640999.999999996</v>
      </c>
      <c r="L49" s="121">
        <v>129.36320000000001</v>
      </c>
      <c r="M49" s="97">
        <v>39638.188099999992</v>
      </c>
      <c r="N49" s="87"/>
      <c r="O49" s="98">
        <v>2.7838950090845189E-3</v>
      </c>
      <c r="P49" s="98">
        <f>M49/'סכום נכסי הקרן'!$C$43</f>
        <v>8.2388067498757205E-4</v>
      </c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</row>
    <row r="50" spans="2:30" s="152" customFormat="1">
      <c r="B50" s="90" t="s">
        <v>1927</v>
      </c>
      <c r="C50" s="87">
        <v>98682000</v>
      </c>
      <c r="D50" s="87" t="s">
        <v>278</v>
      </c>
      <c r="E50" s="87"/>
      <c r="F50" s="120">
        <v>37347</v>
      </c>
      <c r="G50" s="97">
        <v>0.97</v>
      </c>
      <c r="H50" s="100" t="s">
        <v>193</v>
      </c>
      <c r="I50" s="101">
        <v>4.8000000000000001E-2</v>
      </c>
      <c r="J50" s="101">
        <v>4.9999999999999989E-2</v>
      </c>
      <c r="K50" s="97">
        <v>47985999.999999993</v>
      </c>
      <c r="L50" s="121">
        <v>128.8159</v>
      </c>
      <c r="M50" s="97">
        <v>61813.614929999989</v>
      </c>
      <c r="N50" s="87"/>
      <c r="O50" s="98">
        <v>4.3413340100956661E-3</v>
      </c>
      <c r="P50" s="98">
        <f>M50/'סכום נכסי הקרן'!$C$43</f>
        <v>1.2847974449152549E-3</v>
      </c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</row>
    <row r="51" spans="2:30" s="152" customFormat="1">
      <c r="B51" s="90" t="s">
        <v>1928</v>
      </c>
      <c r="C51" s="87">
        <v>98683000</v>
      </c>
      <c r="D51" s="87" t="s">
        <v>278</v>
      </c>
      <c r="E51" s="87"/>
      <c r="F51" s="120">
        <v>37377</v>
      </c>
      <c r="G51" s="97">
        <v>1.0500000000000003</v>
      </c>
      <c r="H51" s="100" t="s">
        <v>193</v>
      </c>
      <c r="I51" s="101">
        <v>4.8000000000000001E-2</v>
      </c>
      <c r="J51" s="101">
        <v>5.0099999999999999E-2</v>
      </c>
      <c r="K51" s="97">
        <v>47722999.999999993</v>
      </c>
      <c r="L51" s="121">
        <v>127.67310000000001</v>
      </c>
      <c r="M51" s="97">
        <v>60929.44898999999</v>
      </c>
      <c r="N51" s="87"/>
      <c r="O51" s="98">
        <v>4.2792366926966263E-3</v>
      </c>
      <c r="P51" s="98">
        <f>M51/'סכום נכסי הקרן'!$C$43</f>
        <v>1.2664200349889868E-3</v>
      </c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</row>
    <row r="52" spans="2:30" s="152" customFormat="1">
      <c r="B52" s="90" t="s">
        <v>1929</v>
      </c>
      <c r="C52" s="87">
        <v>98684000</v>
      </c>
      <c r="D52" s="87" t="s">
        <v>278</v>
      </c>
      <c r="E52" s="87"/>
      <c r="F52" s="120">
        <v>37408</v>
      </c>
      <c r="G52" s="97">
        <v>1.1299999999999999</v>
      </c>
      <c r="H52" s="100" t="s">
        <v>193</v>
      </c>
      <c r="I52" s="101">
        <v>4.8000000000000001E-2</v>
      </c>
      <c r="J52" s="101">
        <v>0.05</v>
      </c>
      <c r="K52" s="97">
        <v>40119999.999999993</v>
      </c>
      <c r="L52" s="121">
        <v>125.22920000000001</v>
      </c>
      <c r="M52" s="97">
        <v>50241.955499999989</v>
      </c>
      <c r="N52" s="87"/>
      <c r="O52" s="98">
        <v>3.5286256982845409E-3</v>
      </c>
      <c r="P52" s="98">
        <f>M52/'סכום נכסי הקרן'!$C$43</f>
        <v>1.0442802306101261E-3</v>
      </c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</row>
    <row r="53" spans="2:30" s="152" customFormat="1">
      <c r="B53" s="90" t="s">
        <v>1930</v>
      </c>
      <c r="C53" s="87">
        <v>98685000</v>
      </c>
      <c r="D53" s="87" t="s">
        <v>278</v>
      </c>
      <c r="E53" s="87"/>
      <c r="F53" s="120">
        <v>37438</v>
      </c>
      <c r="G53" s="97">
        <v>1.22</v>
      </c>
      <c r="H53" s="100" t="s">
        <v>193</v>
      </c>
      <c r="I53" s="101">
        <v>4.8000000000000001E-2</v>
      </c>
      <c r="J53" s="101">
        <v>5.0099999999999999E-2</v>
      </c>
      <c r="K53" s="97">
        <v>62335999.999999993</v>
      </c>
      <c r="L53" s="121">
        <v>123.5493</v>
      </c>
      <c r="M53" s="97">
        <v>77015.672859999991</v>
      </c>
      <c r="N53" s="87"/>
      <c r="O53" s="98">
        <v>5.4090148307318836E-3</v>
      </c>
      <c r="P53" s="98">
        <f>M53/'סכום נכסי הקרן'!$C$43</f>
        <v>1.6007725777081835E-3</v>
      </c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</row>
    <row r="54" spans="2:30" s="152" customFormat="1">
      <c r="B54" s="90" t="s">
        <v>1931</v>
      </c>
      <c r="C54" s="87">
        <v>98686000</v>
      </c>
      <c r="D54" s="87" t="s">
        <v>278</v>
      </c>
      <c r="E54" s="87"/>
      <c r="F54" s="120">
        <v>37469</v>
      </c>
      <c r="G54" s="97">
        <v>1.2999999999999998</v>
      </c>
      <c r="H54" s="100" t="s">
        <v>193</v>
      </c>
      <c r="I54" s="101">
        <v>4.8000000000000001E-2</v>
      </c>
      <c r="J54" s="101">
        <v>4.9999999999999989E-2</v>
      </c>
      <c r="K54" s="97">
        <v>48876999.999999993</v>
      </c>
      <c r="L54" s="121">
        <v>121.4492</v>
      </c>
      <c r="M54" s="97">
        <v>59360.711909999998</v>
      </c>
      <c r="N54" s="87"/>
      <c r="O54" s="98">
        <v>4.169060129717508E-3</v>
      </c>
      <c r="P54" s="98">
        <f>M54/'סכום נכסי הקרן'!$C$43</f>
        <v>1.2338137977642226E-3</v>
      </c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</row>
    <row r="55" spans="2:30" s="152" customFormat="1">
      <c r="B55" s="90" t="s">
        <v>1932</v>
      </c>
      <c r="C55" s="87">
        <v>98687000</v>
      </c>
      <c r="D55" s="87" t="s">
        <v>278</v>
      </c>
      <c r="E55" s="87"/>
      <c r="F55" s="120">
        <v>37500</v>
      </c>
      <c r="G55" s="97">
        <v>1.3900000000000001</v>
      </c>
      <c r="H55" s="100" t="s">
        <v>193</v>
      </c>
      <c r="I55" s="101">
        <v>4.8000000000000001E-2</v>
      </c>
      <c r="J55" s="101">
        <v>5.0001689352737237E-2</v>
      </c>
      <c r="K55" s="97">
        <v>50055999.999999993</v>
      </c>
      <c r="L55" s="121">
        <v>120.1765</v>
      </c>
      <c r="M55" s="97">
        <v>60155.55943999999</v>
      </c>
      <c r="N55" s="87"/>
      <c r="O55" s="98">
        <v>4.2248843784487497E-3</v>
      </c>
      <c r="P55" s="98">
        <f>M55/'סכום נכסי הקרן'!$C$43</f>
        <v>1.2503347224310239E-3</v>
      </c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</row>
    <row r="56" spans="2:30" s="152" customFormat="1">
      <c r="B56" s="90" t="s">
        <v>1933</v>
      </c>
      <c r="C56" s="87">
        <v>98688000</v>
      </c>
      <c r="D56" s="87" t="s">
        <v>278</v>
      </c>
      <c r="E56" s="87"/>
      <c r="F56" s="120">
        <v>37530</v>
      </c>
      <c r="G56" s="97">
        <v>1.44</v>
      </c>
      <c r="H56" s="100" t="s">
        <v>193</v>
      </c>
      <c r="I56" s="101">
        <v>4.8000000000000001E-2</v>
      </c>
      <c r="J56" s="101">
        <v>5.0000659999155747E-2</v>
      </c>
      <c r="K56" s="97">
        <v>47119999.999999993</v>
      </c>
      <c r="L56" s="121">
        <v>123.0179</v>
      </c>
      <c r="M56" s="97">
        <v>57966.042329999989</v>
      </c>
      <c r="N56" s="87"/>
      <c r="O56" s="98">
        <v>4.0711087886196535E-3</v>
      </c>
      <c r="P56" s="98">
        <f>M56/'סכום נכסי הקרן'!$C$43</f>
        <v>1.2048255576343706E-3</v>
      </c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</row>
    <row r="57" spans="2:30" s="152" customFormat="1">
      <c r="B57" s="90" t="s">
        <v>1934</v>
      </c>
      <c r="C57" s="87">
        <v>98689000</v>
      </c>
      <c r="D57" s="87" t="s">
        <v>278</v>
      </c>
      <c r="E57" s="87"/>
      <c r="F57" s="120">
        <v>37561</v>
      </c>
      <c r="G57" s="97">
        <v>1.52</v>
      </c>
      <c r="H57" s="100" t="s">
        <v>193</v>
      </c>
      <c r="I57" s="101">
        <v>4.8000000000000001E-2</v>
      </c>
      <c r="J57" s="101">
        <v>0.05</v>
      </c>
      <c r="K57" s="97">
        <v>23505999.999999996</v>
      </c>
      <c r="L57" s="121">
        <v>122.0705</v>
      </c>
      <c r="M57" s="97">
        <v>28693.883929999996</v>
      </c>
      <c r="N57" s="87"/>
      <c r="O57" s="98">
        <v>2.0152475199535541E-3</v>
      </c>
      <c r="P57" s="98">
        <f>M57/'סכום נכסי הקרן'!$C$43</f>
        <v>5.9640305456503567E-4</v>
      </c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</row>
    <row r="58" spans="2:30" s="152" customFormat="1">
      <c r="B58" s="90" t="s">
        <v>1935</v>
      </c>
      <c r="C58" s="87">
        <v>98690000</v>
      </c>
      <c r="D58" s="87" t="s">
        <v>278</v>
      </c>
      <c r="E58" s="87"/>
      <c r="F58" s="120">
        <v>37591</v>
      </c>
      <c r="G58" s="97">
        <v>1.5999999999999999</v>
      </c>
      <c r="H58" s="100" t="s">
        <v>193</v>
      </c>
      <c r="I58" s="101">
        <v>4.8000000000000001E-2</v>
      </c>
      <c r="J58" s="101">
        <v>5.0000507746440014E-2</v>
      </c>
      <c r="K58" s="97">
        <v>64399999.999999993</v>
      </c>
      <c r="L58" s="121">
        <v>120.791</v>
      </c>
      <c r="M58" s="97">
        <v>77789.384399999995</v>
      </c>
      <c r="N58" s="87"/>
      <c r="O58" s="98">
        <v>5.4633546428656549E-3</v>
      </c>
      <c r="P58" s="98">
        <f>M58/'סכום נכסי הקרן'!$C$43</f>
        <v>1.6168541903240959E-3</v>
      </c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</row>
    <row r="59" spans="2:30" s="152" customFormat="1">
      <c r="B59" s="90" t="s">
        <v>1936</v>
      </c>
      <c r="C59" s="87">
        <v>98691000</v>
      </c>
      <c r="D59" s="87" t="s">
        <v>278</v>
      </c>
      <c r="E59" s="87"/>
      <c r="F59" s="120">
        <v>37622</v>
      </c>
      <c r="G59" s="97">
        <v>1.6899999999999997</v>
      </c>
      <c r="H59" s="100" t="s">
        <v>193</v>
      </c>
      <c r="I59" s="101">
        <v>4.8000000000000001E-2</v>
      </c>
      <c r="J59" s="101">
        <v>4.9991374397036215E-2</v>
      </c>
      <c r="K59" s="97">
        <v>48022999.999999993</v>
      </c>
      <c r="L59" s="121">
        <v>121.30200000000001</v>
      </c>
      <c r="M59" s="97">
        <v>58252.863029999993</v>
      </c>
      <c r="N59" s="87"/>
      <c r="O59" s="98">
        <v>4.0912529665830281E-3</v>
      </c>
      <c r="P59" s="98">
        <f>M59/'סכום נכסי הקרן'!$C$43</f>
        <v>1.210787132651883E-3</v>
      </c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</row>
    <row r="60" spans="2:30" s="152" customFormat="1">
      <c r="B60" s="90" t="s">
        <v>1937</v>
      </c>
      <c r="C60" s="87">
        <v>98692000</v>
      </c>
      <c r="D60" s="87" t="s">
        <v>278</v>
      </c>
      <c r="E60" s="87"/>
      <c r="F60" s="120">
        <v>37653</v>
      </c>
      <c r="G60" s="97">
        <v>1.77</v>
      </c>
      <c r="H60" s="100" t="s">
        <v>193</v>
      </c>
      <c r="I60" s="101">
        <v>4.8000000000000001E-2</v>
      </c>
      <c r="J60" s="101">
        <v>4.9900753259096993E-2</v>
      </c>
      <c r="K60" s="97">
        <v>41549999.999999993</v>
      </c>
      <c r="L60" s="121">
        <v>121.1254</v>
      </c>
      <c r="M60" s="97">
        <v>50327.61920999999</v>
      </c>
      <c r="N60" s="87"/>
      <c r="O60" s="98">
        <v>3.5346420876847585E-3</v>
      </c>
      <c r="P60" s="98">
        <f>M60/'סכום נכסי הקרן'!$C$43</f>
        <v>1.046060752843854E-3</v>
      </c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</row>
    <row r="61" spans="2:30" s="152" customFormat="1">
      <c r="B61" s="90" t="s">
        <v>1938</v>
      </c>
      <c r="C61" s="87">
        <v>98693000</v>
      </c>
      <c r="D61" s="87" t="s">
        <v>278</v>
      </c>
      <c r="E61" s="87"/>
      <c r="F61" s="120">
        <v>37681</v>
      </c>
      <c r="G61" s="97">
        <v>1.85</v>
      </c>
      <c r="H61" s="100" t="s">
        <v>193</v>
      </c>
      <c r="I61" s="101">
        <v>4.8000000000000001E-2</v>
      </c>
      <c r="J61" s="101">
        <v>5.0100685057488645E-2</v>
      </c>
      <c r="K61" s="97">
        <v>45540999.999999993</v>
      </c>
      <c r="L61" s="121">
        <v>120.4057</v>
      </c>
      <c r="M61" s="97">
        <v>54833.971779999993</v>
      </c>
      <c r="N61" s="87"/>
      <c r="O61" s="98">
        <v>3.8511351725136842E-3</v>
      </c>
      <c r="P61" s="98">
        <f>M61/'סכום נכסי הקרן'!$C$43</f>
        <v>1.1397253973461992E-3</v>
      </c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</row>
    <row r="62" spans="2:30" s="152" customFormat="1">
      <c r="B62" s="90" t="s">
        <v>1939</v>
      </c>
      <c r="C62" s="87">
        <v>98694000</v>
      </c>
      <c r="D62" s="87" t="s">
        <v>278</v>
      </c>
      <c r="E62" s="87"/>
      <c r="F62" s="120">
        <v>37712</v>
      </c>
      <c r="G62" s="97">
        <v>1.89</v>
      </c>
      <c r="H62" s="100" t="s">
        <v>193</v>
      </c>
      <c r="I62" s="101">
        <v>4.8000000000000001E-2</v>
      </c>
      <c r="J62" s="101">
        <v>5.0099999999999999E-2</v>
      </c>
      <c r="K62" s="97">
        <v>74859999.999999985</v>
      </c>
      <c r="L62" s="121">
        <v>122.33369999999999</v>
      </c>
      <c r="M62" s="97">
        <v>91579.031829999978</v>
      </c>
      <c r="N62" s="87"/>
      <c r="O62" s="98">
        <v>6.4318381305710918E-3</v>
      </c>
      <c r="P62" s="98">
        <f>M62/'סכום נכסי הקרן'!$C$43</f>
        <v>1.9034723375463457E-3</v>
      </c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</row>
    <row r="63" spans="2:30" s="152" customFormat="1">
      <c r="B63" s="90" t="s">
        <v>1940</v>
      </c>
      <c r="C63" s="87">
        <v>98695000</v>
      </c>
      <c r="D63" s="87" t="s">
        <v>278</v>
      </c>
      <c r="E63" s="87"/>
      <c r="F63" s="120">
        <v>37742</v>
      </c>
      <c r="G63" s="97">
        <v>1.9699999999999998</v>
      </c>
      <c r="H63" s="100" t="s">
        <v>193</v>
      </c>
      <c r="I63" s="101">
        <v>4.8000000000000001E-2</v>
      </c>
      <c r="J63" s="101">
        <v>5.0199999999999995E-2</v>
      </c>
      <c r="K63" s="97">
        <v>35179999.999999993</v>
      </c>
      <c r="L63" s="121">
        <v>121.5797</v>
      </c>
      <c r="M63" s="97">
        <v>42771.738599999997</v>
      </c>
      <c r="N63" s="87"/>
      <c r="O63" s="98">
        <v>3.003972566001514E-3</v>
      </c>
      <c r="P63" s="98">
        <f>M63/'סכום נכסי הקרן'!$C$43</f>
        <v>8.8901159607141563E-4</v>
      </c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</row>
    <row r="64" spans="2:30" s="152" customFormat="1">
      <c r="B64" s="90" t="s">
        <v>1941</v>
      </c>
      <c r="C64" s="87">
        <v>98696000</v>
      </c>
      <c r="D64" s="87" t="s">
        <v>278</v>
      </c>
      <c r="E64" s="87"/>
      <c r="F64" s="120">
        <v>37773</v>
      </c>
      <c r="G64" s="97">
        <v>2.0500000000000003</v>
      </c>
      <c r="H64" s="100" t="s">
        <v>193</v>
      </c>
      <c r="I64" s="101">
        <v>4.8000000000000001E-2</v>
      </c>
      <c r="J64" s="101">
        <v>5.0099999999999999E-2</v>
      </c>
      <c r="K64" s="97">
        <v>82585999.999999985</v>
      </c>
      <c r="L64" s="121">
        <v>121.33759999999999</v>
      </c>
      <c r="M64" s="97">
        <v>100207.89243999998</v>
      </c>
      <c r="N64" s="87"/>
      <c r="O64" s="98">
        <v>7.0378658815283815E-3</v>
      </c>
      <c r="P64" s="98">
        <f>M64/'סכום נכסי הקרן'!$C$43</f>
        <v>2.0828234089375346E-3</v>
      </c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</row>
    <row r="65" spans="2:30" s="152" customFormat="1">
      <c r="B65" s="90" t="s">
        <v>1942</v>
      </c>
      <c r="C65" s="87">
        <v>98697000</v>
      </c>
      <c r="D65" s="87" t="s">
        <v>278</v>
      </c>
      <c r="E65" s="87"/>
      <c r="F65" s="120">
        <v>37803</v>
      </c>
      <c r="G65" s="97">
        <v>2.14</v>
      </c>
      <c r="H65" s="100" t="s">
        <v>193</v>
      </c>
      <c r="I65" s="101">
        <v>4.8000000000000001E-2</v>
      </c>
      <c r="J65" s="101">
        <v>5.0099999999999992E-2</v>
      </c>
      <c r="K65" s="97">
        <v>105868999.99999999</v>
      </c>
      <c r="L65" s="121">
        <v>121.4388</v>
      </c>
      <c r="M65" s="97">
        <v>128566.02759999997</v>
      </c>
      <c r="N65" s="87"/>
      <c r="O65" s="98">
        <v>9.029532875481321E-3</v>
      </c>
      <c r="P65" s="98">
        <f>M65/'סכום נכסי הקרן'!$C$43</f>
        <v>2.6722479173955688E-3</v>
      </c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</row>
    <row r="66" spans="2:30" s="152" customFormat="1">
      <c r="B66" s="90" t="s">
        <v>1943</v>
      </c>
      <c r="C66" s="87">
        <v>98698000</v>
      </c>
      <c r="D66" s="87" t="s">
        <v>278</v>
      </c>
      <c r="E66" s="87"/>
      <c r="F66" s="120">
        <v>37834</v>
      </c>
      <c r="G66" s="97">
        <v>2.2200000000000002</v>
      </c>
      <c r="H66" s="100" t="s">
        <v>193</v>
      </c>
      <c r="I66" s="101">
        <v>4.8000000000000001E-2</v>
      </c>
      <c r="J66" s="101">
        <v>5.0099999999999999E-2</v>
      </c>
      <c r="K66" s="97">
        <v>50810999.999999993</v>
      </c>
      <c r="L66" s="121">
        <v>121.6665</v>
      </c>
      <c r="M66" s="97">
        <v>61819.957869999991</v>
      </c>
      <c r="N66" s="87"/>
      <c r="O66" s="98">
        <v>4.3417794915834775E-3</v>
      </c>
      <c r="P66" s="98">
        <f>M66/'סכום נכסי הקרן'!$C$43</f>
        <v>1.2849292830728273E-3</v>
      </c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</row>
    <row r="67" spans="2:30" s="152" customFormat="1">
      <c r="B67" s="90" t="s">
        <v>1944</v>
      </c>
      <c r="C67" s="87">
        <v>98699000</v>
      </c>
      <c r="D67" s="87" t="s">
        <v>278</v>
      </c>
      <c r="E67" s="87"/>
      <c r="F67" s="120">
        <v>37865</v>
      </c>
      <c r="G67" s="97">
        <v>2.31</v>
      </c>
      <c r="H67" s="100" t="s">
        <v>193</v>
      </c>
      <c r="I67" s="101">
        <v>4.8000000000000001E-2</v>
      </c>
      <c r="J67" s="101">
        <v>5.0100000000000006E-2</v>
      </c>
      <c r="K67" s="97">
        <v>65888999.999999993</v>
      </c>
      <c r="L67" s="121">
        <v>122.01600000000001</v>
      </c>
      <c r="M67" s="97">
        <v>80395.122659999979</v>
      </c>
      <c r="N67" s="87"/>
      <c r="O67" s="98">
        <v>5.646362547230349E-3</v>
      </c>
      <c r="P67" s="98">
        <f>M67/'סכום נכסי הקרן'!$C$43</f>
        <v>1.6710145215449303E-3</v>
      </c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</row>
    <row r="68" spans="2:30" s="152" customFormat="1">
      <c r="B68" s="90" t="s">
        <v>1945</v>
      </c>
      <c r="C68" s="87">
        <v>98700000</v>
      </c>
      <c r="D68" s="87" t="s">
        <v>278</v>
      </c>
      <c r="E68" s="87"/>
      <c r="F68" s="120">
        <v>37895</v>
      </c>
      <c r="G68" s="97">
        <v>2.33</v>
      </c>
      <c r="H68" s="100" t="s">
        <v>193</v>
      </c>
      <c r="I68" s="101">
        <v>4.8000000000000001E-2</v>
      </c>
      <c r="J68" s="101">
        <v>5.0100000000000006E-2</v>
      </c>
      <c r="K68" s="97">
        <v>57882999.999999993</v>
      </c>
      <c r="L68" s="121">
        <v>124.1972</v>
      </c>
      <c r="M68" s="97">
        <v>71889.079489999975</v>
      </c>
      <c r="N68" s="87"/>
      <c r="O68" s="98">
        <v>5.0489605906050786E-3</v>
      </c>
      <c r="P68" s="98">
        <f>M68/'סכום נכסי הקרן'!$C$43</f>
        <v>1.4942162135422232E-3</v>
      </c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</row>
    <row r="69" spans="2:30" s="152" customFormat="1">
      <c r="B69" s="90" t="s">
        <v>1946</v>
      </c>
      <c r="C69" s="87">
        <v>98704000</v>
      </c>
      <c r="D69" s="87" t="s">
        <v>278</v>
      </c>
      <c r="E69" s="87"/>
      <c r="F69" s="120">
        <v>38384</v>
      </c>
      <c r="G69" s="97">
        <v>3.5300000000000011</v>
      </c>
      <c r="H69" s="100" t="s">
        <v>193</v>
      </c>
      <c r="I69" s="101">
        <v>4.8000000000000001E-2</v>
      </c>
      <c r="J69" s="101">
        <v>4.8313368736737292E-2</v>
      </c>
      <c r="K69" s="97">
        <v>12199999.999999998</v>
      </c>
      <c r="L69" s="121">
        <v>122.37179999999999</v>
      </c>
      <c r="M69" s="97">
        <v>14929.355399999995</v>
      </c>
      <c r="N69" s="87"/>
      <c r="O69" s="98">
        <v>1.0485281991713695E-3</v>
      </c>
      <c r="P69" s="98">
        <f>M69/'סכום נכסי הקרן'!$C$43</f>
        <v>3.1030700427200789E-4</v>
      </c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</row>
    <row r="70" spans="2:30" s="152" customFormat="1">
      <c r="B70" s="90" t="s">
        <v>1947</v>
      </c>
      <c r="C70" s="87">
        <v>8287427</v>
      </c>
      <c r="D70" s="87" t="s">
        <v>278</v>
      </c>
      <c r="E70" s="87"/>
      <c r="F70" s="120">
        <v>39569</v>
      </c>
      <c r="G70" s="97">
        <v>5.9700000000000015</v>
      </c>
      <c r="H70" s="100" t="s">
        <v>193</v>
      </c>
      <c r="I70" s="101">
        <v>4.8000000000000001E-2</v>
      </c>
      <c r="J70" s="101">
        <v>4.8600000000000004E-2</v>
      </c>
      <c r="K70" s="97">
        <v>112577999.99999999</v>
      </c>
      <c r="L70" s="121">
        <v>116.9156</v>
      </c>
      <c r="M70" s="97">
        <v>131621.26133999997</v>
      </c>
      <c r="N70" s="87"/>
      <c r="O70" s="98">
        <v>9.2441100387692828E-3</v>
      </c>
      <c r="P70" s="98">
        <f>M70/'סכום נכסי הקרן'!$C$43</f>
        <v>2.7357510227747979E-3</v>
      </c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</row>
    <row r="71" spans="2:30" s="152" customFormat="1">
      <c r="B71" s="90" t="s">
        <v>1948</v>
      </c>
      <c r="C71" s="87">
        <v>8287450</v>
      </c>
      <c r="D71" s="87" t="s">
        <v>278</v>
      </c>
      <c r="E71" s="87"/>
      <c r="F71" s="120">
        <v>39661</v>
      </c>
      <c r="G71" s="97">
        <v>6.2300000000000013</v>
      </c>
      <c r="H71" s="100" t="s">
        <v>193</v>
      </c>
      <c r="I71" s="101">
        <v>4.8000000000000001E-2</v>
      </c>
      <c r="J71" s="101">
        <v>4.8499999999999995E-2</v>
      </c>
      <c r="K71" s="97">
        <v>20856999.999999996</v>
      </c>
      <c r="L71" s="121">
        <v>113.0093</v>
      </c>
      <c r="M71" s="97">
        <v>23570.356049999999</v>
      </c>
      <c r="N71" s="87"/>
      <c r="O71" s="98">
        <v>1.6554085773143627E-3</v>
      </c>
      <c r="P71" s="98">
        <f>M71/'סכום נכסי הקרן'!$C$43</f>
        <v>4.8991040668106131E-4</v>
      </c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</row>
    <row r="72" spans="2:30" s="152" customFormat="1">
      <c r="B72" s="90" t="s">
        <v>1949</v>
      </c>
      <c r="C72" s="87">
        <v>8287468</v>
      </c>
      <c r="D72" s="87" t="s">
        <v>278</v>
      </c>
      <c r="E72" s="87"/>
      <c r="F72" s="120">
        <v>39692</v>
      </c>
      <c r="G72" s="97">
        <v>6.31</v>
      </c>
      <c r="H72" s="100" t="s">
        <v>193</v>
      </c>
      <c r="I72" s="101">
        <v>4.8000000000000001E-2</v>
      </c>
      <c r="J72" s="101">
        <v>4.8500000000000008E-2</v>
      </c>
      <c r="K72" s="97">
        <v>66471999.999999993</v>
      </c>
      <c r="L72" s="121">
        <v>111.2898</v>
      </c>
      <c r="M72" s="97">
        <v>73976.533869999985</v>
      </c>
      <c r="N72" s="87"/>
      <c r="O72" s="98">
        <v>5.1955680443946644E-3</v>
      </c>
      <c r="P72" s="98">
        <f>M72/'סכום נכסי הקרן'!$C$43</f>
        <v>1.5376040020874866E-3</v>
      </c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</row>
    <row r="73" spans="2:30" s="152" customFormat="1">
      <c r="B73" s="90" t="s">
        <v>1950</v>
      </c>
      <c r="C73" s="87">
        <v>71116487</v>
      </c>
      <c r="D73" s="87" t="s">
        <v>278</v>
      </c>
      <c r="E73" s="87"/>
      <c r="F73" s="120">
        <v>40909</v>
      </c>
      <c r="G73" s="97">
        <v>8.4300000000000015</v>
      </c>
      <c r="H73" s="100" t="s">
        <v>193</v>
      </c>
      <c r="I73" s="101">
        <v>4.8000000000000001E-2</v>
      </c>
      <c r="J73" s="101">
        <v>4.8503109832773721E-2</v>
      </c>
      <c r="K73" s="97">
        <v>114112999.99999999</v>
      </c>
      <c r="L73" s="121">
        <v>102.6349</v>
      </c>
      <c r="M73" s="97">
        <v>117119.74999999999</v>
      </c>
      <c r="N73" s="87"/>
      <c r="O73" s="98">
        <v>8.2256304619086913E-3</v>
      </c>
      <c r="P73" s="98">
        <f>M73/'סכום נכסי הקרן'!$C$43</f>
        <v>2.4343367673855835E-3</v>
      </c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</row>
    <row r="74" spans="2:30" s="152" customFormat="1">
      <c r="B74" s="90" t="s">
        <v>1951</v>
      </c>
      <c r="C74" s="87">
        <v>8790</v>
      </c>
      <c r="D74" s="87" t="s">
        <v>278</v>
      </c>
      <c r="E74" s="87"/>
      <c r="F74" s="120">
        <v>41030</v>
      </c>
      <c r="G74" s="97">
        <v>8.5599999999999987</v>
      </c>
      <c r="H74" s="100" t="s">
        <v>193</v>
      </c>
      <c r="I74" s="101">
        <v>4.8000000000000001E-2</v>
      </c>
      <c r="J74" s="101">
        <v>4.8599999999999983E-2</v>
      </c>
      <c r="K74" s="97">
        <v>157837999.99999997</v>
      </c>
      <c r="L74" s="121">
        <v>103.0284</v>
      </c>
      <c r="M74" s="97">
        <v>162617.94575000001</v>
      </c>
      <c r="N74" s="87"/>
      <c r="O74" s="98">
        <v>1.1421089339878333E-2</v>
      </c>
      <c r="P74" s="98">
        <f>M74/'סכום נכסי הקרן'!$C$43</f>
        <v>3.3800178396550477E-3</v>
      </c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</row>
    <row r="75" spans="2:30" s="152" customFormat="1">
      <c r="B75" s="90" t="s">
        <v>1952</v>
      </c>
      <c r="C75" s="87">
        <v>8287928</v>
      </c>
      <c r="D75" s="87" t="s">
        <v>278</v>
      </c>
      <c r="E75" s="87"/>
      <c r="F75" s="120">
        <v>41091</v>
      </c>
      <c r="G75" s="97">
        <v>8.7200000000000006</v>
      </c>
      <c r="H75" s="100" t="s">
        <v>193</v>
      </c>
      <c r="I75" s="101">
        <v>4.8000000000000001E-2</v>
      </c>
      <c r="J75" s="101">
        <v>4.8599999999999997E-2</v>
      </c>
      <c r="K75" s="97">
        <v>23452999.999999996</v>
      </c>
      <c r="L75" s="121">
        <v>101.35290000000001</v>
      </c>
      <c r="M75" s="97">
        <v>23770.298059999997</v>
      </c>
      <c r="N75" s="87"/>
      <c r="O75" s="98">
        <v>1.669451034611883E-3</v>
      </c>
      <c r="P75" s="98">
        <f>M75/'סכום נכסי הקרן'!$C$43</f>
        <v>4.9406620607687609E-4</v>
      </c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</row>
    <row r="76" spans="2:30" s="152" customFormat="1">
      <c r="B76" s="90" t="s">
        <v>1953</v>
      </c>
      <c r="C76" s="87">
        <v>8793</v>
      </c>
      <c r="D76" s="87" t="s">
        <v>278</v>
      </c>
      <c r="E76" s="87"/>
      <c r="F76" s="120">
        <v>41122</v>
      </c>
      <c r="G76" s="97">
        <v>8.8100000000000023</v>
      </c>
      <c r="H76" s="100" t="s">
        <v>193</v>
      </c>
      <c r="I76" s="101">
        <v>4.8000000000000001E-2</v>
      </c>
      <c r="J76" s="101">
        <v>4.8500000000000008E-2</v>
      </c>
      <c r="K76" s="97">
        <v>75335999.999999985</v>
      </c>
      <c r="L76" s="121">
        <v>101.2415</v>
      </c>
      <c r="M76" s="97">
        <v>76271.304509999987</v>
      </c>
      <c r="N76" s="87"/>
      <c r="O76" s="98">
        <v>5.3567358686043105E-3</v>
      </c>
      <c r="P76" s="98">
        <f>M76/'סכום נכסי הקרן'!$C$43</f>
        <v>1.5853008639888223E-3</v>
      </c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</row>
    <row r="77" spans="2:30" s="152" customFormat="1">
      <c r="B77" s="90" t="s">
        <v>1954</v>
      </c>
      <c r="C77" s="87">
        <v>71120232</v>
      </c>
      <c r="D77" s="87" t="s">
        <v>278</v>
      </c>
      <c r="E77" s="87"/>
      <c r="F77" s="120">
        <v>41154</v>
      </c>
      <c r="G77" s="97">
        <v>8.9</v>
      </c>
      <c r="H77" s="100" t="s">
        <v>193</v>
      </c>
      <c r="I77" s="101">
        <v>4.8000000000000001E-2</v>
      </c>
      <c r="J77" s="101">
        <v>4.8599999999999997E-2</v>
      </c>
      <c r="K77" s="97">
        <v>131433999.99999999</v>
      </c>
      <c r="L77" s="121">
        <v>100.7353</v>
      </c>
      <c r="M77" s="97">
        <v>132400.38176999998</v>
      </c>
      <c r="N77" s="87"/>
      <c r="O77" s="98">
        <v>9.2988297315837187E-3</v>
      </c>
      <c r="P77" s="98">
        <f>M77/'סכום נכסי הקרן'!$C$43</f>
        <v>2.7519450592969922E-3</v>
      </c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</row>
    <row r="78" spans="2:30" s="152" customFormat="1">
      <c r="B78" s="90" t="s">
        <v>1955</v>
      </c>
      <c r="C78" s="87">
        <v>71120356</v>
      </c>
      <c r="D78" s="87" t="s">
        <v>278</v>
      </c>
      <c r="E78" s="87"/>
      <c r="F78" s="120">
        <v>41184</v>
      </c>
      <c r="G78" s="97">
        <v>8.7700000000000014</v>
      </c>
      <c r="H78" s="100" t="s">
        <v>193</v>
      </c>
      <c r="I78" s="101">
        <v>4.8000000000000001E-2</v>
      </c>
      <c r="J78" s="101">
        <v>4.8600000000000018E-2</v>
      </c>
      <c r="K78" s="97">
        <v>147547999.99999997</v>
      </c>
      <c r="L78" s="121">
        <v>102.3656</v>
      </c>
      <c r="M78" s="97">
        <v>151038.42305999994</v>
      </c>
      <c r="N78" s="87"/>
      <c r="O78" s="98">
        <v>1.0607828770476268E-2</v>
      </c>
      <c r="P78" s="98">
        <f>M78/'סכום נכסי הקרן'!$C$43</f>
        <v>3.1393371873052705E-3</v>
      </c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</row>
    <row r="79" spans="2:30" s="152" customFormat="1">
      <c r="B79" s="90" t="s">
        <v>1956</v>
      </c>
      <c r="C79" s="87">
        <v>98796000</v>
      </c>
      <c r="D79" s="87" t="s">
        <v>278</v>
      </c>
      <c r="E79" s="87"/>
      <c r="F79" s="120">
        <v>41214</v>
      </c>
      <c r="G79" s="97">
        <v>8.8500000000000014</v>
      </c>
      <c r="H79" s="100" t="s">
        <v>193</v>
      </c>
      <c r="I79" s="101">
        <v>4.8000000000000001E-2</v>
      </c>
      <c r="J79" s="101">
        <v>4.8500000000000015E-2</v>
      </c>
      <c r="K79" s="97">
        <v>155300999.99999997</v>
      </c>
      <c r="L79" s="121">
        <v>101.9846</v>
      </c>
      <c r="M79" s="97">
        <v>158383.08175999994</v>
      </c>
      <c r="N79" s="87"/>
      <c r="O79" s="98">
        <v>1.1123663617588242E-2</v>
      </c>
      <c r="P79" s="98">
        <f>M79/'סכום נכסי הקרן'!$C$43</f>
        <v>3.2919960916942266E-3</v>
      </c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</row>
    <row r="80" spans="2:30" s="152" customFormat="1">
      <c r="B80" s="90" t="s">
        <v>1957</v>
      </c>
      <c r="C80" s="87">
        <v>98797000</v>
      </c>
      <c r="D80" s="87" t="s">
        <v>278</v>
      </c>
      <c r="E80" s="87"/>
      <c r="F80" s="120">
        <v>41245</v>
      </c>
      <c r="G80" s="97">
        <v>8.9300000000000015</v>
      </c>
      <c r="H80" s="100" t="s">
        <v>193</v>
      </c>
      <c r="I80" s="101">
        <v>4.8000000000000001E-2</v>
      </c>
      <c r="J80" s="101">
        <v>4.8600000000000004E-2</v>
      </c>
      <c r="K80" s="97">
        <v>162205999.99999997</v>
      </c>
      <c r="L80" s="121">
        <v>101.5693</v>
      </c>
      <c r="M80" s="97">
        <v>164751.46181999997</v>
      </c>
      <c r="N80" s="87"/>
      <c r="O80" s="98">
        <v>1.1570931828240571E-2</v>
      </c>
      <c r="P80" s="98">
        <f>M80/'סכום נכסי הקרן'!$C$43</f>
        <v>3.424363021513862E-3</v>
      </c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</row>
    <row r="81" spans="2:30" s="152" customFormat="1">
      <c r="B81" s="90" t="s">
        <v>1958</v>
      </c>
      <c r="C81" s="87">
        <v>98798000</v>
      </c>
      <c r="D81" s="87" t="s">
        <v>278</v>
      </c>
      <c r="E81" s="87"/>
      <c r="F81" s="120">
        <v>41275</v>
      </c>
      <c r="G81" s="97">
        <v>9.0200000000000049</v>
      </c>
      <c r="H81" s="100" t="s">
        <v>193</v>
      </c>
      <c r="I81" s="101">
        <v>4.8000000000000001E-2</v>
      </c>
      <c r="J81" s="101">
        <v>4.8500000000000008E-2</v>
      </c>
      <c r="K81" s="97">
        <v>158897999.99999997</v>
      </c>
      <c r="L81" s="121">
        <v>101.17959999999999</v>
      </c>
      <c r="M81" s="97">
        <v>160772.28615999993</v>
      </c>
      <c r="N81" s="87"/>
      <c r="O81" s="98">
        <v>1.1291463775054137E-2</v>
      </c>
      <c r="P81" s="98">
        <f>M81/'סכום נכסי הקרן'!$C$43</f>
        <v>3.3416557615254835E-3</v>
      </c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</row>
    <row r="82" spans="2:30" s="152" customFormat="1">
      <c r="B82" s="90" t="s">
        <v>1959</v>
      </c>
      <c r="C82" s="87">
        <v>98799000</v>
      </c>
      <c r="D82" s="87" t="s">
        <v>278</v>
      </c>
      <c r="E82" s="87"/>
      <c r="F82" s="120">
        <v>41306</v>
      </c>
      <c r="G82" s="97">
        <v>9.11</v>
      </c>
      <c r="H82" s="100" t="s">
        <v>193</v>
      </c>
      <c r="I82" s="101">
        <v>4.8000000000000001E-2</v>
      </c>
      <c r="J82" s="101">
        <v>4.8500000000000008E-2</v>
      </c>
      <c r="K82" s="97">
        <v>186474999.99999997</v>
      </c>
      <c r="L82" s="121">
        <v>100.78060000000001</v>
      </c>
      <c r="M82" s="97">
        <v>187930.65506999995</v>
      </c>
      <c r="N82" s="87"/>
      <c r="O82" s="98">
        <v>1.3198868005355602E-2</v>
      </c>
      <c r="P82" s="98">
        <f>M82/'סכום נכסי הקרן'!$C$43</f>
        <v>3.9061431001667854E-3</v>
      </c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</row>
    <row r="83" spans="2:30" s="152" customFormat="1">
      <c r="B83" s="90" t="s">
        <v>1960</v>
      </c>
      <c r="C83" s="87">
        <v>98800000</v>
      </c>
      <c r="D83" s="87" t="s">
        <v>278</v>
      </c>
      <c r="E83" s="87"/>
      <c r="F83" s="120">
        <v>41334</v>
      </c>
      <c r="G83" s="97">
        <v>9.1900000000000013</v>
      </c>
      <c r="H83" s="100" t="s">
        <v>193</v>
      </c>
      <c r="I83" s="101">
        <v>4.8000000000000001E-2</v>
      </c>
      <c r="J83" s="101">
        <v>4.8499999999999995E-2</v>
      </c>
      <c r="K83" s="97">
        <v>140107999.99999997</v>
      </c>
      <c r="L83" s="121">
        <v>100.383</v>
      </c>
      <c r="M83" s="97">
        <v>140644.55691999997</v>
      </c>
      <c r="N83" s="87"/>
      <c r="O83" s="98">
        <v>9.8778400030977084E-3</v>
      </c>
      <c r="P83" s="98">
        <f>M83/'סכום נכסי הקרן'!$C$43</f>
        <v>2.9233004343247868E-3</v>
      </c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</row>
    <row r="84" spans="2:30" s="152" customFormat="1">
      <c r="B84" s="90" t="s">
        <v>1961</v>
      </c>
      <c r="C84" s="87">
        <v>71120935</v>
      </c>
      <c r="D84" s="87" t="s">
        <v>278</v>
      </c>
      <c r="E84" s="87"/>
      <c r="F84" s="120">
        <v>41366</v>
      </c>
      <c r="G84" s="97">
        <v>9.0499999999999972</v>
      </c>
      <c r="H84" s="100" t="s">
        <v>193</v>
      </c>
      <c r="I84" s="101">
        <v>4.8000000000000001E-2</v>
      </c>
      <c r="J84" s="101">
        <v>4.8599999999999977E-2</v>
      </c>
      <c r="K84" s="97">
        <v>194176999.99999997</v>
      </c>
      <c r="L84" s="121">
        <v>102.37439999999999</v>
      </c>
      <c r="M84" s="97">
        <v>198787.45527000001</v>
      </c>
      <c r="N84" s="87"/>
      <c r="O84" s="98">
        <v>1.3961369858749047E-2</v>
      </c>
      <c r="P84" s="98">
        <f>M84/'סכום נכסי הקרן'!$C$43</f>
        <v>4.1318019485080707E-3</v>
      </c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</row>
    <row r="85" spans="2:30" s="152" customFormat="1">
      <c r="B85" s="90" t="s">
        <v>1962</v>
      </c>
      <c r="C85" s="87">
        <v>2704</v>
      </c>
      <c r="D85" s="87" t="s">
        <v>278</v>
      </c>
      <c r="E85" s="87"/>
      <c r="F85" s="120">
        <v>41395</v>
      </c>
      <c r="G85" s="97">
        <v>9.1299999999999972</v>
      </c>
      <c r="H85" s="100" t="s">
        <v>193</v>
      </c>
      <c r="I85" s="101">
        <v>4.8000000000000001E-2</v>
      </c>
      <c r="J85" s="101">
        <v>4.8500000000000008E-2</v>
      </c>
      <c r="K85" s="97">
        <v>132963999.99999999</v>
      </c>
      <c r="L85" s="121">
        <v>101.982</v>
      </c>
      <c r="M85" s="97">
        <v>135599.33298999994</v>
      </c>
      <c r="N85" s="87"/>
      <c r="O85" s="98">
        <v>9.5235005544072951E-3</v>
      </c>
      <c r="P85" s="98">
        <f>M85/'סכום נכסי הקרן'!$C$43</f>
        <v>2.8184353358892741E-3</v>
      </c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</row>
    <row r="86" spans="2:30" s="152" customFormat="1">
      <c r="B86" s="90" t="s">
        <v>1963</v>
      </c>
      <c r="C86" s="87">
        <v>71121057</v>
      </c>
      <c r="D86" s="87" t="s">
        <v>278</v>
      </c>
      <c r="E86" s="87"/>
      <c r="F86" s="120">
        <v>41427</v>
      </c>
      <c r="G86" s="97">
        <v>9.2199999999999971</v>
      </c>
      <c r="H86" s="100" t="s">
        <v>193</v>
      </c>
      <c r="I86" s="101">
        <v>4.8000000000000001E-2</v>
      </c>
      <c r="J86" s="101">
        <v>4.8599999999999997E-2</v>
      </c>
      <c r="K86" s="97">
        <v>262859999.99999997</v>
      </c>
      <c r="L86" s="121">
        <v>101.5684</v>
      </c>
      <c r="M86" s="97">
        <v>266982.63962999999</v>
      </c>
      <c r="N86" s="87"/>
      <c r="O86" s="98">
        <v>1.8750898403909835E-2</v>
      </c>
      <c r="P86" s="98">
        <f>M86/'סכום נכסי הקרן'!$C$43</f>
        <v>5.5492404646096359E-3</v>
      </c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</row>
    <row r="87" spans="2:30" s="152" customFormat="1">
      <c r="B87" s="90" t="s">
        <v>1964</v>
      </c>
      <c r="C87" s="87">
        <v>8805</v>
      </c>
      <c r="D87" s="87" t="s">
        <v>278</v>
      </c>
      <c r="E87" s="87"/>
      <c r="F87" s="120">
        <v>41487</v>
      </c>
      <c r="G87" s="97">
        <v>9.39</v>
      </c>
      <c r="H87" s="100" t="s">
        <v>193</v>
      </c>
      <c r="I87" s="101">
        <v>4.8000000000000001E-2</v>
      </c>
      <c r="J87" s="101">
        <v>4.8500000000000008E-2</v>
      </c>
      <c r="K87" s="97">
        <v>138550999.99999997</v>
      </c>
      <c r="L87" s="121">
        <v>100.7805</v>
      </c>
      <c r="M87" s="97">
        <v>139632.35296999998</v>
      </c>
      <c r="N87" s="87"/>
      <c r="O87" s="98">
        <v>9.8067502368987172E-3</v>
      </c>
      <c r="P87" s="98">
        <f>M87/'סכום נכסי הקרן'!$C$43</f>
        <v>2.9022617513393988E-3</v>
      </c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</row>
    <row r="88" spans="2:30" s="152" customFormat="1">
      <c r="B88" s="90" t="s">
        <v>1965</v>
      </c>
      <c r="C88" s="87">
        <v>8806</v>
      </c>
      <c r="D88" s="87" t="s">
        <v>278</v>
      </c>
      <c r="E88" s="87"/>
      <c r="F88" s="120">
        <v>41518</v>
      </c>
      <c r="G88" s="97">
        <v>9.4700000000000006</v>
      </c>
      <c r="H88" s="100" t="s">
        <v>193</v>
      </c>
      <c r="I88" s="101">
        <v>4.8000000000000001E-2</v>
      </c>
      <c r="J88" s="101">
        <v>4.8499999999999995E-2</v>
      </c>
      <c r="K88" s="97">
        <v>15040999.999999998</v>
      </c>
      <c r="L88" s="121">
        <v>100.38290000000001</v>
      </c>
      <c r="M88" s="97">
        <v>15098.589729999996</v>
      </c>
      <c r="N88" s="87"/>
      <c r="O88" s="98">
        <v>1.0604139747134851E-3</v>
      </c>
      <c r="P88" s="98">
        <f>M88/'סכום נכסי הקרן'!$C$43</f>
        <v>3.1382454381442381E-4</v>
      </c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</row>
    <row r="89" spans="2:30" s="152" customFormat="1">
      <c r="B89" s="90" t="s">
        <v>1966</v>
      </c>
      <c r="C89" s="87">
        <v>3236000</v>
      </c>
      <c r="D89" s="87" t="s">
        <v>278</v>
      </c>
      <c r="E89" s="87"/>
      <c r="F89" s="120">
        <v>41548</v>
      </c>
      <c r="G89" s="97">
        <v>9.3299999999999983</v>
      </c>
      <c r="H89" s="100" t="s">
        <v>193</v>
      </c>
      <c r="I89" s="101">
        <v>4.8000000000000001E-2</v>
      </c>
      <c r="J89" s="101">
        <v>4.8499999999999995E-2</v>
      </c>
      <c r="K89" s="97">
        <v>345919999.99999994</v>
      </c>
      <c r="L89" s="121">
        <v>102.3873</v>
      </c>
      <c r="M89" s="97">
        <v>354178.24888999999</v>
      </c>
      <c r="N89" s="87"/>
      <c r="O89" s="98">
        <v>2.4874877149371158E-2</v>
      </c>
      <c r="P89" s="98">
        <f>M89/'סכום נכסי הקרן'!$C$43</f>
        <v>7.3616032606043753E-3</v>
      </c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</row>
    <row r="90" spans="2:30" s="152" customFormat="1">
      <c r="B90" s="90" t="s">
        <v>1967</v>
      </c>
      <c r="C90" s="87">
        <v>3275000</v>
      </c>
      <c r="D90" s="87" t="s">
        <v>278</v>
      </c>
      <c r="E90" s="87"/>
      <c r="F90" s="120">
        <v>41579</v>
      </c>
      <c r="G90" s="97">
        <v>9.4100000000000019</v>
      </c>
      <c r="H90" s="100" t="s">
        <v>193</v>
      </c>
      <c r="I90" s="101">
        <v>4.8000000000000001E-2</v>
      </c>
      <c r="J90" s="101">
        <v>4.8499999999999995E-2</v>
      </c>
      <c r="K90" s="97">
        <v>240033999.99999997</v>
      </c>
      <c r="L90" s="121">
        <v>101.9834</v>
      </c>
      <c r="M90" s="97">
        <v>244794.85682999995</v>
      </c>
      <c r="N90" s="87"/>
      <c r="O90" s="98">
        <v>1.719259161037677E-2</v>
      </c>
      <c r="P90" s="98">
        <f>M90/'סכום נכסי הקרן'!$C$43</f>
        <v>5.0880668755539423E-3</v>
      </c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</row>
    <row r="91" spans="2:30" s="152" customFormat="1">
      <c r="B91" s="90" t="s">
        <v>1968</v>
      </c>
      <c r="C91" s="87">
        <v>3322000</v>
      </c>
      <c r="D91" s="87" t="s">
        <v>278</v>
      </c>
      <c r="E91" s="87"/>
      <c r="F91" s="120">
        <v>41609</v>
      </c>
      <c r="G91" s="97">
        <v>9.4900000000000038</v>
      </c>
      <c r="H91" s="100" t="s">
        <v>193</v>
      </c>
      <c r="I91" s="101">
        <v>4.8000000000000001E-2</v>
      </c>
      <c r="J91" s="101">
        <v>4.8500000000000015E-2</v>
      </c>
      <c r="K91" s="97">
        <v>232815999.99999997</v>
      </c>
      <c r="L91" s="121">
        <v>101.5808</v>
      </c>
      <c r="M91" s="97">
        <v>236496.31631999993</v>
      </c>
      <c r="N91" s="87"/>
      <c r="O91" s="98">
        <v>1.6609763115537603E-2</v>
      </c>
      <c r="P91" s="98">
        <f>M91/'סכום נכסי הקרן'!$C$43</f>
        <v>4.9155815152357061E-3</v>
      </c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</row>
    <row r="92" spans="2:30" s="152" customFormat="1">
      <c r="B92" s="90" t="s">
        <v>1969</v>
      </c>
      <c r="C92" s="87">
        <v>98811000</v>
      </c>
      <c r="D92" s="87" t="s">
        <v>278</v>
      </c>
      <c r="E92" s="87"/>
      <c r="F92" s="120">
        <v>41672</v>
      </c>
      <c r="G92" s="97">
        <v>9.6599999999999948</v>
      </c>
      <c r="H92" s="100" t="s">
        <v>193</v>
      </c>
      <c r="I92" s="101">
        <v>4.8000000000000001E-2</v>
      </c>
      <c r="J92" s="101">
        <v>4.8499999999999995E-2</v>
      </c>
      <c r="K92" s="97">
        <v>72237999.999999985</v>
      </c>
      <c r="L92" s="121">
        <v>100.7687</v>
      </c>
      <c r="M92" s="97">
        <v>72793.308420000016</v>
      </c>
      <c r="N92" s="87"/>
      <c r="O92" s="98">
        <v>5.1124669849676651E-3</v>
      </c>
      <c r="P92" s="98">
        <f>M92/'סכום נכסי הקרן'!$C$43</f>
        <v>1.5130106331890619E-3</v>
      </c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</row>
    <row r="93" spans="2:30" s="152" customFormat="1">
      <c r="B93" s="90" t="s">
        <v>1970</v>
      </c>
      <c r="C93" s="87">
        <v>98812000</v>
      </c>
      <c r="D93" s="87" t="s">
        <v>278</v>
      </c>
      <c r="E93" s="87"/>
      <c r="F93" s="120">
        <v>41700</v>
      </c>
      <c r="G93" s="97">
        <v>9.7399999999999984</v>
      </c>
      <c r="H93" s="100" t="s">
        <v>193</v>
      </c>
      <c r="I93" s="101">
        <v>4.8000000000000001E-2</v>
      </c>
      <c r="J93" s="101">
        <v>4.8599999999999997E-2</v>
      </c>
      <c r="K93" s="97">
        <v>312934999.99999994</v>
      </c>
      <c r="L93" s="121">
        <v>100.37139999999999</v>
      </c>
      <c r="M93" s="97">
        <v>314097.39597000001</v>
      </c>
      <c r="N93" s="87"/>
      <c r="O93" s="98">
        <v>2.2059892616719458E-2</v>
      </c>
      <c r="P93" s="98">
        <f>M93/'סכום נכסי הקרן'!$C$43</f>
        <v>6.5285217868876902E-3</v>
      </c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</row>
    <row r="94" spans="2:30" s="152" customFormat="1">
      <c r="B94" s="90" t="s">
        <v>1971</v>
      </c>
      <c r="C94" s="87">
        <v>98813000</v>
      </c>
      <c r="D94" s="87" t="s">
        <v>278</v>
      </c>
      <c r="E94" s="87"/>
      <c r="F94" s="120">
        <v>41730</v>
      </c>
      <c r="G94" s="97">
        <v>9.6000000000000014</v>
      </c>
      <c r="H94" s="100" t="s">
        <v>193</v>
      </c>
      <c r="I94" s="101">
        <v>4.8000000000000001E-2</v>
      </c>
      <c r="J94" s="101">
        <v>4.8500000000000015E-2</v>
      </c>
      <c r="K94" s="97">
        <v>181198999.99999997</v>
      </c>
      <c r="L94" s="121">
        <v>102.3873</v>
      </c>
      <c r="M94" s="97">
        <v>185524.76244999995</v>
      </c>
      <c r="N94" s="87"/>
      <c r="O94" s="98">
        <v>1.3029895789967905E-2</v>
      </c>
      <c r="P94" s="98">
        <f>M94/'סכום נכסי הקרן'!$C$43</f>
        <v>3.8561365652890413E-3</v>
      </c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</row>
    <row r="95" spans="2:30" s="152" customFormat="1">
      <c r="B95" s="90" t="s">
        <v>1972</v>
      </c>
      <c r="C95" s="87">
        <v>98814000</v>
      </c>
      <c r="D95" s="87" t="s">
        <v>278</v>
      </c>
      <c r="E95" s="87"/>
      <c r="F95" s="120">
        <v>41760</v>
      </c>
      <c r="G95" s="97">
        <v>9.6799999999999979</v>
      </c>
      <c r="H95" s="100" t="s">
        <v>193</v>
      </c>
      <c r="I95" s="101">
        <v>4.8000000000000001E-2</v>
      </c>
      <c r="J95" s="101">
        <v>4.8499999999999988E-2</v>
      </c>
      <c r="K95" s="97">
        <v>66583999.999999993</v>
      </c>
      <c r="L95" s="121">
        <v>101.9834</v>
      </c>
      <c r="M95" s="97">
        <v>67904.613400000002</v>
      </c>
      <c r="N95" s="87"/>
      <c r="O95" s="98">
        <v>4.7691209764977576E-3</v>
      </c>
      <c r="P95" s="98">
        <f>M95/'סכום נכסי הקרן'!$C$43</f>
        <v>1.4113989918414598E-3</v>
      </c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</row>
    <row r="96" spans="2:30" s="152" customFormat="1">
      <c r="B96" s="90" t="s">
        <v>1973</v>
      </c>
      <c r="C96" s="87">
        <v>98815000</v>
      </c>
      <c r="D96" s="87" t="s">
        <v>278</v>
      </c>
      <c r="E96" s="87"/>
      <c r="F96" s="120">
        <v>41791</v>
      </c>
      <c r="G96" s="97">
        <v>9.76</v>
      </c>
      <c r="H96" s="100" t="s">
        <v>193</v>
      </c>
      <c r="I96" s="101">
        <v>4.8000000000000001E-2</v>
      </c>
      <c r="J96" s="101">
        <v>4.8499999999999995E-2</v>
      </c>
      <c r="K96" s="97">
        <v>266599999.99999997</v>
      </c>
      <c r="L96" s="121">
        <v>101.5804</v>
      </c>
      <c r="M96" s="97">
        <v>270813.45591999998</v>
      </c>
      <c r="N96" s="87"/>
      <c r="O96" s="98">
        <v>1.9019946785322876E-2</v>
      </c>
      <c r="P96" s="98">
        <f>M96/'סכום נכסי הקרן'!$C$43</f>
        <v>5.6288640715917767E-3</v>
      </c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</row>
    <row r="97" spans="2:30" s="152" customFormat="1">
      <c r="B97" s="90" t="s">
        <v>1974</v>
      </c>
      <c r="C97" s="87">
        <v>98816000</v>
      </c>
      <c r="D97" s="87" t="s">
        <v>278</v>
      </c>
      <c r="E97" s="87"/>
      <c r="F97" s="120">
        <v>41821</v>
      </c>
      <c r="G97" s="97">
        <v>9.8500000000000014</v>
      </c>
      <c r="H97" s="100" t="s">
        <v>193</v>
      </c>
      <c r="I97" s="101">
        <v>4.8000000000000001E-2</v>
      </c>
      <c r="J97" s="101">
        <v>4.8499999999999988E-2</v>
      </c>
      <c r="K97" s="97">
        <v>173522999.99999997</v>
      </c>
      <c r="L97" s="121">
        <v>101.18</v>
      </c>
      <c r="M97" s="97">
        <v>175570.60000999999</v>
      </c>
      <c r="N97" s="87"/>
      <c r="O97" s="98">
        <v>1.2330788578850643E-2</v>
      </c>
      <c r="P97" s="98">
        <f>M97/'סכום נכסי הקרן'!$C$43</f>
        <v>3.6492390640885993E-3</v>
      </c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</row>
    <row r="98" spans="2:30" s="152" customFormat="1">
      <c r="B98" s="90" t="s">
        <v>1975</v>
      </c>
      <c r="C98" s="87">
        <v>98817000</v>
      </c>
      <c r="D98" s="87" t="s">
        <v>278</v>
      </c>
      <c r="E98" s="87"/>
      <c r="F98" s="120">
        <v>41852</v>
      </c>
      <c r="G98" s="97">
        <v>9.93</v>
      </c>
      <c r="H98" s="100" t="s">
        <v>193</v>
      </c>
      <c r="I98" s="101">
        <v>4.8000000000000001E-2</v>
      </c>
      <c r="J98" s="101">
        <v>4.8500000000000015E-2</v>
      </c>
      <c r="K98" s="97">
        <v>127691999.99999999</v>
      </c>
      <c r="L98" s="121">
        <v>100.7809</v>
      </c>
      <c r="M98" s="97">
        <v>128689.09861999998</v>
      </c>
      <c r="N98" s="87"/>
      <c r="O98" s="98">
        <v>9.0381764794088409E-3</v>
      </c>
      <c r="P98" s="98">
        <f>M98/'סכום נכסי הקרן'!$C$43</f>
        <v>2.6748059514503345E-3</v>
      </c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</row>
    <row r="99" spans="2:30" s="152" customFormat="1">
      <c r="B99" s="90" t="s">
        <v>1976</v>
      </c>
      <c r="C99" s="87">
        <v>98818000</v>
      </c>
      <c r="D99" s="87" t="s">
        <v>278</v>
      </c>
      <c r="E99" s="87"/>
      <c r="F99" s="120">
        <v>41883</v>
      </c>
      <c r="G99" s="97">
        <v>10.019999999999998</v>
      </c>
      <c r="H99" s="100" t="s">
        <v>193</v>
      </c>
      <c r="I99" s="101">
        <v>4.8000000000000001E-2</v>
      </c>
      <c r="J99" s="101">
        <v>4.8499999999999995E-2</v>
      </c>
      <c r="K99" s="97">
        <v>207868999.99999997</v>
      </c>
      <c r="L99" s="121">
        <v>100.38330000000001</v>
      </c>
      <c r="M99" s="97">
        <v>208665.73197999995</v>
      </c>
      <c r="N99" s="87"/>
      <c r="O99" s="98">
        <v>1.4655147413917486E-2</v>
      </c>
      <c r="P99" s="98">
        <f>M99/'סכום נכסי הקרן'!$C$43</f>
        <v>4.3371221630198126E-3</v>
      </c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</row>
    <row r="100" spans="2:30" s="152" customFormat="1">
      <c r="B100" s="90" t="s">
        <v>1977</v>
      </c>
      <c r="C100" s="87">
        <v>98819000</v>
      </c>
      <c r="D100" s="87" t="s">
        <v>278</v>
      </c>
      <c r="E100" s="87"/>
      <c r="F100" s="120">
        <v>41913</v>
      </c>
      <c r="G100" s="97">
        <v>9.86</v>
      </c>
      <c r="H100" s="100" t="s">
        <v>193</v>
      </c>
      <c r="I100" s="101">
        <v>4.8000000000000001E-2</v>
      </c>
      <c r="J100" s="101">
        <v>4.8499999999999995E-2</v>
      </c>
      <c r="K100" s="97">
        <v>180779999.99999997</v>
      </c>
      <c r="L100" s="121">
        <v>102.3873</v>
      </c>
      <c r="M100" s="97">
        <v>185095.70939999996</v>
      </c>
      <c r="N100" s="87"/>
      <c r="O100" s="98">
        <v>1.2999762257085068E-2</v>
      </c>
      <c r="P100" s="98">
        <f>M100/'סכום נכסי הקרן'!$C$43</f>
        <v>3.8472186875205703E-3</v>
      </c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</row>
    <row r="101" spans="2:30" s="152" customFormat="1">
      <c r="B101" s="90" t="s">
        <v>1978</v>
      </c>
      <c r="C101" s="87">
        <v>98820000</v>
      </c>
      <c r="D101" s="87" t="s">
        <v>278</v>
      </c>
      <c r="E101" s="87"/>
      <c r="F101" s="120">
        <v>41945</v>
      </c>
      <c r="G101" s="97">
        <v>9.9500000000000028</v>
      </c>
      <c r="H101" s="100" t="s">
        <v>193</v>
      </c>
      <c r="I101" s="101">
        <v>4.8000000000000001E-2</v>
      </c>
      <c r="J101" s="101">
        <v>4.8500000000000022E-2</v>
      </c>
      <c r="K101" s="97">
        <v>97160999.999999985</v>
      </c>
      <c r="L101" s="121">
        <v>101.9699</v>
      </c>
      <c r="M101" s="97">
        <v>99074.990749999954</v>
      </c>
      <c r="N101" s="87"/>
      <c r="O101" s="98">
        <v>6.9582991931465155E-3</v>
      </c>
      <c r="P101" s="98">
        <f>M101/'סכום נכסי הקרן'!$C$43</f>
        <v>2.0592760205781816E-3</v>
      </c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</row>
    <row r="102" spans="2:30" s="152" customFormat="1">
      <c r="B102" s="90" t="s">
        <v>1979</v>
      </c>
      <c r="C102" s="87">
        <v>98821000</v>
      </c>
      <c r="D102" s="87" t="s">
        <v>278</v>
      </c>
      <c r="E102" s="87"/>
      <c r="F102" s="120">
        <v>41974</v>
      </c>
      <c r="G102" s="97">
        <v>10.029999999999999</v>
      </c>
      <c r="H102" s="100" t="s">
        <v>193</v>
      </c>
      <c r="I102" s="101">
        <v>4.8000000000000001E-2</v>
      </c>
      <c r="J102" s="101">
        <v>4.8499999999999995E-2</v>
      </c>
      <c r="K102" s="97">
        <v>329103999.99999994</v>
      </c>
      <c r="L102" s="121">
        <v>101.58069999999999</v>
      </c>
      <c r="M102" s="97">
        <v>334306.22755999997</v>
      </c>
      <c r="N102" s="87"/>
      <c r="O102" s="98">
        <v>2.3479212421673671E-2</v>
      </c>
      <c r="P102" s="98">
        <f>M102/'סכום נכסי הקרן'!$C$43</f>
        <v>6.9485628283468817E-3</v>
      </c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</row>
    <row r="103" spans="2:30" s="152" customFormat="1">
      <c r="B103" s="90" t="s">
        <v>1980</v>
      </c>
      <c r="C103" s="87">
        <v>9882200</v>
      </c>
      <c r="D103" s="87" t="s">
        <v>278</v>
      </c>
      <c r="E103" s="87"/>
      <c r="F103" s="120">
        <v>42005</v>
      </c>
      <c r="G103" s="97">
        <v>10.110000000000001</v>
      </c>
      <c r="H103" s="100" t="s">
        <v>193</v>
      </c>
      <c r="I103" s="101">
        <v>4.8000000000000001E-2</v>
      </c>
      <c r="J103" s="101">
        <v>4.8500000000000008E-2</v>
      </c>
      <c r="K103" s="97">
        <v>28182999.999999996</v>
      </c>
      <c r="L103" s="121">
        <v>101.18</v>
      </c>
      <c r="M103" s="97">
        <v>28515.556069999988</v>
      </c>
      <c r="N103" s="87"/>
      <c r="O103" s="98">
        <v>2.0027230816976405E-3</v>
      </c>
      <c r="P103" s="98">
        <f>M103/'סכום נכסי הקרן'!$C$43</f>
        <v>5.9269650578699267E-4</v>
      </c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</row>
    <row r="104" spans="2:30" s="152" customFormat="1">
      <c r="B104" s="90" t="s">
        <v>1981</v>
      </c>
      <c r="C104" s="87">
        <v>9882300</v>
      </c>
      <c r="D104" s="87" t="s">
        <v>278</v>
      </c>
      <c r="E104" s="87"/>
      <c r="F104" s="120">
        <v>42036</v>
      </c>
      <c r="G104" s="97">
        <v>10.199999999999999</v>
      </c>
      <c r="H104" s="100" t="s">
        <v>193</v>
      </c>
      <c r="I104" s="101">
        <v>4.8000000000000001E-2</v>
      </c>
      <c r="J104" s="101">
        <v>4.8499999999999988E-2</v>
      </c>
      <c r="K104" s="97">
        <v>194186999.99999997</v>
      </c>
      <c r="L104" s="121">
        <v>100.7808</v>
      </c>
      <c r="M104" s="97">
        <v>195703.28009999997</v>
      </c>
      <c r="N104" s="87"/>
      <c r="O104" s="98">
        <v>1.3744760062124526E-2</v>
      </c>
      <c r="P104" s="98">
        <f>M104/'סכום נכסי הקרן'!$C$43</f>
        <v>4.06769729482337E-3</v>
      </c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</row>
    <row r="105" spans="2:30" s="152" customFormat="1">
      <c r="B105" s="90" t="s">
        <v>1982</v>
      </c>
      <c r="C105" s="87">
        <v>9882500</v>
      </c>
      <c r="D105" s="87" t="s">
        <v>278</v>
      </c>
      <c r="E105" s="87"/>
      <c r="F105" s="120">
        <v>42064</v>
      </c>
      <c r="G105" s="97">
        <v>10.280000000000005</v>
      </c>
      <c r="H105" s="100" t="s">
        <v>193</v>
      </c>
      <c r="I105" s="101">
        <v>4.8000000000000001E-2</v>
      </c>
      <c r="J105" s="101">
        <v>4.8500000000000008E-2</v>
      </c>
      <c r="K105" s="97">
        <v>481428999.99999994</v>
      </c>
      <c r="L105" s="121">
        <v>100.3819</v>
      </c>
      <c r="M105" s="97">
        <v>483267.60587999987</v>
      </c>
      <c r="N105" s="87"/>
      <c r="O105" s="98">
        <v>3.3941164834967723E-2</v>
      </c>
      <c r="P105" s="98">
        <f>M105/'סכום נכסי הקרן'!$C$43</f>
        <v>1.0044728591719921E-2</v>
      </c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</row>
    <row r="106" spans="2:30" s="152" customFormat="1">
      <c r="B106" s="90" t="s">
        <v>1983</v>
      </c>
      <c r="C106" s="87">
        <v>9882600</v>
      </c>
      <c r="D106" s="87" t="s">
        <v>278</v>
      </c>
      <c r="E106" s="87"/>
      <c r="F106" s="120">
        <v>42095</v>
      </c>
      <c r="G106" s="97">
        <v>10.119999999999999</v>
      </c>
      <c r="H106" s="100" t="s">
        <v>193</v>
      </c>
      <c r="I106" s="101">
        <v>4.8000000000000001E-2</v>
      </c>
      <c r="J106" s="101">
        <v>4.8500000000000022E-2</v>
      </c>
      <c r="K106" s="97">
        <v>287714999.99999994</v>
      </c>
      <c r="L106" s="121">
        <v>102.38720000000001</v>
      </c>
      <c r="M106" s="97">
        <v>294583.46208999993</v>
      </c>
      <c r="N106" s="87"/>
      <c r="O106" s="98">
        <v>2.0689377319726417E-2</v>
      </c>
      <c r="P106" s="98">
        <f>M106/'סכום נכסי הקרן'!$C$43</f>
        <v>6.1229242107281147E-3</v>
      </c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</row>
    <row r="107" spans="2:30" s="152" customFormat="1">
      <c r="B107" s="90" t="s">
        <v>1984</v>
      </c>
      <c r="C107" s="87">
        <v>9882700</v>
      </c>
      <c r="D107" s="87" t="s">
        <v>278</v>
      </c>
      <c r="E107" s="87"/>
      <c r="F107" s="120">
        <v>42125</v>
      </c>
      <c r="G107" s="97">
        <v>10.199999999999998</v>
      </c>
      <c r="H107" s="100" t="s">
        <v>193</v>
      </c>
      <c r="I107" s="101">
        <v>4.8000000000000001E-2</v>
      </c>
      <c r="J107" s="101">
        <v>4.8499999999999988E-2</v>
      </c>
      <c r="K107" s="97">
        <v>273554999.99999994</v>
      </c>
      <c r="L107" s="121">
        <v>101.9833</v>
      </c>
      <c r="M107" s="97">
        <v>278980.49179</v>
      </c>
      <c r="N107" s="87"/>
      <c r="O107" s="98">
        <v>1.959353936074908E-2</v>
      </c>
      <c r="P107" s="98">
        <f>M107/'סכום נכסי הקרן'!$C$43</f>
        <v>5.7986161048645428E-3</v>
      </c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</row>
    <row r="108" spans="2:30" s="152" customFormat="1">
      <c r="B108" s="90" t="s">
        <v>1985</v>
      </c>
      <c r="C108" s="87">
        <v>9882800</v>
      </c>
      <c r="D108" s="87" t="s">
        <v>278</v>
      </c>
      <c r="E108" s="87"/>
      <c r="F108" s="120">
        <v>42156</v>
      </c>
      <c r="G108" s="97">
        <v>10.28</v>
      </c>
      <c r="H108" s="100" t="s">
        <v>193</v>
      </c>
      <c r="I108" s="101">
        <v>4.8000000000000001E-2</v>
      </c>
      <c r="J108" s="101">
        <v>4.8500000000000008E-2</v>
      </c>
      <c r="K108" s="97">
        <v>102929999.99999999</v>
      </c>
      <c r="L108" s="121">
        <v>101.581</v>
      </c>
      <c r="M108" s="97">
        <v>104557.3226</v>
      </c>
      <c r="N108" s="87"/>
      <c r="O108" s="98">
        <v>7.3433378895888541E-3</v>
      </c>
      <c r="P108" s="98">
        <f>M108/'סכום נכסי הקרן'!$C$43</f>
        <v>2.1732264174451842E-3</v>
      </c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</row>
    <row r="109" spans="2:30" s="152" customFormat="1">
      <c r="B109" s="90" t="s">
        <v>1986</v>
      </c>
      <c r="C109" s="87">
        <v>9882900</v>
      </c>
      <c r="D109" s="87" t="s">
        <v>278</v>
      </c>
      <c r="E109" s="87"/>
      <c r="F109" s="120">
        <v>42218</v>
      </c>
      <c r="G109" s="97">
        <v>10.459999999999997</v>
      </c>
      <c r="H109" s="100" t="s">
        <v>193</v>
      </c>
      <c r="I109" s="101">
        <v>4.8000000000000001E-2</v>
      </c>
      <c r="J109" s="101">
        <v>4.8499999999999995E-2</v>
      </c>
      <c r="K109" s="97">
        <v>113472999.99999999</v>
      </c>
      <c r="L109" s="121">
        <v>100.7676</v>
      </c>
      <c r="M109" s="97">
        <v>114344.05458999997</v>
      </c>
      <c r="N109" s="87"/>
      <c r="O109" s="98">
        <v>8.0306860164374855E-3</v>
      </c>
      <c r="P109" s="98">
        <f>M109/'סכום נכסי הקרן'!$C$43</f>
        <v>2.3766438727915768E-3</v>
      </c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</row>
    <row r="110" spans="2:30" s="152" customFormat="1">
      <c r="B110" s="90" t="s">
        <v>1987</v>
      </c>
      <c r="C110" s="87">
        <v>8831000</v>
      </c>
      <c r="D110" s="87" t="s">
        <v>278</v>
      </c>
      <c r="E110" s="87"/>
      <c r="F110" s="120">
        <v>42309</v>
      </c>
      <c r="G110" s="97">
        <v>10.45</v>
      </c>
      <c r="H110" s="100" t="s">
        <v>193</v>
      </c>
      <c r="I110" s="101">
        <v>4.8000000000000001E-2</v>
      </c>
      <c r="J110" s="101">
        <v>4.8500000000000008E-2</v>
      </c>
      <c r="K110" s="97">
        <v>244581999.99999997</v>
      </c>
      <c r="L110" s="121">
        <v>101.98309999999999</v>
      </c>
      <c r="M110" s="97">
        <v>249432.33440999992</v>
      </c>
      <c r="N110" s="87"/>
      <c r="O110" s="98">
        <v>1.7518293952197568E-2</v>
      </c>
      <c r="P110" s="98">
        <f>M110/'סכום נכסי הקרן'!$C$43</f>
        <v>5.1844569564832499E-3</v>
      </c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</row>
    <row r="111" spans="2:30" s="152" customFormat="1">
      <c r="B111" s="90" t="s">
        <v>1988</v>
      </c>
      <c r="C111" s="87">
        <v>8833000</v>
      </c>
      <c r="D111" s="87" t="s">
        <v>278</v>
      </c>
      <c r="E111" s="87"/>
      <c r="F111" s="120">
        <v>42339</v>
      </c>
      <c r="G111" s="97">
        <v>10.540000000000003</v>
      </c>
      <c r="H111" s="100" t="s">
        <v>193</v>
      </c>
      <c r="I111" s="101">
        <v>4.8000000000000001E-2</v>
      </c>
      <c r="J111" s="101">
        <v>4.8500000000000015E-2</v>
      </c>
      <c r="K111" s="97">
        <v>195314999.99999997</v>
      </c>
      <c r="L111" s="121">
        <v>101.58069999999999</v>
      </c>
      <c r="M111" s="97">
        <v>198402.32545999993</v>
      </c>
      <c r="N111" s="87"/>
      <c r="O111" s="98">
        <v>1.3934321171427518E-2</v>
      </c>
      <c r="P111" s="98">
        <f>M111/'סכום נכסי הקרן'!$C$43</f>
        <v>4.1237970163194399E-3</v>
      </c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</row>
    <row r="112" spans="2:30" s="152" customFormat="1">
      <c r="B112" s="90" t="s">
        <v>1989</v>
      </c>
      <c r="C112" s="87">
        <v>8834000</v>
      </c>
      <c r="D112" s="87" t="s">
        <v>278</v>
      </c>
      <c r="E112" s="87"/>
      <c r="F112" s="120">
        <v>42370</v>
      </c>
      <c r="G112" s="97">
        <v>10.619999999999997</v>
      </c>
      <c r="H112" s="100" t="s">
        <v>193</v>
      </c>
      <c r="I112" s="101">
        <v>4.8000000000000001E-2</v>
      </c>
      <c r="J112" s="101">
        <v>4.8499999999999988E-2</v>
      </c>
      <c r="K112" s="97">
        <v>104112999.99999999</v>
      </c>
      <c r="L112" s="121">
        <v>101.1799</v>
      </c>
      <c r="M112" s="97">
        <v>105341.38468999999</v>
      </c>
      <c r="N112" s="87"/>
      <c r="O112" s="98">
        <v>7.3984046482826844E-3</v>
      </c>
      <c r="P112" s="98">
        <f>M112/'סכום נכסי הקרן'!$C$43</f>
        <v>2.189523166487085E-3</v>
      </c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</row>
    <row r="113" spans="2:30" s="152" customFormat="1">
      <c r="B113" s="90" t="s">
        <v>1990</v>
      </c>
      <c r="C113" s="87">
        <v>8287583</v>
      </c>
      <c r="D113" s="87" t="s">
        <v>278</v>
      </c>
      <c r="E113" s="87"/>
      <c r="F113" s="120">
        <v>40057</v>
      </c>
      <c r="G113" s="97">
        <v>7</v>
      </c>
      <c r="H113" s="100" t="s">
        <v>193</v>
      </c>
      <c r="I113" s="101">
        <v>4.8000000000000001E-2</v>
      </c>
      <c r="J113" s="101">
        <v>4.8500000000000008E-2</v>
      </c>
      <c r="K113" s="97">
        <v>108167999.99999999</v>
      </c>
      <c r="L113" s="121">
        <v>107.511</v>
      </c>
      <c r="M113" s="97">
        <v>116292.51103999998</v>
      </c>
      <c r="N113" s="87"/>
      <c r="O113" s="98">
        <v>8.1675312771968579E-3</v>
      </c>
      <c r="P113" s="98">
        <f>M113/'סכום נכסי הקרן'!$C$43</f>
        <v>2.4171425860819024E-3</v>
      </c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</row>
    <row r="114" spans="2:30" s="152" customFormat="1">
      <c r="B114" s="90" t="s">
        <v>1991</v>
      </c>
      <c r="C114" s="87">
        <v>8287591</v>
      </c>
      <c r="D114" s="87" t="s">
        <v>278</v>
      </c>
      <c r="E114" s="87"/>
      <c r="F114" s="120">
        <v>40087</v>
      </c>
      <c r="G114" s="97">
        <v>6.9200000000000008</v>
      </c>
      <c r="H114" s="100" t="s">
        <v>193</v>
      </c>
      <c r="I114" s="101">
        <v>4.8000000000000001E-2</v>
      </c>
      <c r="J114" s="101">
        <v>4.8500000000000008E-2</v>
      </c>
      <c r="K114" s="97">
        <v>100331999.99999999</v>
      </c>
      <c r="L114" s="121">
        <v>109.1328</v>
      </c>
      <c r="M114" s="97">
        <v>109495.13551999998</v>
      </c>
      <c r="N114" s="87"/>
      <c r="O114" s="98">
        <v>7.6901335783600318E-3</v>
      </c>
      <c r="P114" s="98">
        <f>M114/'סכום נכסי הקרן'!$C$43</f>
        <v>2.2758589755033048E-3</v>
      </c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</row>
    <row r="115" spans="2:30" s="152" customFormat="1">
      <c r="B115" s="90" t="s">
        <v>1992</v>
      </c>
      <c r="C115" s="87">
        <v>8287609</v>
      </c>
      <c r="D115" s="87" t="s">
        <v>278</v>
      </c>
      <c r="E115" s="87"/>
      <c r="F115" s="120">
        <v>40118</v>
      </c>
      <c r="G115" s="97">
        <v>7</v>
      </c>
      <c r="H115" s="100" t="s">
        <v>193</v>
      </c>
      <c r="I115" s="101">
        <v>4.8000000000000001E-2</v>
      </c>
      <c r="J115" s="101">
        <v>4.8499999999999995E-2</v>
      </c>
      <c r="K115" s="97">
        <v>122826999.99999999</v>
      </c>
      <c r="L115" s="121">
        <v>109.0112</v>
      </c>
      <c r="M115" s="97">
        <v>133895.14211999997</v>
      </c>
      <c r="N115" s="87"/>
      <c r="O115" s="98">
        <v>9.4038107127437133E-3</v>
      </c>
      <c r="P115" s="98">
        <f>M115/'סכום נכסי הקרן'!$C$43</f>
        <v>2.7830136884431024E-3</v>
      </c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</row>
    <row r="116" spans="2:30" s="152" customFormat="1">
      <c r="B116" s="90" t="s">
        <v>1993</v>
      </c>
      <c r="C116" s="87">
        <v>8287401</v>
      </c>
      <c r="D116" s="87" t="s">
        <v>278</v>
      </c>
      <c r="E116" s="87"/>
      <c r="F116" s="120">
        <v>39509</v>
      </c>
      <c r="G116" s="97">
        <v>5.95</v>
      </c>
      <c r="H116" s="100" t="s">
        <v>193</v>
      </c>
      <c r="I116" s="101">
        <v>4.8000000000000001E-2</v>
      </c>
      <c r="J116" s="101">
        <v>4.8599999999999997E-2</v>
      </c>
      <c r="K116" s="97">
        <v>14638999.999999998</v>
      </c>
      <c r="L116" s="121">
        <v>115.1832</v>
      </c>
      <c r="M116" s="97">
        <v>16861.674119999996</v>
      </c>
      <c r="N116" s="87"/>
      <c r="O116" s="98">
        <v>1.1842400643806822E-3</v>
      </c>
      <c r="P116" s="98">
        <f>M116/'סכום נכסי הקרן'!$C$43</f>
        <v>3.5047029446348671E-4</v>
      </c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</row>
    <row r="117" spans="2:30" s="152" customFormat="1">
      <c r="B117" s="90" t="s">
        <v>1994</v>
      </c>
      <c r="C117" s="87">
        <v>8287435</v>
      </c>
      <c r="D117" s="87" t="s">
        <v>278</v>
      </c>
      <c r="E117" s="87"/>
      <c r="F117" s="120">
        <v>39600</v>
      </c>
      <c r="G117" s="97">
        <v>6.0600000000000005</v>
      </c>
      <c r="H117" s="100" t="s">
        <v>193</v>
      </c>
      <c r="I117" s="101">
        <v>4.8000000000000001E-2</v>
      </c>
      <c r="J117" s="101">
        <v>4.8521896405145377E-2</v>
      </c>
      <c r="K117" s="97">
        <v>43654999.999999993</v>
      </c>
      <c r="L117" s="121">
        <v>114.7655</v>
      </c>
      <c r="M117" s="97">
        <v>50100.884629999986</v>
      </c>
      <c r="N117" s="87"/>
      <c r="O117" s="98">
        <v>3.5187179171839158E-3</v>
      </c>
      <c r="P117" s="98">
        <f>M117/'סכום נכסי הקרן'!$C$43</f>
        <v>1.0413480692483738E-3</v>
      </c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</row>
    <row r="118" spans="2:30" s="152" customFormat="1">
      <c r="B118" s="90" t="s">
        <v>1995</v>
      </c>
      <c r="C118" s="87">
        <v>8287443</v>
      </c>
      <c r="D118" s="87" t="s">
        <v>278</v>
      </c>
      <c r="E118" s="87"/>
      <c r="F118" s="120">
        <v>39630</v>
      </c>
      <c r="G118" s="97">
        <v>6.1400000000000006</v>
      </c>
      <c r="H118" s="100" t="s">
        <v>193</v>
      </c>
      <c r="I118" s="101">
        <v>4.8000000000000001E-2</v>
      </c>
      <c r="J118" s="101">
        <v>4.8500000000000008E-2</v>
      </c>
      <c r="K118" s="97">
        <v>20478999.999999996</v>
      </c>
      <c r="L118" s="121">
        <v>113.5651</v>
      </c>
      <c r="M118" s="97">
        <v>23257.002219999995</v>
      </c>
      <c r="N118" s="87"/>
      <c r="O118" s="98">
        <v>1.6334009073064966E-3</v>
      </c>
      <c r="P118" s="98">
        <f>M118/'סכום נכסי הקרן'!$C$43</f>
        <v>4.833973399304057E-4</v>
      </c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</row>
    <row r="119" spans="2:30" s="152" customFormat="1">
      <c r="B119" s="90" t="s">
        <v>1996</v>
      </c>
      <c r="C119" s="87">
        <v>8287534</v>
      </c>
      <c r="D119" s="87" t="s">
        <v>278</v>
      </c>
      <c r="E119" s="87"/>
      <c r="F119" s="120">
        <v>39904</v>
      </c>
      <c r="G119" s="97">
        <v>6.589999999999999</v>
      </c>
      <c r="H119" s="100" t="s">
        <v>193</v>
      </c>
      <c r="I119" s="101">
        <v>4.8000000000000001E-2</v>
      </c>
      <c r="J119" s="101">
        <v>4.8500070370708685E-2</v>
      </c>
      <c r="K119" s="97">
        <v>156289999.99999997</v>
      </c>
      <c r="L119" s="121">
        <v>113.9053</v>
      </c>
      <c r="M119" s="97">
        <v>178022.66359999997</v>
      </c>
      <c r="N119" s="87"/>
      <c r="O119" s="98">
        <v>1.2503003503835037E-2</v>
      </c>
      <c r="P119" s="98">
        <f>M119/'סכום נכסי הקרן'!$C$43</f>
        <v>3.7002052636672736E-3</v>
      </c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</row>
    <row r="120" spans="2:30" s="152" customFormat="1">
      <c r="B120" s="90" t="s">
        <v>1997</v>
      </c>
      <c r="C120" s="87">
        <v>8287559</v>
      </c>
      <c r="D120" s="87" t="s">
        <v>278</v>
      </c>
      <c r="E120" s="87"/>
      <c r="F120" s="120">
        <v>39965</v>
      </c>
      <c r="G120" s="97">
        <v>6.7499999999999982</v>
      </c>
      <c r="H120" s="100" t="s">
        <v>193</v>
      </c>
      <c r="I120" s="101">
        <v>4.8000000000000001E-2</v>
      </c>
      <c r="J120" s="101">
        <v>4.8518385102511587E-2</v>
      </c>
      <c r="K120" s="97">
        <v>73637999.999999985</v>
      </c>
      <c r="L120" s="121">
        <v>111.33669999999999</v>
      </c>
      <c r="M120" s="97">
        <v>81986.12268</v>
      </c>
      <c r="N120" s="87"/>
      <c r="O120" s="98">
        <v>5.7581026954923583E-3</v>
      </c>
      <c r="P120" s="98">
        <f>M120/'סכום נכסי הקרן'!$C$43</f>
        <v>1.7040834945029261E-3</v>
      </c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</row>
    <row r="121" spans="2:30" s="152" customFormat="1">
      <c r="B121" s="90" t="s">
        <v>1998</v>
      </c>
      <c r="C121" s="87">
        <v>8287567</v>
      </c>
      <c r="D121" s="87" t="s">
        <v>278</v>
      </c>
      <c r="E121" s="87"/>
      <c r="F121" s="120">
        <v>39995</v>
      </c>
      <c r="G121" s="97">
        <v>6.83</v>
      </c>
      <c r="H121" s="100" t="s">
        <v>193</v>
      </c>
      <c r="I121" s="101">
        <v>4.8000000000000001E-2</v>
      </c>
      <c r="J121" s="101">
        <v>4.8499999999999995E-2</v>
      </c>
      <c r="K121" s="97">
        <v>112495999.99999999</v>
      </c>
      <c r="L121" s="121">
        <v>110.4766</v>
      </c>
      <c r="M121" s="97">
        <v>124281.74364999997</v>
      </c>
      <c r="N121" s="87"/>
      <c r="O121" s="98">
        <v>8.7286362584155699E-3</v>
      </c>
      <c r="P121" s="98">
        <f>M121/'סכום נכסי הקרן'!$C$43</f>
        <v>2.583198974400003E-3</v>
      </c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</row>
    <row r="122" spans="2:30" s="152" customFormat="1">
      <c r="B122" s="90" t="s">
        <v>1999</v>
      </c>
      <c r="C122" s="87">
        <v>8287575</v>
      </c>
      <c r="D122" s="87" t="s">
        <v>278</v>
      </c>
      <c r="E122" s="87"/>
      <c r="F122" s="120">
        <v>40027</v>
      </c>
      <c r="G122" s="97">
        <v>6.9200000000000008</v>
      </c>
      <c r="H122" s="100" t="s">
        <v>193</v>
      </c>
      <c r="I122" s="101">
        <v>4.8000000000000001E-2</v>
      </c>
      <c r="J122" s="101">
        <v>4.8499999999999995E-2</v>
      </c>
      <c r="K122" s="97">
        <v>141649999.99999997</v>
      </c>
      <c r="L122" s="121">
        <v>109.0716</v>
      </c>
      <c r="M122" s="97">
        <v>154499.93047999995</v>
      </c>
      <c r="N122" s="87"/>
      <c r="O122" s="98">
        <v>1.085093961111651E-2</v>
      </c>
      <c r="P122" s="98">
        <f>M122/'סכום נכסי הקרן'!$C$43</f>
        <v>3.2112847007100039E-3</v>
      </c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</row>
    <row r="123" spans="2:30" s="152" customFormat="1">
      <c r="B123" s="90" t="s">
        <v>2000</v>
      </c>
      <c r="C123" s="87">
        <v>8287625</v>
      </c>
      <c r="D123" s="87" t="s">
        <v>278</v>
      </c>
      <c r="E123" s="87"/>
      <c r="F123" s="120">
        <v>40179</v>
      </c>
      <c r="G123" s="97">
        <v>7.1700000000000017</v>
      </c>
      <c r="H123" s="100" t="s">
        <v>193</v>
      </c>
      <c r="I123" s="101">
        <v>4.8000000000000001E-2</v>
      </c>
      <c r="J123" s="101">
        <v>4.8500000000000015E-2</v>
      </c>
      <c r="K123" s="97">
        <v>55111999.999999993</v>
      </c>
      <c r="L123" s="121">
        <v>107.6431</v>
      </c>
      <c r="M123" s="97">
        <v>59324.240999999995</v>
      </c>
      <c r="N123" s="87"/>
      <c r="O123" s="98">
        <v>4.1664986810440816E-3</v>
      </c>
      <c r="P123" s="98">
        <f>M123/'סכום נכסי הקרן'!$C$43</f>
        <v>1.2330557490392807E-3</v>
      </c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</row>
    <row r="124" spans="2:30" s="152" customFormat="1">
      <c r="B124" s="90" t="s">
        <v>2001</v>
      </c>
      <c r="C124" s="87">
        <v>8287633</v>
      </c>
      <c r="D124" s="87" t="s">
        <v>278</v>
      </c>
      <c r="E124" s="87"/>
      <c r="F124" s="120">
        <v>40210</v>
      </c>
      <c r="G124" s="97">
        <v>7.2600000000000007</v>
      </c>
      <c r="H124" s="100" t="s">
        <v>193</v>
      </c>
      <c r="I124" s="101">
        <v>4.8000000000000001E-2</v>
      </c>
      <c r="J124" s="101">
        <v>4.8500000000000008E-2</v>
      </c>
      <c r="K124" s="97">
        <v>80739999.999999985</v>
      </c>
      <c r="L124" s="121">
        <v>107.2188</v>
      </c>
      <c r="M124" s="97">
        <v>86568.440709999981</v>
      </c>
      <c r="N124" s="87"/>
      <c r="O124" s="98">
        <v>6.079931035919325E-3</v>
      </c>
      <c r="P124" s="98">
        <f>M124/'סכום נכסי הקרן'!$C$43</f>
        <v>1.7993270828839023E-3</v>
      </c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</row>
    <row r="125" spans="2:30" s="152" customFormat="1">
      <c r="B125" s="90" t="s">
        <v>2002</v>
      </c>
      <c r="C125" s="87">
        <v>8287641</v>
      </c>
      <c r="D125" s="87" t="s">
        <v>278</v>
      </c>
      <c r="E125" s="87"/>
      <c r="F125" s="120">
        <v>40238</v>
      </c>
      <c r="G125" s="97">
        <v>7.34</v>
      </c>
      <c r="H125" s="100" t="s">
        <v>193</v>
      </c>
      <c r="I125" s="101">
        <v>4.8000000000000001E-2</v>
      </c>
      <c r="J125" s="101">
        <v>4.8499999999999995E-2</v>
      </c>
      <c r="K125" s="97">
        <v>115179999.99999999</v>
      </c>
      <c r="L125" s="121">
        <v>107.51090000000001</v>
      </c>
      <c r="M125" s="97">
        <v>123830.99753999998</v>
      </c>
      <c r="N125" s="87"/>
      <c r="O125" s="98">
        <v>8.6969791644326781E-3</v>
      </c>
      <c r="P125" s="98">
        <f>M125/'סכום נכסי הקרן'!$C$43</f>
        <v>2.5738302058675479E-3</v>
      </c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</row>
    <row r="126" spans="2:30" s="152" customFormat="1">
      <c r="B126" s="90" t="s">
        <v>2003</v>
      </c>
      <c r="C126" s="87">
        <v>8287666</v>
      </c>
      <c r="D126" s="87" t="s">
        <v>278</v>
      </c>
      <c r="E126" s="87"/>
      <c r="F126" s="120">
        <v>40300</v>
      </c>
      <c r="G126" s="97">
        <v>7.3299999999999992</v>
      </c>
      <c r="H126" s="100" t="s">
        <v>193</v>
      </c>
      <c r="I126" s="101">
        <v>4.8000000000000001E-2</v>
      </c>
      <c r="J126" s="101">
        <v>4.8500000000000008E-2</v>
      </c>
      <c r="K126" s="97">
        <v>18000999.999999996</v>
      </c>
      <c r="L126" s="121">
        <v>109.42870000000001</v>
      </c>
      <c r="M126" s="97">
        <v>19698.259269999995</v>
      </c>
      <c r="N126" s="87"/>
      <c r="O126" s="98">
        <v>1.3834609576769694E-3</v>
      </c>
      <c r="P126" s="98">
        <f>M126/'סכום נכסי הקרן'!$C$43</f>
        <v>4.0942878374018813E-4</v>
      </c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</row>
    <row r="127" spans="2:30" s="152" customFormat="1">
      <c r="B127" s="90" t="s">
        <v>2004</v>
      </c>
      <c r="C127" s="87">
        <v>8287682</v>
      </c>
      <c r="D127" s="87" t="s">
        <v>278</v>
      </c>
      <c r="E127" s="87"/>
      <c r="F127" s="120">
        <v>40360</v>
      </c>
      <c r="G127" s="97">
        <v>7.49</v>
      </c>
      <c r="H127" s="100" t="s">
        <v>193</v>
      </c>
      <c r="I127" s="101">
        <v>4.8000000000000001E-2</v>
      </c>
      <c r="J127" s="101">
        <v>4.8500000000000008E-2</v>
      </c>
      <c r="K127" s="97">
        <v>50553999.999999993</v>
      </c>
      <c r="L127" s="121">
        <v>107.23390000000001</v>
      </c>
      <c r="M127" s="97">
        <v>54211.010079999993</v>
      </c>
      <c r="N127" s="87"/>
      <c r="O127" s="98">
        <v>3.8073829211972116E-3</v>
      </c>
      <c r="P127" s="98">
        <f>M127/'סכום נכסי הקרן'!$C$43</f>
        <v>1.1267771237118802E-3</v>
      </c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</row>
    <row r="128" spans="2:30" s="152" customFormat="1">
      <c r="B128" s="90" t="s">
        <v>2005</v>
      </c>
      <c r="C128" s="87">
        <v>8287708</v>
      </c>
      <c r="D128" s="87" t="s">
        <v>278</v>
      </c>
      <c r="E128" s="87"/>
      <c r="F128" s="120">
        <v>40422</v>
      </c>
      <c r="G128" s="97">
        <v>7.67</v>
      </c>
      <c r="H128" s="100" t="s">
        <v>193</v>
      </c>
      <c r="I128" s="101">
        <v>4.8000000000000001E-2</v>
      </c>
      <c r="J128" s="101">
        <v>4.8500000000000008E-2</v>
      </c>
      <c r="K128" s="97">
        <v>100419999.99999999</v>
      </c>
      <c r="L128" s="121">
        <v>105.58410000000001</v>
      </c>
      <c r="M128" s="97">
        <v>106027.51631999998</v>
      </c>
      <c r="N128" s="87"/>
      <c r="O128" s="98">
        <v>7.4465934912114557E-3</v>
      </c>
      <c r="P128" s="98">
        <f>M128/'סכום נכסי הקרן'!$C$43</f>
        <v>2.2037844286070538E-3</v>
      </c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</row>
    <row r="129" spans="2:30" s="152" customFormat="1">
      <c r="B129" s="90" t="s">
        <v>2006</v>
      </c>
      <c r="C129" s="87">
        <v>8287724</v>
      </c>
      <c r="D129" s="87" t="s">
        <v>278</v>
      </c>
      <c r="E129" s="87"/>
      <c r="F129" s="120">
        <v>40483</v>
      </c>
      <c r="G129" s="97">
        <v>7.6499999999999995</v>
      </c>
      <c r="H129" s="100" t="s">
        <v>193</v>
      </c>
      <c r="I129" s="101">
        <v>4.8000000000000001E-2</v>
      </c>
      <c r="J129" s="101">
        <v>4.8500157207376188E-2</v>
      </c>
      <c r="K129" s="97">
        <v>195176999.99999997</v>
      </c>
      <c r="L129" s="121">
        <v>106.467</v>
      </c>
      <c r="M129" s="97">
        <v>207799.06636000003</v>
      </c>
      <c r="N129" s="87"/>
      <c r="O129" s="98">
        <v>1.459427919037568E-2</v>
      </c>
      <c r="P129" s="98">
        <f>M129/'סכום נכסי הקרן'!$C$43</f>
        <v>4.3191084976576958E-3</v>
      </c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</row>
    <row r="130" spans="2:30" s="152" customFormat="1">
      <c r="B130" s="90" t="s">
        <v>2007</v>
      </c>
      <c r="C130" s="87">
        <v>8287732</v>
      </c>
      <c r="D130" s="87" t="s">
        <v>278</v>
      </c>
      <c r="E130" s="87"/>
      <c r="F130" s="120">
        <v>40513</v>
      </c>
      <c r="G130" s="97">
        <v>7.7300000000000013</v>
      </c>
      <c r="H130" s="100" t="s">
        <v>193</v>
      </c>
      <c r="I130" s="101">
        <v>4.8000000000000001E-2</v>
      </c>
      <c r="J130" s="101">
        <v>4.8500000000000008E-2</v>
      </c>
      <c r="K130" s="97">
        <v>66341999.999999993</v>
      </c>
      <c r="L130" s="121">
        <v>105.7544</v>
      </c>
      <c r="M130" s="97">
        <v>70159.583929999979</v>
      </c>
      <c r="N130" s="87"/>
      <c r="O130" s="98">
        <v>4.927493533494115E-3</v>
      </c>
      <c r="P130" s="98">
        <f>M130/'סכום נכסי הקרן'!$C$43</f>
        <v>1.4582686075172949E-3</v>
      </c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</row>
    <row r="131" spans="2:30" s="152" customFormat="1">
      <c r="B131" s="90" t="s">
        <v>2008</v>
      </c>
      <c r="C131" s="87">
        <v>8287740</v>
      </c>
      <c r="D131" s="87" t="s">
        <v>278</v>
      </c>
      <c r="E131" s="87"/>
      <c r="F131" s="120">
        <v>40544</v>
      </c>
      <c r="G131" s="97">
        <v>7.8200000000000012</v>
      </c>
      <c r="H131" s="100" t="s">
        <v>193</v>
      </c>
      <c r="I131" s="101">
        <v>4.8000000000000001E-2</v>
      </c>
      <c r="J131" s="101">
        <v>4.8500000000000008E-2</v>
      </c>
      <c r="K131" s="97">
        <v>166734999.99999997</v>
      </c>
      <c r="L131" s="121">
        <v>105.24079999999999</v>
      </c>
      <c r="M131" s="97">
        <v>175473.17582999996</v>
      </c>
      <c r="N131" s="87"/>
      <c r="O131" s="98">
        <v>1.232394622047185E-2</v>
      </c>
      <c r="P131" s="98">
        <f>M131/'סכום נכסי הקרן'!$C$43</f>
        <v>3.6472141002084129E-3</v>
      </c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</row>
    <row r="132" spans="2:30" s="152" customFormat="1">
      <c r="B132" s="90" t="s">
        <v>2009</v>
      </c>
      <c r="C132" s="87">
        <v>8287757</v>
      </c>
      <c r="D132" s="87" t="s">
        <v>278</v>
      </c>
      <c r="E132" s="87"/>
      <c r="F132" s="120">
        <v>40575</v>
      </c>
      <c r="G132" s="97">
        <v>7.9000000000000021</v>
      </c>
      <c r="H132" s="100" t="s">
        <v>193</v>
      </c>
      <c r="I132" s="101">
        <v>4.8000000000000001E-2</v>
      </c>
      <c r="J132" s="101">
        <v>4.8500000000000008E-2</v>
      </c>
      <c r="K132" s="97">
        <v>65717999.999999993</v>
      </c>
      <c r="L132" s="121">
        <v>104.4393</v>
      </c>
      <c r="M132" s="97">
        <v>68635.438079999978</v>
      </c>
      <c r="N132" s="87"/>
      <c r="O132" s="98">
        <v>4.8204487307844804E-3</v>
      </c>
      <c r="P132" s="98">
        <f>M132/'סכום נכסי הקרן'!$C$43</f>
        <v>1.4265892000602848E-3</v>
      </c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</row>
    <row r="133" spans="2:30" s="152" customFormat="1">
      <c r="B133" s="90" t="s">
        <v>2010</v>
      </c>
      <c r="C133" s="87">
        <v>8287765</v>
      </c>
      <c r="D133" s="87" t="s">
        <v>278</v>
      </c>
      <c r="E133" s="87"/>
      <c r="F133" s="120">
        <v>40603</v>
      </c>
      <c r="G133" s="97">
        <v>7.9800000000000013</v>
      </c>
      <c r="H133" s="100" t="s">
        <v>193</v>
      </c>
      <c r="I133" s="101">
        <v>4.8000000000000001E-2</v>
      </c>
      <c r="J133" s="101">
        <v>4.8500000000000008E-2</v>
      </c>
      <c r="K133" s="97">
        <v>101894999.99999999</v>
      </c>
      <c r="L133" s="121">
        <v>103.8133</v>
      </c>
      <c r="M133" s="97">
        <v>105780.52958999998</v>
      </c>
      <c r="N133" s="87"/>
      <c r="O133" s="98">
        <v>7.429246958538911E-3</v>
      </c>
      <c r="P133" s="98">
        <f>M133/'סכום נכסי הקרן'!$C$43</f>
        <v>2.1986508035959401E-3</v>
      </c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</row>
    <row r="134" spans="2:30" s="152" customFormat="1">
      <c r="B134" s="90" t="s">
        <v>2011</v>
      </c>
      <c r="C134" s="87">
        <v>8287773</v>
      </c>
      <c r="D134" s="87" t="s">
        <v>278</v>
      </c>
      <c r="E134" s="87"/>
      <c r="F134" s="120">
        <v>40634</v>
      </c>
      <c r="G134" s="97">
        <v>7.879999999999999</v>
      </c>
      <c r="H134" s="100" t="s">
        <v>193</v>
      </c>
      <c r="I134" s="101">
        <v>4.8000000000000001E-2</v>
      </c>
      <c r="J134" s="101">
        <v>4.8499999999999995E-2</v>
      </c>
      <c r="K134" s="97">
        <v>36137999.999999993</v>
      </c>
      <c r="L134" s="121">
        <v>105.5732</v>
      </c>
      <c r="M134" s="97">
        <v>38152.029059999993</v>
      </c>
      <c r="N134" s="87"/>
      <c r="O134" s="98">
        <v>2.67951812072312E-3</v>
      </c>
      <c r="P134" s="98">
        <f>M134/'סכום נכסי הקרן'!$C$43</f>
        <v>7.929908242727741E-4</v>
      </c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</row>
    <row r="135" spans="2:30" s="152" customFormat="1">
      <c r="B135" s="90" t="s">
        <v>2012</v>
      </c>
      <c r="C135" s="87">
        <v>8287781</v>
      </c>
      <c r="D135" s="87" t="s">
        <v>278</v>
      </c>
      <c r="E135" s="87"/>
      <c r="F135" s="120">
        <v>40664</v>
      </c>
      <c r="G135" s="97">
        <v>7.9600000000000017</v>
      </c>
      <c r="H135" s="100" t="s">
        <v>193</v>
      </c>
      <c r="I135" s="101">
        <v>4.8000000000000001E-2</v>
      </c>
      <c r="J135" s="101">
        <v>4.8499999999999995E-2</v>
      </c>
      <c r="K135" s="97">
        <v>134112999.99999999</v>
      </c>
      <c r="L135" s="121">
        <v>104.9593</v>
      </c>
      <c r="M135" s="97">
        <v>140764.05398999999</v>
      </c>
      <c r="N135" s="87"/>
      <c r="O135" s="98">
        <v>9.8862325990441719E-3</v>
      </c>
      <c r="P135" s="98">
        <f>M135/'סכום נכסי הקרן'!$C$43</f>
        <v>2.9257841837444696E-3</v>
      </c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</row>
    <row r="136" spans="2:30" s="152" customFormat="1">
      <c r="B136" s="90" t="s">
        <v>2013</v>
      </c>
      <c r="C136" s="87">
        <v>8287815</v>
      </c>
      <c r="D136" s="87" t="s">
        <v>278</v>
      </c>
      <c r="E136" s="87"/>
      <c r="F136" s="120">
        <v>40756</v>
      </c>
      <c r="G136" s="97">
        <v>8.2099999999999973</v>
      </c>
      <c r="H136" s="100" t="s">
        <v>193</v>
      </c>
      <c r="I136" s="101">
        <v>4.8000000000000001E-2</v>
      </c>
      <c r="J136" s="101">
        <v>4.8499999999999988E-2</v>
      </c>
      <c r="K136" s="97">
        <v>73796999.999999985</v>
      </c>
      <c r="L136" s="121">
        <v>102.2209</v>
      </c>
      <c r="M136" s="97">
        <v>75435.930129999993</v>
      </c>
      <c r="N136" s="87"/>
      <c r="O136" s="98">
        <v>5.2980653117833988E-3</v>
      </c>
      <c r="P136" s="98">
        <f>M136/'סכום נכסי הקרן'!$C$43</f>
        <v>1.5679375877884723E-3</v>
      </c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</row>
    <row r="137" spans="2:30" s="152" customFormat="1">
      <c r="B137" s="90" t="s">
        <v>2014</v>
      </c>
      <c r="C137" s="87">
        <v>8287849</v>
      </c>
      <c r="D137" s="87" t="s">
        <v>278</v>
      </c>
      <c r="E137" s="87"/>
      <c r="F137" s="120">
        <v>40848</v>
      </c>
      <c r="G137" s="97">
        <v>8.26</v>
      </c>
      <c r="H137" s="100" t="s">
        <v>193</v>
      </c>
      <c r="I137" s="101">
        <v>4.8000000000000001E-2</v>
      </c>
      <c r="J137" s="101">
        <v>4.8499999999999995E-2</v>
      </c>
      <c r="K137" s="97">
        <v>208106999.99999997</v>
      </c>
      <c r="L137" s="121">
        <v>103.43470000000001</v>
      </c>
      <c r="M137" s="97">
        <v>215254.93439999997</v>
      </c>
      <c r="N137" s="87"/>
      <c r="O137" s="98">
        <v>1.5117924564190045E-2</v>
      </c>
      <c r="P137" s="98">
        <f>M137/'סכום נכסי הקרן'!$C$43</f>
        <v>4.4740788908027192E-3</v>
      </c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</row>
    <row r="138" spans="2:30" s="152" customFormat="1">
      <c r="B138" s="90" t="s">
        <v>2015</v>
      </c>
      <c r="C138" s="87">
        <v>8287872</v>
      </c>
      <c r="D138" s="87" t="s">
        <v>278</v>
      </c>
      <c r="E138" s="87"/>
      <c r="F138" s="120">
        <v>40940</v>
      </c>
      <c r="G138" s="97">
        <v>8.5200000000000014</v>
      </c>
      <c r="H138" s="100" t="s">
        <v>193</v>
      </c>
      <c r="I138" s="101">
        <v>4.8000000000000001E-2</v>
      </c>
      <c r="J138" s="101">
        <v>4.8499999999999995E-2</v>
      </c>
      <c r="K138" s="97">
        <v>261736999.99999997</v>
      </c>
      <c r="L138" s="121">
        <v>102.2328</v>
      </c>
      <c r="M138" s="97">
        <v>267581.11221999995</v>
      </c>
      <c r="N138" s="87"/>
      <c r="O138" s="98">
        <v>1.8792930720123974E-2</v>
      </c>
      <c r="P138" s="98">
        <f>M138/'סכום נכסי הקרן'!$C$43</f>
        <v>5.5616797315147428E-3</v>
      </c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</row>
    <row r="139" spans="2:30" s="152" customFormat="1">
      <c r="B139" s="90" t="s">
        <v>2016</v>
      </c>
      <c r="C139" s="87">
        <v>71116727</v>
      </c>
      <c r="D139" s="87" t="s">
        <v>278</v>
      </c>
      <c r="E139" s="87"/>
      <c r="F139" s="120">
        <v>40969</v>
      </c>
      <c r="G139" s="97">
        <v>8.6</v>
      </c>
      <c r="H139" s="100" t="s">
        <v>193</v>
      </c>
      <c r="I139" s="101">
        <v>4.8000000000000001E-2</v>
      </c>
      <c r="J139" s="101">
        <v>4.852482971963909E-2</v>
      </c>
      <c r="K139" s="97">
        <v>159472999.99999997</v>
      </c>
      <c r="L139" s="121">
        <v>101.8022</v>
      </c>
      <c r="M139" s="97">
        <v>162346.98089999997</v>
      </c>
      <c r="N139" s="87"/>
      <c r="O139" s="98">
        <v>1.1402058760285506E-2</v>
      </c>
      <c r="P139" s="98">
        <f>M139/'סכום נכסי הקרן'!$C$43</f>
        <v>3.3743858288539296E-3</v>
      </c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</row>
    <row r="140" spans="2:30" s="152" customFormat="1">
      <c r="B140" s="90" t="s">
        <v>2017</v>
      </c>
      <c r="C140" s="87">
        <v>8789</v>
      </c>
      <c r="D140" s="87" t="s">
        <v>278</v>
      </c>
      <c r="E140" s="87"/>
      <c r="F140" s="120">
        <v>41000</v>
      </c>
      <c r="G140" s="97">
        <v>8.4800000000000022</v>
      </c>
      <c r="H140" s="100" t="s">
        <v>193</v>
      </c>
      <c r="I140" s="101">
        <v>4.8000000000000001E-2</v>
      </c>
      <c r="J140" s="101">
        <v>4.8500000000000008E-2</v>
      </c>
      <c r="K140" s="97">
        <v>87130999.999999985</v>
      </c>
      <c r="L140" s="121">
        <v>103.84739999999999</v>
      </c>
      <c r="M140" s="97">
        <v>90483.284149999978</v>
      </c>
      <c r="N140" s="87"/>
      <c r="O140" s="98">
        <v>6.3548808667861726E-3</v>
      </c>
      <c r="P140" s="98">
        <f>M140/'סכום נכסי הקרן'!$C$43</f>
        <v>1.880697196161554E-3</v>
      </c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</row>
    <row r="141" spans="2:30" s="152" customFormat="1">
      <c r="B141" s="90" t="s">
        <v>2018</v>
      </c>
      <c r="C141" s="87">
        <v>71121438</v>
      </c>
      <c r="D141" s="87" t="s">
        <v>278</v>
      </c>
      <c r="E141" s="87"/>
      <c r="F141" s="120">
        <v>41640</v>
      </c>
      <c r="G141" s="97">
        <v>9.5799999999999965</v>
      </c>
      <c r="H141" s="100" t="s">
        <v>193</v>
      </c>
      <c r="I141" s="101">
        <v>4.8000000000000001E-2</v>
      </c>
      <c r="J141" s="101">
        <v>4.8499999999999995E-2</v>
      </c>
      <c r="K141" s="97">
        <v>163545999.99999997</v>
      </c>
      <c r="L141" s="121">
        <v>101.18049999999999</v>
      </c>
      <c r="M141" s="97">
        <v>165476.66886000001</v>
      </c>
      <c r="N141" s="87"/>
      <c r="O141" s="98">
        <v>1.1621865040780855E-2</v>
      </c>
      <c r="P141" s="98">
        <f>M141/'סכום נכסי הקרן'!$C$43</f>
        <v>3.439436466952731E-3</v>
      </c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</row>
    <row r="142" spans="2:30" s="152" customFormat="1">
      <c r="B142" s="164"/>
      <c r="C142" s="164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</row>
    <row r="143" spans="2:30" s="152" customFormat="1">
      <c r="B143" s="153" t="s">
        <v>2833</v>
      </c>
      <c r="C143" s="164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</row>
    <row r="144" spans="2:30" s="152" customFormat="1">
      <c r="B144" s="153" t="s">
        <v>140</v>
      </c>
      <c r="C144" s="164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</row>
    <row r="145" spans="2:30" s="152" customFormat="1">
      <c r="B145" s="165"/>
      <c r="C145" s="164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</row>
  </sheetData>
  <sheetProtection password="CC03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Y1:XFD2 B1:B142 B145:B1048576 D1:W2 D3:XFD1048576 A1:A1048576 C5:C1048576"/>
  </dataValidations>
  <pageMargins left="0" right="0" top="0.51181102362204722" bottom="0.51181102362204722" header="0" footer="0.23622047244094491"/>
  <pageSetup paperSize="9" scale="79" fitToHeight="1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208</v>
      </c>
      <c r="C1" s="81" t="s" vm="1">
        <v>273</v>
      </c>
    </row>
    <row r="2" spans="2:65">
      <c r="B2" s="57" t="s">
        <v>207</v>
      </c>
      <c r="C2" s="81" t="s">
        <v>274</v>
      </c>
    </row>
    <row r="3" spans="2:65">
      <c r="B3" s="57" t="s">
        <v>209</v>
      </c>
      <c r="C3" s="81" t="s">
        <v>275</v>
      </c>
    </row>
    <row r="4" spans="2:65">
      <c r="B4" s="57" t="s">
        <v>210</v>
      </c>
      <c r="C4" s="81">
        <v>162</v>
      </c>
    </row>
    <row r="6" spans="2:65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2:65" ht="26.25" customHeight="1">
      <c r="B7" s="229" t="s">
        <v>115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2:65" s="3" customFormat="1" ht="78.75">
      <c r="B8" s="22" t="s">
        <v>144</v>
      </c>
      <c r="C8" s="30" t="s">
        <v>59</v>
      </c>
      <c r="D8" s="73" t="s">
        <v>146</v>
      </c>
      <c r="E8" s="73" t="s">
        <v>145</v>
      </c>
      <c r="F8" s="73" t="s">
        <v>84</v>
      </c>
      <c r="G8" s="30" t="s">
        <v>15</v>
      </c>
      <c r="H8" s="30" t="s">
        <v>85</v>
      </c>
      <c r="I8" s="30" t="s">
        <v>130</v>
      </c>
      <c r="J8" s="30" t="s">
        <v>18</v>
      </c>
      <c r="K8" s="30" t="s">
        <v>129</v>
      </c>
      <c r="L8" s="30" t="s">
        <v>17</v>
      </c>
      <c r="M8" s="73" t="s">
        <v>19</v>
      </c>
      <c r="N8" s="30" t="s">
        <v>0</v>
      </c>
      <c r="O8" s="30" t="s">
        <v>133</v>
      </c>
      <c r="P8" s="30" t="s">
        <v>137</v>
      </c>
      <c r="Q8" s="30" t="s">
        <v>74</v>
      </c>
      <c r="R8" s="73" t="s">
        <v>211</v>
      </c>
      <c r="S8" s="31" t="s">
        <v>213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80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20" t="s">
        <v>142</v>
      </c>
      <c r="S10" s="20" t="s">
        <v>214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3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1"/>
  <sheetViews>
    <sheetView rightToLeft="1" topLeftCell="A4" zoomScale="90" zoomScaleNormal="90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8.5703125" style="2" customWidth="1"/>
    <col min="4" max="4" width="9.8554687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2.5703125" style="1" bestFit="1" customWidth="1"/>
    <col min="10" max="10" width="7" style="1" bestFit="1" customWidth="1"/>
    <col min="11" max="11" width="12" style="1" bestFit="1" customWidth="1"/>
    <col min="12" max="12" width="10.85546875" style="1" bestFit="1" customWidth="1"/>
    <col min="13" max="13" width="13.28515625" style="1" bestFit="1" customWidth="1"/>
    <col min="14" max="14" width="15.85546875" style="1" bestFit="1" customWidth="1"/>
    <col min="15" max="15" width="8.28515625" style="1" bestFit="1" customWidth="1"/>
    <col min="16" max="16" width="12.5703125" style="1" bestFit="1" customWidth="1"/>
    <col min="17" max="17" width="11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208</v>
      </c>
      <c r="C1" s="81" t="s" vm="1">
        <v>273</v>
      </c>
    </row>
    <row r="2" spans="2:75">
      <c r="B2" s="57" t="s">
        <v>207</v>
      </c>
      <c r="C2" s="81" t="s">
        <v>274</v>
      </c>
    </row>
    <row r="3" spans="2:75">
      <c r="B3" s="57" t="s">
        <v>209</v>
      </c>
      <c r="C3" s="81" t="s">
        <v>275</v>
      </c>
    </row>
    <row r="4" spans="2:75">
      <c r="B4" s="57" t="s">
        <v>210</v>
      </c>
      <c r="C4" s="81">
        <v>162</v>
      </c>
    </row>
    <row r="6" spans="2:75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2:75" ht="26.25" customHeight="1">
      <c r="B7" s="229" t="s">
        <v>116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2:75" s="3" customFormat="1" ht="78.75">
      <c r="B8" s="22" t="s">
        <v>144</v>
      </c>
      <c r="C8" s="30" t="s">
        <v>59</v>
      </c>
      <c r="D8" s="73" t="s">
        <v>146</v>
      </c>
      <c r="E8" s="73" t="s">
        <v>145</v>
      </c>
      <c r="F8" s="73" t="s">
        <v>84</v>
      </c>
      <c r="G8" s="30" t="s">
        <v>15</v>
      </c>
      <c r="H8" s="30" t="s">
        <v>85</v>
      </c>
      <c r="I8" s="30" t="s">
        <v>130</v>
      </c>
      <c r="J8" s="30" t="s">
        <v>18</v>
      </c>
      <c r="K8" s="30" t="s">
        <v>129</v>
      </c>
      <c r="L8" s="30" t="s">
        <v>17</v>
      </c>
      <c r="M8" s="73" t="s">
        <v>19</v>
      </c>
      <c r="N8" s="30" t="s">
        <v>0</v>
      </c>
      <c r="O8" s="30" t="s">
        <v>133</v>
      </c>
      <c r="P8" s="30" t="s">
        <v>137</v>
      </c>
      <c r="Q8" s="30" t="s">
        <v>74</v>
      </c>
      <c r="R8" s="73" t="s">
        <v>211</v>
      </c>
      <c r="S8" s="31" t="s">
        <v>213</v>
      </c>
      <c r="BT8" s="1"/>
    </row>
    <row r="9" spans="2:75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80</v>
      </c>
      <c r="P9" s="32" t="s">
        <v>23</v>
      </c>
      <c r="Q9" s="32" t="s">
        <v>20</v>
      </c>
      <c r="R9" s="32" t="s">
        <v>20</v>
      </c>
      <c r="S9" s="33" t="s">
        <v>20</v>
      </c>
      <c r="BT9" s="1"/>
    </row>
    <row r="10" spans="2:7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20" t="s">
        <v>142</v>
      </c>
      <c r="S10" s="20" t="s">
        <v>214</v>
      </c>
      <c r="T10" s="5"/>
      <c r="BT10" s="1"/>
    </row>
    <row r="11" spans="2:75" s="4" customFormat="1" ht="18" customHeight="1">
      <c r="B11" s="107" t="s">
        <v>67</v>
      </c>
      <c r="C11" s="83"/>
      <c r="D11" s="83"/>
      <c r="E11" s="83"/>
      <c r="F11" s="83"/>
      <c r="G11" s="83"/>
      <c r="H11" s="83"/>
      <c r="I11" s="83"/>
      <c r="J11" s="93">
        <v>4.0885391500790487</v>
      </c>
      <c r="K11" s="83"/>
      <c r="L11" s="83"/>
      <c r="M11" s="92">
        <v>1.8785371984520609E-2</v>
      </c>
      <c r="N11" s="91"/>
      <c r="O11" s="93"/>
      <c r="P11" s="91">
        <v>393889.8183499999</v>
      </c>
      <c r="Q11" s="83"/>
      <c r="R11" s="92">
        <v>1</v>
      </c>
      <c r="S11" s="92">
        <f>P11/'סכום נכסי הקרן'!$C$43</f>
        <v>8.1870091688911011E-3</v>
      </c>
      <c r="T11" s="5"/>
      <c r="BT11" s="1"/>
      <c r="BW11" s="1"/>
    </row>
    <row r="12" spans="2:75" ht="17.25" customHeight="1">
      <c r="B12" s="108" t="s">
        <v>268</v>
      </c>
      <c r="C12" s="85"/>
      <c r="D12" s="85"/>
      <c r="E12" s="85"/>
      <c r="F12" s="85"/>
      <c r="G12" s="85"/>
      <c r="H12" s="85"/>
      <c r="I12" s="85"/>
      <c r="J12" s="96">
        <v>4.0810335734026806</v>
      </c>
      <c r="K12" s="85"/>
      <c r="L12" s="85"/>
      <c r="M12" s="95">
        <v>1.4260086441106106E-2</v>
      </c>
      <c r="N12" s="94"/>
      <c r="O12" s="96"/>
      <c r="P12" s="94">
        <v>360659.63987999992</v>
      </c>
      <c r="Q12" s="85"/>
      <c r="R12" s="95">
        <v>0.91563585317030827</v>
      </c>
      <c r="S12" s="95">
        <f>P12/'סכום נכסי הקרן'!$C$43</f>
        <v>7.4963191252707404E-3</v>
      </c>
    </row>
    <row r="13" spans="2:75">
      <c r="B13" s="109" t="s">
        <v>75</v>
      </c>
      <c r="C13" s="85"/>
      <c r="D13" s="85"/>
      <c r="E13" s="85"/>
      <c r="F13" s="85"/>
      <c r="G13" s="85"/>
      <c r="H13" s="85"/>
      <c r="I13" s="85"/>
      <c r="J13" s="96">
        <v>4.0793482927794802</v>
      </c>
      <c r="K13" s="85"/>
      <c r="L13" s="85"/>
      <c r="M13" s="95">
        <v>1.1613066762276187E-2</v>
      </c>
      <c r="N13" s="94"/>
      <c r="O13" s="96"/>
      <c r="P13" s="94">
        <v>341330.6707299999</v>
      </c>
      <c r="Q13" s="85"/>
      <c r="R13" s="95">
        <v>0.86656383290086125</v>
      </c>
      <c r="S13" s="95">
        <f>P13/'סכום נכסי הקרן'!$C$43</f>
        <v>7.0945660453887666E-3</v>
      </c>
    </row>
    <row r="14" spans="2:75">
      <c r="B14" s="110" t="s">
        <v>2019</v>
      </c>
      <c r="C14" s="87" t="s">
        <v>2020</v>
      </c>
      <c r="D14" s="100" t="s">
        <v>2021</v>
      </c>
      <c r="E14" s="87" t="s">
        <v>2022</v>
      </c>
      <c r="F14" s="100" t="s">
        <v>636</v>
      </c>
      <c r="G14" s="87" t="s">
        <v>362</v>
      </c>
      <c r="H14" s="87" t="s">
        <v>191</v>
      </c>
      <c r="I14" s="120">
        <v>39076</v>
      </c>
      <c r="J14" s="99">
        <v>10.339999999999998</v>
      </c>
      <c r="K14" s="100" t="s">
        <v>193</v>
      </c>
      <c r="L14" s="101">
        <v>4.9000000000000002E-2</v>
      </c>
      <c r="M14" s="98">
        <v>1.4100000000000001E-2</v>
      </c>
      <c r="N14" s="97">
        <v>6272899.9999999991</v>
      </c>
      <c r="O14" s="99">
        <v>167.51</v>
      </c>
      <c r="P14" s="97">
        <v>10507.734549999999</v>
      </c>
      <c r="Q14" s="98">
        <v>3.1954119587508842E-3</v>
      </c>
      <c r="R14" s="98">
        <v>2.6676837177505078E-2</v>
      </c>
      <c r="S14" s="98">
        <f>P14/'סכום נכסי הקרן'!$C$43</f>
        <v>2.1840351056924909E-4</v>
      </c>
    </row>
    <row r="15" spans="2:75">
      <c r="B15" s="110" t="s">
        <v>2023</v>
      </c>
      <c r="C15" s="87" t="s">
        <v>2024</v>
      </c>
      <c r="D15" s="100" t="s">
        <v>2021</v>
      </c>
      <c r="E15" s="87" t="s">
        <v>360</v>
      </c>
      <c r="F15" s="100" t="s">
        <v>361</v>
      </c>
      <c r="G15" s="87" t="s">
        <v>388</v>
      </c>
      <c r="H15" s="87" t="s">
        <v>191</v>
      </c>
      <c r="I15" s="120">
        <v>38519</v>
      </c>
      <c r="J15" s="99">
        <v>6.2299999999999986</v>
      </c>
      <c r="K15" s="100" t="s">
        <v>193</v>
      </c>
      <c r="L15" s="101">
        <v>6.0499999999999998E-2</v>
      </c>
      <c r="M15" s="98">
        <v>1.2500000000000002E-2</v>
      </c>
      <c r="N15" s="97">
        <v>139199.99999999997</v>
      </c>
      <c r="O15" s="99">
        <v>174.09</v>
      </c>
      <c r="P15" s="97">
        <v>242.33328999999995</v>
      </c>
      <c r="Q15" s="87"/>
      <c r="R15" s="98">
        <v>6.1523116036644825E-4</v>
      </c>
      <c r="S15" s="98">
        <f>P15/'סכום נכסי הקרן'!$C$43</f>
        <v>5.0369031509076227E-6</v>
      </c>
    </row>
    <row r="16" spans="2:75">
      <c r="B16" s="110" t="s">
        <v>2025</v>
      </c>
      <c r="C16" s="87" t="s">
        <v>2026</v>
      </c>
      <c r="D16" s="100" t="s">
        <v>2021</v>
      </c>
      <c r="E16" s="87" t="s">
        <v>360</v>
      </c>
      <c r="F16" s="100" t="s">
        <v>361</v>
      </c>
      <c r="G16" s="87" t="s">
        <v>388</v>
      </c>
      <c r="H16" s="87" t="s">
        <v>191</v>
      </c>
      <c r="I16" s="120">
        <v>38293</v>
      </c>
      <c r="J16" s="99">
        <v>0.59000000000000008</v>
      </c>
      <c r="K16" s="100" t="s">
        <v>193</v>
      </c>
      <c r="L16" s="101">
        <v>5.0999999999999997E-2</v>
      </c>
      <c r="M16" s="98">
        <v>4.7000000000000002E-3</v>
      </c>
      <c r="N16" s="97">
        <v>624999.99999999988</v>
      </c>
      <c r="O16" s="99">
        <v>127.2</v>
      </c>
      <c r="P16" s="97">
        <v>794.99998999999991</v>
      </c>
      <c r="Q16" s="87"/>
      <c r="R16" s="98">
        <v>2.0183308960110878E-3</v>
      </c>
      <c r="S16" s="98">
        <f>P16/'סכום נכסי הקרן'!$C$43</f>
        <v>1.6524093551498968E-5</v>
      </c>
    </row>
    <row r="17" spans="2:19">
      <c r="B17" s="110" t="s">
        <v>2027</v>
      </c>
      <c r="C17" s="87" t="s">
        <v>2028</v>
      </c>
      <c r="D17" s="100" t="s">
        <v>2021</v>
      </c>
      <c r="E17" s="87" t="s">
        <v>2029</v>
      </c>
      <c r="F17" s="100" t="s">
        <v>636</v>
      </c>
      <c r="G17" s="87" t="s">
        <v>388</v>
      </c>
      <c r="H17" s="87" t="s">
        <v>191</v>
      </c>
      <c r="I17" s="120">
        <v>38426</v>
      </c>
      <c r="J17" s="99">
        <v>2.4000000000000004</v>
      </c>
      <c r="K17" s="100" t="s">
        <v>193</v>
      </c>
      <c r="L17" s="101">
        <v>5.9000000000000004E-2</v>
      </c>
      <c r="M17" s="98">
        <v>1.7000000000000001E-3</v>
      </c>
      <c r="N17" s="97">
        <v>979687.49999999988</v>
      </c>
      <c r="O17" s="99">
        <v>136.82</v>
      </c>
      <c r="P17" s="97">
        <v>1340.4084399999997</v>
      </c>
      <c r="Q17" s="98">
        <v>2.9857142857142853E-2</v>
      </c>
      <c r="R17" s="98">
        <v>3.4030035242214583E-3</v>
      </c>
      <c r="S17" s="98">
        <f>P17/'סכום נכסי הקרן'!$C$43</f>
        <v>2.7860421054569809E-5</v>
      </c>
    </row>
    <row r="18" spans="2:19">
      <c r="B18" s="110" t="s">
        <v>2030</v>
      </c>
      <c r="C18" s="87" t="s">
        <v>2031</v>
      </c>
      <c r="D18" s="100" t="s">
        <v>2021</v>
      </c>
      <c r="E18" s="87" t="s">
        <v>2032</v>
      </c>
      <c r="F18" s="100" t="s">
        <v>536</v>
      </c>
      <c r="G18" s="87" t="s">
        <v>388</v>
      </c>
      <c r="H18" s="87" t="s">
        <v>191</v>
      </c>
      <c r="I18" s="120">
        <v>38918</v>
      </c>
      <c r="J18" s="99">
        <v>2.6500000000000008</v>
      </c>
      <c r="K18" s="100" t="s">
        <v>193</v>
      </c>
      <c r="L18" s="101">
        <v>0.05</v>
      </c>
      <c r="M18" s="98">
        <v>-1.6000000000000001E-3</v>
      </c>
      <c r="N18" s="97">
        <v>25769.429999999997</v>
      </c>
      <c r="O18" s="99">
        <v>130.36000000000001</v>
      </c>
      <c r="P18" s="97">
        <v>33.968999999999994</v>
      </c>
      <c r="Q18" s="98">
        <v>6.3893013802683888E-4</v>
      </c>
      <c r="R18" s="98">
        <v>8.6239852916980084E-5</v>
      </c>
      <c r="S18" s="98">
        <f>P18/'סכום נכסי הקרן'!$C$43</f>
        <v>7.0604646655513596E-7</v>
      </c>
    </row>
    <row r="19" spans="2:19">
      <c r="B19" s="110" t="s">
        <v>2033</v>
      </c>
      <c r="C19" s="87" t="s">
        <v>2034</v>
      </c>
      <c r="D19" s="100" t="s">
        <v>2021</v>
      </c>
      <c r="E19" s="87" t="s">
        <v>378</v>
      </c>
      <c r="F19" s="100" t="s">
        <v>361</v>
      </c>
      <c r="G19" s="87" t="s">
        <v>388</v>
      </c>
      <c r="H19" s="87" t="s">
        <v>191</v>
      </c>
      <c r="I19" s="120">
        <v>37594</v>
      </c>
      <c r="J19" s="99">
        <v>1.1799999999999997</v>
      </c>
      <c r="K19" s="100" t="s">
        <v>193</v>
      </c>
      <c r="L19" s="101">
        <v>6.5000000000000002E-2</v>
      </c>
      <c r="M19" s="98">
        <v>5.6000000000000008E-3</v>
      </c>
      <c r="N19" s="97">
        <v>493852.4599999999</v>
      </c>
      <c r="O19" s="99">
        <v>130.07</v>
      </c>
      <c r="P19" s="97">
        <v>642.35385999999983</v>
      </c>
      <c r="Q19" s="87"/>
      <c r="R19" s="98">
        <v>1.6307957963747656E-3</v>
      </c>
      <c r="S19" s="98">
        <f>P19/'סכום נכסי הקרן'!$C$43</f>
        <v>1.3351340137509272E-5</v>
      </c>
    </row>
    <row r="20" spans="2:19">
      <c r="B20" s="110" t="s">
        <v>2035</v>
      </c>
      <c r="C20" s="87" t="s">
        <v>2036</v>
      </c>
      <c r="D20" s="100" t="s">
        <v>2021</v>
      </c>
      <c r="E20" s="87" t="s">
        <v>2037</v>
      </c>
      <c r="F20" s="100" t="s">
        <v>636</v>
      </c>
      <c r="G20" s="87" t="s">
        <v>426</v>
      </c>
      <c r="H20" s="87" t="s">
        <v>191</v>
      </c>
      <c r="I20" s="120">
        <v>40196</v>
      </c>
      <c r="J20" s="99">
        <v>0.75</v>
      </c>
      <c r="K20" s="100" t="s">
        <v>193</v>
      </c>
      <c r="L20" s="101">
        <v>8.4000000000000005E-2</v>
      </c>
      <c r="M20" s="98">
        <v>4.5999999999999991E-3</v>
      </c>
      <c r="N20" s="97">
        <v>14297850.039999997</v>
      </c>
      <c r="O20" s="99">
        <v>126.93</v>
      </c>
      <c r="P20" s="97">
        <v>18148.260989999999</v>
      </c>
      <c r="Q20" s="98">
        <v>4.6891781939789379E-2</v>
      </c>
      <c r="R20" s="98">
        <v>4.6074460787087275E-2</v>
      </c>
      <c r="S20" s="98">
        <f>P20/'סכום נכסי הקרן'!$C$43</f>
        <v>3.7721203291559699E-4</v>
      </c>
    </row>
    <row r="21" spans="2:19">
      <c r="B21" s="110" t="s">
        <v>2038</v>
      </c>
      <c r="C21" s="87" t="s">
        <v>2039</v>
      </c>
      <c r="D21" s="100" t="s">
        <v>2021</v>
      </c>
      <c r="E21" s="87" t="s">
        <v>387</v>
      </c>
      <c r="F21" s="100" t="s">
        <v>361</v>
      </c>
      <c r="G21" s="87" t="s">
        <v>426</v>
      </c>
      <c r="H21" s="87" t="s">
        <v>191</v>
      </c>
      <c r="I21" s="120">
        <v>37251</v>
      </c>
      <c r="J21" s="99">
        <v>0.74</v>
      </c>
      <c r="K21" s="100" t="s">
        <v>193</v>
      </c>
      <c r="L21" s="101">
        <v>5.1500000000000004E-2</v>
      </c>
      <c r="M21" s="98">
        <v>3.2999999999999995E-3</v>
      </c>
      <c r="N21" s="97">
        <v>299999.99999999994</v>
      </c>
      <c r="O21" s="99">
        <v>134.47</v>
      </c>
      <c r="P21" s="97">
        <v>403.41000999999994</v>
      </c>
      <c r="Q21" s="87"/>
      <c r="R21" s="98">
        <v>1.0241696819935078E-3</v>
      </c>
      <c r="S21" s="98">
        <f>P21/'סכום נכסי הקרן'!$C$43</f>
        <v>8.3848865769811322E-6</v>
      </c>
    </row>
    <row r="22" spans="2:19">
      <c r="B22" s="110" t="s">
        <v>2040</v>
      </c>
      <c r="C22" s="87" t="s">
        <v>2041</v>
      </c>
      <c r="D22" s="100" t="s">
        <v>2021</v>
      </c>
      <c r="E22" s="87" t="s">
        <v>2042</v>
      </c>
      <c r="F22" s="100" t="s">
        <v>636</v>
      </c>
      <c r="G22" s="87" t="s">
        <v>426</v>
      </c>
      <c r="H22" s="87" t="s">
        <v>189</v>
      </c>
      <c r="I22" s="120">
        <v>38495</v>
      </c>
      <c r="J22" s="99">
        <v>2.2000000000000002</v>
      </c>
      <c r="K22" s="100" t="s">
        <v>193</v>
      </c>
      <c r="L22" s="101">
        <v>4.9500000000000002E-2</v>
      </c>
      <c r="M22" s="98">
        <v>1.2999999999999999E-3</v>
      </c>
      <c r="N22" s="97">
        <v>1520457.7899999998</v>
      </c>
      <c r="O22" s="99">
        <v>132.88999999999999</v>
      </c>
      <c r="P22" s="97">
        <v>2020.5363599999996</v>
      </c>
      <c r="Q22" s="98">
        <v>4.0124617776345683E-2</v>
      </c>
      <c r="R22" s="98">
        <v>5.1296993876714155E-3</v>
      </c>
      <c r="S22" s="98">
        <f>P22/'סכום נכסי הקרן'!$C$43</f>
        <v>4.1996895920520947E-5</v>
      </c>
    </row>
    <row r="23" spans="2:19">
      <c r="B23" s="110" t="s">
        <v>2043</v>
      </c>
      <c r="C23" s="87" t="s">
        <v>2044</v>
      </c>
      <c r="D23" s="100" t="s">
        <v>2021</v>
      </c>
      <c r="E23" s="87" t="s">
        <v>449</v>
      </c>
      <c r="F23" s="100" t="s">
        <v>450</v>
      </c>
      <c r="G23" s="87" t="s">
        <v>426</v>
      </c>
      <c r="H23" s="87" t="s">
        <v>191</v>
      </c>
      <c r="I23" s="120">
        <v>38035</v>
      </c>
      <c r="J23" s="99">
        <v>2</v>
      </c>
      <c r="K23" s="100" t="s">
        <v>193</v>
      </c>
      <c r="L23" s="101">
        <v>5.5500000000000001E-2</v>
      </c>
      <c r="M23" s="98">
        <v>-4.9499999999999995E-2</v>
      </c>
      <c r="N23" s="97">
        <v>2189999.9999999995</v>
      </c>
      <c r="O23" s="99">
        <v>135.29</v>
      </c>
      <c r="P23" s="97">
        <v>3112.4437699999994</v>
      </c>
      <c r="Q23" s="98">
        <v>3.6499999999999991E-2</v>
      </c>
      <c r="R23" s="98">
        <v>7.9018132101966784E-3</v>
      </c>
      <c r="S23" s="98">
        <f>P23/'סכום נכסי הקרן'!$C$43</f>
        <v>6.4692217202745031E-5</v>
      </c>
    </row>
    <row r="24" spans="2:19">
      <c r="B24" s="110" t="s">
        <v>2045</v>
      </c>
      <c r="C24" s="87" t="s">
        <v>2046</v>
      </c>
      <c r="D24" s="100" t="s">
        <v>2021</v>
      </c>
      <c r="E24" s="87" t="s">
        <v>2047</v>
      </c>
      <c r="F24" s="100" t="s">
        <v>636</v>
      </c>
      <c r="G24" s="87" t="s">
        <v>426</v>
      </c>
      <c r="H24" s="87" t="s">
        <v>191</v>
      </c>
      <c r="I24" s="120">
        <v>38817</v>
      </c>
      <c r="J24" s="99">
        <v>0.96999999999999986</v>
      </c>
      <c r="K24" s="100" t="s">
        <v>193</v>
      </c>
      <c r="L24" s="101">
        <v>6.5000000000000002E-2</v>
      </c>
      <c r="M24" s="98">
        <v>1.3999999999999998E-3</v>
      </c>
      <c r="N24" s="97">
        <v>23999999.999999996</v>
      </c>
      <c r="O24" s="99">
        <v>133.37</v>
      </c>
      <c r="P24" s="97">
        <v>32008.801069999998</v>
      </c>
      <c r="Q24" s="98">
        <v>5.5227262717331353E-2</v>
      </c>
      <c r="R24" s="98">
        <v>8.1263337052185081E-2</v>
      </c>
      <c r="S24" s="98">
        <f>P24/'סכום נכסי הקרן'!$C$43</f>
        <v>6.653036855409272E-4</v>
      </c>
    </row>
    <row r="25" spans="2:19">
      <c r="B25" s="110" t="s">
        <v>2048</v>
      </c>
      <c r="C25" s="87" t="s">
        <v>2049</v>
      </c>
      <c r="D25" s="100" t="s">
        <v>2021</v>
      </c>
      <c r="E25" s="87" t="s">
        <v>2047</v>
      </c>
      <c r="F25" s="100" t="s">
        <v>636</v>
      </c>
      <c r="G25" s="87" t="s">
        <v>426</v>
      </c>
      <c r="H25" s="87" t="s">
        <v>191</v>
      </c>
      <c r="I25" s="120">
        <v>38761</v>
      </c>
      <c r="J25" s="99">
        <v>0.38</v>
      </c>
      <c r="K25" s="100" t="s">
        <v>193</v>
      </c>
      <c r="L25" s="101">
        <v>6.5000000000000002E-2</v>
      </c>
      <c r="M25" s="98">
        <v>4.6999999999999993E-3</v>
      </c>
      <c r="N25" s="97">
        <v>4149999.9999999995</v>
      </c>
      <c r="O25" s="99">
        <v>127</v>
      </c>
      <c r="P25" s="97">
        <v>5270.4999999999991</v>
      </c>
      <c r="Q25" s="98">
        <v>3.3464908213417409E-3</v>
      </c>
      <c r="R25" s="98">
        <v>1.3380645435513072E-2</v>
      </c>
      <c r="S25" s="98">
        <f>P25/'סכום נכסי הקרן'!$C$43</f>
        <v>1.0954746686622638E-4</v>
      </c>
    </row>
    <row r="26" spans="2:19">
      <c r="B26" s="110" t="s">
        <v>2050</v>
      </c>
      <c r="C26" s="87" t="s">
        <v>2051</v>
      </c>
      <c r="D26" s="100" t="s">
        <v>2021</v>
      </c>
      <c r="E26" s="87" t="s">
        <v>2047</v>
      </c>
      <c r="F26" s="100" t="s">
        <v>636</v>
      </c>
      <c r="G26" s="87" t="s">
        <v>426</v>
      </c>
      <c r="H26" s="87" t="s">
        <v>191</v>
      </c>
      <c r="I26" s="120">
        <v>39856</v>
      </c>
      <c r="J26" s="99">
        <v>3.4899999999999989</v>
      </c>
      <c r="K26" s="100" t="s">
        <v>193</v>
      </c>
      <c r="L26" s="101">
        <v>6.8499999999999991E-2</v>
      </c>
      <c r="M26" s="98">
        <v>7.6999999999999976E-3</v>
      </c>
      <c r="N26" s="97">
        <v>16631999.999999998</v>
      </c>
      <c r="O26" s="99">
        <v>137.09</v>
      </c>
      <c r="P26" s="97">
        <v>22800.808779999999</v>
      </c>
      <c r="Q26" s="98">
        <v>3.2931327727298822E-2</v>
      </c>
      <c r="R26" s="98">
        <v>5.7886260872424516E-2</v>
      </c>
      <c r="S26" s="98">
        <f>P26/'סכום נכסי הקרן'!$C$43</f>
        <v>4.7391534851536169E-4</v>
      </c>
    </row>
    <row r="27" spans="2:19">
      <c r="B27" s="110" t="s">
        <v>2052</v>
      </c>
      <c r="C27" s="87" t="s">
        <v>2053</v>
      </c>
      <c r="D27" s="100" t="s">
        <v>2021</v>
      </c>
      <c r="E27" s="87" t="s">
        <v>2054</v>
      </c>
      <c r="F27" s="100" t="s">
        <v>450</v>
      </c>
      <c r="G27" s="87" t="s">
        <v>426</v>
      </c>
      <c r="H27" s="87" t="s">
        <v>189</v>
      </c>
      <c r="I27" s="120">
        <v>38167</v>
      </c>
      <c r="J27" s="99">
        <v>0.25</v>
      </c>
      <c r="K27" s="100" t="s">
        <v>193</v>
      </c>
      <c r="L27" s="101">
        <v>5.5E-2</v>
      </c>
      <c r="M27" s="98">
        <v>-5.6000000000000008E-3</v>
      </c>
      <c r="N27" s="97">
        <v>949999.99999999988</v>
      </c>
      <c r="O27" s="99">
        <v>127.97</v>
      </c>
      <c r="P27" s="97">
        <v>1215.7150299999998</v>
      </c>
      <c r="Q27" s="98">
        <v>3.1649162569821379E-2</v>
      </c>
      <c r="R27" s="98">
        <v>3.0864342599476592E-3</v>
      </c>
      <c r="S27" s="98">
        <f>P27/'סכום נכסי הקרן'!$C$43</f>
        <v>2.5268665585371105E-5</v>
      </c>
    </row>
    <row r="28" spans="2:19">
      <c r="B28" s="110" t="s">
        <v>2055</v>
      </c>
      <c r="C28" s="87" t="s">
        <v>2056</v>
      </c>
      <c r="D28" s="100" t="s">
        <v>2021</v>
      </c>
      <c r="E28" s="87" t="s">
        <v>2057</v>
      </c>
      <c r="F28" s="100" t="s">
        <v>636</v>
      </c>
      <c r="G28" s="87" t="s">
        <v>426</v>
      </c>
      <c r="H28" s="87" t="s">
        <v>191</v>
      </c>
      <c r="I28" s="120">
        <v>39350</v>
      </c>
      <c r="J28" s="99">
        <v>5.6400000000000006</v>
      </c>
      <c r="K28" s="100" t="s">
        <v>193</v>
      </c>
      <c r="L28" s="101">
        <v>5.5999999999999994E-2</v>
      </c>
      <c r="M28" s="98">
        <v>1.14E-2</v>
      </c>
      <c r="N28" s="97">
        <v>13838540.919999998</v>
      </c>
      <c r="O28" s="99">
        <v>152.71</v>
      </c>
      <c r="P28" s="97">
        <v>21132.835039999994</v>
      </c>
      <c r="Q28" s="98">
        <v>1.3933751203401675E-2</v>
      </c>
      <c r="R28" s="98">
        <v>5.3651640777426561E-2</v>
      </c>
      <c r="S28" s="98">
        <f>P28/'סכום נכסי הקרן'!$C$43</f>
        <v>4.3924647497084295E-4</v>
      </c>
    </row>
    <row r="29" spans="2:19">
      <c r="B29" s="110" t="s">
        <v>2058</v>
      </c>
      <c r="C29" s="87" t="s">
        <v>2059</v>
      </c>
      <c r="D29" s="100" t="s">
        <v>2021</v>
      </c>
      <c r="E29" s="87" t="s">
        <v>513</v>
      </c>
      <c r="F29" s="100" t="s">
        <v>361</v>
      </c>
      <c r="G29" s="87" t="s">
        <v>474</v>
      </c>
      <c r="H29" s="87" t="s">
        <v>191</v>
      </c>
      <c r="I29" s="120">
        <v>37787</v>
      </c>
      <c r="J29" s="99">
        <v>2.0500000000000003</v>
      </c>
      <c r="K29" s="100" t="s">
        <v>193</v>
      </c>
      <c r="L29" s="101">
        <v>6.2E-2</v>
      </c>
      <c r="M29" s="98">
        <v>8.5000000000000006E-3</v>
      </c>
      <c r="N29" s="97">
        <v>9999999.9999999981</v>
      </c>
      <c r="O29" s="99">
        <v>139.63999999999999</v>
      </c>
      <c r="P29" s="97">
        <v>13964.000049999997</v>
      </c>
      <c r="Q29" s="87"/>
      <c r="R29" s="98">
        <v>3.5451538474629882E-2</v>
      </c>
      <c r="S29" s="98">
        <f>P29/'סכום נכסי הקרן'!$C$43</f>
        <v>2.9024207054309048E-4</v>
      </c>
    </row>
    <row r="30" spans="2:19">
      <c r="B30" s="110" t="s">
        <v>2060</v>
      </c>
      <c r="C30" s="87" t="s">
        <v>2061</v>
      </c>
      <c r="D30" s="100" t="s">
        <v>2021</v>
      </c>
      <c r="E30" s="87" t="s">
        <v>513</v>
      </c>
      <c r="F30" s="100" t="s">
        <v>361</v>
      </c>
      <c r="G30" s="87" t="s">
        <v>474</v>
      </c>
      <c r="H30" s="87" t="s">
        <v>191</v>
      </c>
      <c r="I30" s="120">
        <v>37431</v>
      </c>
      <c r="J30" s="99">
        <v>0.72</v>
      </c>
      <c r="K30" s="100" t="s">
        <v>193</v>
      </c>
      <c r="L30" s="101">
        <v>6.7000000000000004E-2</v>
      </c>
      <c r="M30" s="98">
        <v>5.7999999999999996E-3</v>
      </c>
      <c r="N30" s="97">
        <v>799999.99999999988</v>
      </c>
      <c r="O30" s="99">
        <v>134.04</v>
      </c>
      <c r="P30" s="97">
        <v>1072.31996</v>
      </c>
      <c r="Q30" s="87"/>
      <c r="R30" s="98">
        <v>2.7223855759763898E-3</v>
      </c>
      <c r="S30" s="98">
        <f>P30/'סכום נכסי הקרן'!$C$43</f>
        <v>2.2288195671775584E-5</v>
      </c>
    </row>
    <row r="31" spans="2:19">
      <c r="B31" s="110" t="s">
        <v>2062</v>
      </c>
      <c r="C31" s="87" t="s">
        <v>2063</v>
      </c>
      <c r="D31" s="100" t="s">
        <v>2021</v>
      </c>
      <c r="E31" s="87" t="s">
        <v>2064</v>
      </c>
      <c r="F31" s="100" t="s">
        <v>473</v>
      </c>
      <c r="G31" s="87" t="s">
        <v>474</v>
      </c>
      <c r="H31" s="87" t="s">
        <v>191</v>
      </c>
      <c r="I31" s="120">
        <v>38865</v>
      </c>
      <c r="J31" s="99">
        <v>1.5899999999999999</v>
      </c>
      <c r="K31" s="100" t="s">
        <v>193</v>
      </c>
      <c r="L31" s="101">
        <v>6.0999999999999999E-2</v>
      </c>
      <c r="M31" s="98">
        <v>-3.1000000000000012E-3</v>
      </c>
      <c r="N31" s="97">
        <v>83720.919999999984</v>
      </c>
      <c r="O31" s="99">
        <v>133.65</v>
      </c>
      <c r="P31" s="97">
        <v>111.89300999999998</v>
      </c>
      <c r="Q31" s="98">
        <v>6.5561791897162137E-3</v>
      </c>
      <c r="R31" s="98">
        <v>2.8407185153634729E-4</v>
      </c>
      <c r="S31" s="98">
        <f>P31/'סכום נכסי הקרן'!$C$43</f>
        <v>2.3256988531519471E-6</v>
      </c>
    </row>
    <row r="32" spans="2:19">
      <c r="B32" s="110" t="s">
        <v>2065</v>
      </c>
      <c r="C32" s="87" t="s">
        <v>2066</v>
      </c>
      <c r="D32" s="100" t="s">
        <v>2021</v>
      </c>
      <c r="E32" s="87" t="s">
        <v>2067</v>
      </c>
      <c r="F32" s="100" t="s">
        <v>410</v>
      </c>
      <c r="G32" s="87" t="s">
        <v>474</v>
      </c>
      <c r="H32" s="87" t="s">
        <v>191</v>
      </c>
      <c r="I32" s="120">
        <v>38652</v>
      </c>
      <c r="J32" s="99">
        <v>3.44</v>
      </c>
      <c r="K32" s="100" t="s">
        <v>193</v>
      </c>
      <c r="L32" s="101">
        <v>5.2999999999999999E-2</v>
      </c>
      <c r="M32" s="98">
        <v>7.4999999999999997E-3</v>
      </c>
      <c r="N32" s="97">
        <v>5812030.209999999</v>
      </c>
      <c r="O32" s="99">
        <v>140.22999999999999</v>
      </c>
      <c r="P32" s="97">
        <v>8150.2097799999983</v>
      </c>
      <c r="Q32" s="98">
        <v>2.7237535304925103E-2</v>
      </c>
      <c r="R32" s="98">
        <v>2.0691598006115357E-2</v>
      </c>
      <c r="S32" s="98">
        <f>P32/'סכום נכסי הקרן'!$C$43</f>
        <v>1.6940230259507525E-4</v>
      </c>
    </row>
    <row r="33" spans="2:19">
      <c r="B33" s="110" t="s">
        <v>2068</v>
      </c>
      <c r="C33" s="87" t="s">
        <v>2069</v>
      </c>
      <c r="D33" s="100" t="s">
        <v>2021</v>
      </c>
      <c r="E33" s="87" t="s">
        <v>360</v>
      </c>
      <c r="F33" s="100" t="s">
        <v>361</v>
      </c>
      <c r="G33" s="87" t="s">
        <v>573</v>
      </c>
      <c r="H33" s="87" t="s">
        <v>191</v>
      </c>
      <c r="I33" s="120">
        <v>37437</v>
      </c>
      <c r="J33" s="99">
        <v>1.1899999999999997</v>
      </c>
      <c r="K33" s="100" t="s">
        <v>193</v>
      </c>
      <c r="L33" s="101">
        <v>6.9000000000000006E-2</v>
      </c>
      <c r="M33" s="98">
        <v>6.9999999999999984E-3</v>
      </c>
      <c r="N33" s="97">
        <v>3999999.9999999995</v>
      </c>
      <c r="O33" s="99">
        <v>139.33000000000001</v>
      </c>
      <c r="P33" s="97">
        <v>5573.2000699999999</v>
      </c>
      <c r="Q33" s="87"/>
      <c r="R33" s="98">
        <v>1.4149134631979251E-2</v>
      </c>
      <c r="S33" s="98">
        <f>P33/'סכום נכסי הקרן'!$C$43</f>
        <v>1.1583909496388875E-4</v>
      </c>
    </row>
    <row r="34" spans="2:19">
      <c r="B34" s="110" t="s">
        <v>2070</v>
      </c>
      <c r="C34" s="87" t="s">
        <v>2071</v>
      </c>
      <c r="D34" s="100" t="s">
        <v>2021</v>
      </c>
      <c r="E34" s="87" t="s">
        <v>378</v>
      </c>
      <c r="F34" s="100" t="s">
        <v>361</v>
      </c>
      <c r="G34" s="87" t="s">
        <v>573</v>
      </c>
      <c r="H34" s="87" t="s">
        <v>191</v>
      </c>
      <c r="I34" s="120">
        <v>38018</v>
      </c>
      <c r="J34" s="99">
        <v>2.64</v>
      </c>
      <c r="K34" s="100" t="s">
        <v>193</v>
      </c>
      <c r="L34" s="101">
        <v>5.7500000000000002E-2</v>
      </c>
      <c r="M34" s="98">
        <v>1.1200000000000003E-2</v>
      </c>
      <c r="N34" s="97">
        <v>14999999.999999998</v>
      </c>
      <c r="O34" s="99">
        <v>139.83000000000001</v>
      </c>
      <c r="P34" s="97">
        <v>20974.499499999998</v>
      </c>
      <c r="Q34" s="98">
        <v>3.2651284283848496E-2</v>
      </c>
      <c r="R34" s="98">
        <v>5.3249661511592113E-2</v>
      </c>
      <c r="S34" s="98">
        <f>P34/'סכום נכסי הקרן'!$C$43</f>
        <v>4.3595546703575222E-4</v>
      </c>
    </row>
    <row r="35" spans="2:19">
      <c r="B35" s="110" t="s">
        <v>2072</v>
      </c>
      <c r="C35" s="87" t="s">
        <v>2073</v>
      </c>
      <c r="D35" s="100" t="s">
        <v>2021</v>
      </c>
      <c r="E35" s="87" t="s">
        <v>378</v>
      </c>
      <c r="F35" s="100" t="s">
        <v>361</v>
      </c>
      <c r="G35" s="87" t="s">
        <v>573</v>
      </c>
      <c r="H35" s="87" t="s">
        <v>191</v>
      </c>
      <c r="I35" s="120">
        <v>39656</v>
      </c>
      <c r="J35" s="99">
        <v>5.65</v>
      </c>
      <c r="K35" s="100" t="s">
        <v>193</v>
      </c>
      <c r="L35" s="101">
        <v>5.7500000000000002E-2</v>
      </c>
      <c r="M35" s="98">
        <v>9.300000000000001E-3</v>
      </c>
      <c r="N35" s="97">
        <v>98610650.999999985</v>
      </c>
      <c r="O35" s="99">
        <v>152.77000000000001</v>
      </c>
      <c r="P35" s="97">
        <v>150647.48922999995</v>
      </c>
      <c r="Q35" s="98">
        <v>7.5737827188940079E-2</v>
      </c>
      <c r="R35" s="98">
        <v>0.38246098835725334</v>
      </c>
      <c r="S35" s="98">
        <f>P35/'סכום נכסי הקרן'!$C$43</f>
        <v>3.1312116184239857E-3</v>
      </c>
    </row>
    <row r="36" spans="2:19">
      <c r="B36" s="110" t="s">
        <v>2074</v>
      </c>
      <c r="C36" s="87" t="s">
        <v>2075</v>
      </c>
      <c r="D36" s="100" t="s">
        <v>2021</v>
      </c>
      <c r="E36" s="87" t="s">
        <v>900</v>
      </c>
      <c r="F36" s="100" t="s">
        <v>636</v>
      </c>
      <c r="G36" s="87" t="s">
        <v>353</v>
      </c>
      <c r="H36" s="87" t="s">
        <v>191</v>
      </c>
      <c r="I36" s="120">
        <v>38280</v>
      </c>
      <c r="J36" s="99">
        <v>2.7900000000000005</v>
      </c>
      <c r="K36" s="100" t="s">
        <v>193</v>
      </c>
      <c r="L36" s="101">
        <v>7.9693E-2</v>
      </c>
      <c r="M36" s="98">
        <v>1.0200000000000001E-2</v>
      </c>
      <c r="N36" s="97">
        <v>1428642.06</v>
      </c>
      <c r="O36" s="99">
        <v>145.56</v>
      </c>
      <c r="P36" s="97">
        <v>2079.5313499999997</v>
      </c>
      <c r="Q36" s="98">
        <v>2.7958335439540294E-2</v>
      </c>
      <c r="R36" s="98">
        <v>5.2794747493376034E-3</v>
      </c>
      <c r="S36" s="98">
        <f>P36/'סכום נכסי הקרן'!$C$43</f>
        <v>4.3223108179756002E-5</v>
      </c>
    </row>
    <row r="37" spans="2:19" s="152" customFormat="1">
      <c r="B37" s="110" t="s">
        <v>2076</v>
      </c>
      <c r="C37" s="87" t="s">
        <v>2077</v>
      </c>
      <c r="D37" s="100" t="s">
        <v>2021</v>
      </c>
      <c r="E37" s="87" t="s">
        <v>2078</v>
      </c>
      <c r="F37" s="100" t="s">
        <v>410</v>
      </c>
      <c r="G37" s="87" t="s">
        <v>353</v>
      </c>
      <c r="H37" s="87" t="s">
        <v>189</v>
      </c>
      <c r="I37" s="120">
        <v>39422</v>
      </c>
      <c r="J37" s="99">
        <v>0.64000000000000012</v>
      </c>
      <c r="K37" s="100" t="s">
        <v>193</v>
      </c>
      <c r="L37" s="101">
        <v>6.5000000000000002E-2</v>
      </c>
      <c r="M37" s="98">
        <v>6.3E-3</v>
      </c>
      <c r="N37" s="97">
        <v>2137499.9999999995</v>
      </c>
      <c r="O37" s="99">
        <v>122.5</v>
      </c>
      <c r="P37" s="97">
        <v>2618.4376199999992</v>
      </c>
      <c r="Q37" s="98">
        <v>1.8459075258621355E-2</v>
      </c>
      <c r="R37" s="98">
        <v>6.6476397662894801E-3</v>
      </c>
      <c r="S37" s="98">
        <f>P37/'סכום נכסי הקרן'!$C$43</f>
        <v>5.4424287718097075E-5</v>
      </c>
    </row>
    <row r="38" spans="2:19" s="152" customFormat="1">
      <c r="B38" s="110" t="s">
        <v>2079</v>
      </c>
      <c r="C38" s="87" t="s">
        <v>2080</v>
      </c>
      <c r="D38" s="100" t="s">
        <v>2021</v>
      </c>
      <c r="E38" s="87"/>
      <c r="F38" s="100" t="s">
        <v>410</v>
      </c>
      <c r="G38" s="87" t="s">
        <v>664</v>
      </c>
      <c r="H38" s="87" t="s">
        <v>191</v>
      </c>
      <c r="I38" s="120">
        <v>38445</v>
      </c>
      <c r="J38" s="99">
        <v>2.23</v>
      </c>
      <c r="K38" s="100" t="s">
        <v>193</v>
      </c>
      <c r="L38" s="101">
        <v>6.7000000000000004E-2</v>
      </c>
      <c r="M38" s="98">
        <v>6.6900000000000001E-2</v>
      </c>
      <c r="N38" s="97">
        <v>3505473.72</v>
      </c>
      <c r="O38" s="99">
        <v>124.28</v>
      </c>
      <c r="P38" s="97">
        <v>4356.6025799999989</v>
      </c>
      <c r="Q38" s="98">
        <v>1.4652501196943394E-2</v>
      </c>
      <c r="R38" s="98">
        <v>1.1060459999321025E-2</v>
      </c>
      <c r="S38" s="98">
        <f>P38/'סכום נכסי הקרן'!$C$43</f>
        <v>9.0552087426594498E-5</v>
      </c>
    </row>
    <row r="39" spans="2:19" s="152" customFormat="1">
      <c r="B39" s="110" t="s">
        <v>2081</v>
      </c>
      <c r="C39" s="87" t="s">
        <v>2082</v>
      </c>
      <c r="D39" s="100" t="s">
        <v>2021</v>
      </c>
      <c r="E39" s="87"/>
      <c r="F39" s="100" t="s">
        <v>410</v>
      </c>
      <c r="G39" s="87" t="s">
        <v>664</v>
      </c>
      <c r="H39" s="87" t="s">
        <v>191</v>
      </c>
      <c r="I39" s="120">
        <v>38890</v>
      </c>
      <c r="J39" s="99">
        <v>2.35</v>
      </c>
      <c r="K39" s="100" t="s">
        <v>193</v>
      </c>
      <c r="L39" s="101">
        <v>6.7000000000000004E-2</v>
      </c>
      <c r="M39" s="98">
        <v>6.3099999999999989E-2</v>
      </c>
      <c r="N39" s="97">
        <v>2284725.4599999995</v>
      </c>
      <c r="O39" s="99">
        <v>124.62</v>
      </c>
      <c r="P39" s="97">
        <v>2847.2248999999993</v>
      </c>
      <c r="Q39" s="98">
        <v>2.2554477855045767E-2</v>
      </c>
      <c r="R39" s="98">
        <v>7.2284805733923083E-3</v>
      </c>
      <c r="S39" s="98">
        <f>P39/'סכום נכסי הקרן'!$C$43</f>
        <v>5.9179636731514028E-5</v>
      </c>
    </row>
    <row r="40" spans="2:19" s="152" customFormat="1">
      <c r="B40" s="110" t="s">
        <v>2083</v>
      </c>
      <c r="C40" s="87" t="s">
        <v>2084</v>
      </c>
      <c r="D40" s="100" t="s">
        <v>2021</v>
      </c>
      <c r="E40" s="87"/>
      <c r="F40" s="100" t="s">
        <v>410</v>
      </c>
      <c r="G40" s="87" t="s">
        <v>664</v>
      </c>
      <c r="H40" s="87" t="s">
        <v>191</v>
      </c>
      <c r="I40" s="120">
        <v>38376</v>
      </c>
      <c r="J40" s="99">
        <v>2.2100000000000004</v>
      </c>
      <c r="K40" s="100" t="s">
        <v>193</v>
      </c>
      <c r="L40" s="101">
        <v>7.0000000000000007E-2</v>
      </c>
      <c r="M40" s="98">
        <v>5.7099999999999998E-2</v>
      </c>
      <c r="N40" s="97">
        <v>2086375.1499999997</v>
      </c>
      <c r="O40" s="99">
        <v>126.69</v>
      </c>
      <c r="P40" s="97">
        <v>2643.2287699999997</v>
      </c>
      <c r="Q40" s="98">
        <v>1.8117962505600597E-2</v>
      </c>
      <c r="R40" s="98">
        <v>6.7105790677008505E-3</v>
      </c>
      <c r="S40" s="98">
        <f>P40/'סכום נכסי הקרן'!$C$43</f>
        <v>5.4939572355835561E-5</v>
      </c>
    </row>
    <row r="41" spans="2:19" s="152" customFormat="1">
      <c r="B41" s="110" t="s">
        <v>2085</v>
      </c>
      <c r="C41" s="87" t="s">
        <v>2086</v>
      </c>
      <c r="D41" s="100" t="s">
        <v>2021</v>
      </c>
      <c r="E41" s="87" t="s">
        <v>2087</v>
      </c>
      <c r="F41" s="100" t="s">
        <v>769</v>
      </c>
      <c r="G41" s="87" t="s">
        <v>736</v>
      </c>
      <c r="H41" s="87" t="s">
        <v>191</v>
      </c>
      <c r="I41" s="120">
        <v>39104</v>
      </c>
      <c r="J41" s="99">
        <v>3.0999999999999992</v>
      </c>
      <c r="K41" s="100" t="s">
        <v>193</v>
      </c>
      <c r="L41" s="101">
        <v>5.5999999999999994E-2</v>
      </c>
      <c r="M41" s="98">
        <v>0.13149999999999998</v>
      </c>
      <c r="N41" s="97">
        <v>6897658.3999999985</v>
      </c>
      <c r="O41" s="99">
        <v>95.93</v>
      </c>
      <c r="P41" s="97">
        <v>6616.9237300000004</v>
      </c>
      <c r="Q41" s="98">
        <v>4.7286417432721248E-3</v>
      </c>
      <c r="R41" s="98">
        <v>1.6798920463895767E-2</v>
      </c>
      <c r="S41" s="98">
        <f>P41/'סכום נכסי הקרן'!$C$43</f>
        <v>1.37532915865387E-4</v>
      </c>
    </row>
    <row r="42" spans="2:19" s="152" customFormat="1">
      <c r="B42" s="110" t="s">
        <v>2088</v>
      </c>
      <c r="C42" s="87" t="s">
        <v>2089</v>
      </c>
      <c r="D42" s="100" t="s">
        <v>2021</v>
      </c>
      <c r="E42" s="87" t="s">
        <v>2090</v>
      </c>
      <c r="F42" s="100" t="s">
        <v>636</v>
      </c>
      <c r="G42" s="87" t="s">
        <v>762</v>
      </c>
      <c r="H42" s="87"/>
      <c r="I42" s="120">
        <v>39071</v>
      </c>
      <c r="J42" s="174">
        <v>0</v>
      </c>
      <c r="K42" s="100" t="s">
        <v>193</v>
      </c>
      <c r="L42" s="101">
        <v>0</v>
      </c>
      <c r="M42" s="175">
        <v>0</v>
      </c>
      <c r="N42" s="97">
        <v>225399.99999999997</v>
      </c>
      <c r="O42" s="174">
        <v>1E-4</v>
      </c>
      <c r="P42" s="176">
        <v>1.9000000000000001E-4</v>
      </c>
      <c r="Q42" s="98">
        <v>0</v>
      </c>
      <c r="R42" s="98">
        <v>0</v>
      </c>
      <c r="S42" s="175">
        <f>P42/'סכום נכסי הקרן'!$C$43</f>
        <v>3.9491544833664769E-12</v>
      </c>
    </row>
    <row r="43" spans="2:19" s="152" customFormat="1">
      <c r="B43" s="110" t="s">
        <v>2091</v>
      </c>
      <c r="C43" s="87" t="s">
        <v>2092</v>
      </c>
      <c r="D43" s="100" t="s">
        <v>2021</v>
      </c>
      <c r="E43" s="87" t="s">
        <v>2093</v>
      </c>
      <c r="F43" s="100" t="s">
        <v>2094</v>
      </c>
      <c r="G43" s="87" t="s">
        <v>762</v>
      </c>
      <c r="H43" s="87"/>
      <c r="I43" s="120">
        <v>37843</v>
      </c>
      <c r="J43" s="174">
        <v>0</v>
      </c>
      <c r="K43" s="100" t="s">
        <v>193</v>
      </c>
      <c r="L43" s="101">
        <v>0</v>
      </c>
      <c r="M43" s="175">
        <v>0</v>
      </c>
      <c r="N43" s="97">
        <v>124816.52999999998</v>
      </c>
      <c r="O43" s="174">
        <v>1E-4</v>
      </c>
      <c r="P43" s="176">
        <v>1.9000000000000001E-4</v>
      </c>
      <c r="Q43" s="98">
        <v>0</v>
      </c>
      <c r="R43" s="98">
        <v>0</v>
      </c>
      <c r="S43" s="175">
        <f>P43/'סכום נכסי הקרן'!$C$43</f>
        <v>3.9491544833664769E-12</v>
      </c>
    </row>
    <row r="44" spans="2:19" s="152" customFormat="1">
      <c r="B44" s="111"/>
      <c r="C44" s="87"/>
      <c r="D44" s="87"/>
      <c r="E44" s="87"/>
      <c r="F44" s="87"/>
      <c r="G44" s="87"/>
      <c r="H44" s="87"/>
      <c r="I44" s="87"/>
      <c r="J44" s="99"/>
      <c r="K44" s="87"/>
      <c r="L44" s="87"/>
      <c r="M44" s="98"/>
      <c r="N44" s="97"/>
      <c r="O44" s="99"/>
      <c r="P44" s="87"/>
      <c r="Q44" s="87"/>
      <c r="R44" s="98"/>
      <c r="S44" s="87"/>
    </row>
    <row r="45" spans="2:19" s="152" customFormat="1">
      <c r="B45" s="109" t="s">
        <v>76</v>
      </c>
      <c r="C45" s="85"/>
      <c r="D45" s="85"/>
      <c r="E45" s="85"/>
      <c r="F45" s="85"/>
      <c r="G45" s="85"/>
      <c r="H45" s="85"/>
      <c r="I45" s="85"/>
      <c r="J45" s="96">
        <v>2.859999999999999</v>
      </c>
      <c r="K45" s="85"/>
      <c r="L45" s="85"/>
      <c r="M45" s="95">
        <v>3.4399999999999993E-2</v>
      </c>
      <c r="N45" s="94"/>
      <c r="O45" s="96"/>
      <c r="P45" s="94">
        <v>8605.2324700000008</v>
      </c>
      <c r="Q45" s="85"/>
      <c r="R45" s="95">
        <v>2.1846800981165811E-2</v>
      </c>
      <c r="S45" s="95">
        <f>P45/'סכום נכסי הקרן'!$C$43</f>
        <v>1.788599599437436E-4</v>
      </c>
    </row>
    <row r="46" spans="2:19" s="152" customFormat="1">
      <c r="B46" s="110" t="s">
        <v>2095</v>
      </c>
      <c r="C46" s="87" t="s">
        <v>2096</v>
      </c>
      <c r="D46" s="100" t="s">
        <v>2021</v>
      </c>
      <c r="E46" s="87" t="s">
        <v>2097</v>
      </c>
      <c r="F46" s="100" t="s">
        <v>410</v>
      </c>
      <c r="G46" s="87" t="s">
        <v>664</v>
      </c>
      <c r="H46" s="87" t="s">
        <v>189</v>
      </c>
      <c r="I46" s="120">
        <v>41903</v>
      </c>
      <c r="J46" s="99">
        <v>2.859999999999999</v>
      </c>
      <c r="K46" s="100" t="s">
        <v>193</v>
      </c>
      <c r="L46" s="101">
        <v>5.1500000000000004E-2</v>
      </c>
      <c r="M46" s="98">
        <v>3.4399999999999993E-2</v>
      </c>
      <c r="N46" s="97">
        <v>8134258.629999999</v>
      </c>
      <c r="O46" s="99">
        <v>105.79</v>
      </c>
      <c r="P46" s="97">
        <v>8605.2324700000008</v>
      </c>
      <c r="Q46" s="98">
        <v>5.5823529617647735E-2</v>
      </c>
      <c r="R46" s="98">
        <v>2.1846800981165811E-2</v>
      </c>
      <c r="S46" s="98">
        <f>P46/'סכום נכסי הקרן'!$C$43</f>
        <v>1.788599599437436E-4</v>
      </c>
    </row>
    <row r="47" spans="2:19" s="152" customFormat="1">
      <c r="B47" s="111"/>
      <c r="C47" s="87"/>
      <c r="D47" s="87"/>
      <c r="E47" s="87"/>
      <c r="F47" s="87"/>
      <c r="G47" s="87"/>
      <c r="H47" s="87"/>
      <c r="I47" s="87"/>
      <c r="J47" s="99"/>
      <c r="K47" s="87"/>
      <c r="L47" s="87"/>
      <c r="M47" s="98"/>
      <c r="N47" s="97"/>
      <c r="O47" s="99"/>
      <c r="P47" s="87"/>
      <c r="Q47" s="87"/>
      <c r="R47" s="98"/>
      <c r="S47" s="87"/>
    </row>
    <row r="48" spans="2:19" s="152" customFormat="1">
      <c r="B48" s="109" t="s">
        <v>61</v>
      </c>
      <c r="C48" s="85"/>
      <c r="D48" s="85"/>
      <c r="E48" s="85"/>
      <c r="F48" s="85"/>
      <c r="G48" s="85"/>
      <c r="H48" s="85"/>
      <c r="I48" s="85"/>
      <c r="J48" s="96">
        <v>5.1144901052997511</v>
      </c>
      <c r="K48" s="85"/>
      <c r="L48" s="85"/>
      <c r="M48" s="95">
        <v>8.2352057187868213E-2</v>
      </c>
      <c r="N48" s="94"/>
      <c r="O48" s="96"/>
      <c r="P48" s="94">
        <v>10723.736679999998</v>
      </c>
      <c r="Q48" s="85"/>
      <c r="R48" s="95">
        <v>2.7225219288281206E-2</v>
      </c>
      <c r="S48" s="95">
        <f>P48/'סכום נכסי הקרן'!$C$43</f>
        <v>2.228931199382291E-4</v>
      </c>
    </row>
    <row r="49" spans="2:19" s="152" customFormat="1">
      <c r="B49" s="110" t="s">
        <v>2098</v>
      </c>
      <c r="C49" s="87" t="s">
        <v>2099</v>
      </c>
      <c r="D49" s="100" t="s">
        <v>2021</v>
      </c>
      <c r="E49" s="87" t="s">
        <v>2100</v>
      </c>
      <c r="F49" s="100" t="s">
        <v>636</v>
      </c>
      <c r="G49" s="87" t="s">
        <v>426</v>
      </c>
      <c r="H49" s="87" t="s">
        <v>189</v>
      </c>
      <c r="I49" s="120">
        <v>38421</v>
      </c>
      <c r="J49" s="99">
        <v>5.3999999999999995</v>
      </c>
      <c r="K49" s="100" t="s">
        <v>192</v>
      </c>
      <c r="L49" s="101">
        <v>7.9699999999999993E-2</v>
      </c>
      <c r="M49" s="98">
        <v>3.3499999999999995E-2</v>
      </c>
      <c r="N49" s="97">
        <v>693066.22999999986</v>
      </c>
      <c r="O49" s="99">
        <v>128.63</v>
      </c>
      <c r="P49" s="97">
        <v>3357.3554799999997</v>
      </c>
      <c r="Q49" s="98">
        <v>6.9174549416290455E-3</v>
      </c>
      <c r="R49" s="98">
        <v>8.5235904143547668E-3</v>
      </c>
      <c r="S49" s="98">
        <f>P49/'סכום נכסי הקרן'!$C$43</f>
        <v>6.9782712874194778E-5</v>
      </c>
    </row>
    <row r="50" spans="2:19" s="152" customFormat="1">
      <c r="B50" s="110" t="s">
        <v>2101</v>
      </c>
      <c r="C50" s="87" t="s">
        <v>2102</v>
      </c>
      <c r="D50" s="100" t="s">
        <v>2021</v>
      </c>
      <c r="E50" s="87" t="s">
        <v>2103</v>
      </c>
      <c r="F50" s="100" t="s">
        <v>636</v>
      </c>
      <c r="G50" s="87" t="s">
        <v>762</v>
      </c>
      <c r="H50" s="87"/>
      <c r="I50" s="120">
        <v>41840</v>
      </c>
      <c r="J50" s="99">
        <v>6.1200000000000019</v>
      </c>
      <c r="K50" s="100" t="s">
        <v>192</v>
      </c>
      <c r="L50" s="101">
        <v>0.03</v>
      </c>
      <c r="M50" s="98">
        <v>0.14860000000000001</v>
      </c>
      <c r="N50" s="97">
        <v>2462462.6599999997</v>
      </c>
      <c r="O50" s="99">
        <v>50.05</v>
      </c>
      <c r="P50" s="97">
        <v>4641.4537099999989</v>
      </c>
      <c r="Q50" s="98">
        <v>6.9233375321587215E-3</v>
      </c>
      <c r="R50" s="98">
        <v>1.1783634645452368E-2</v>
      </c>
      <c r="S50" s="98">
        <f>P50/'סכום נכסי הקרן'!$C$43</f>
        <v>9.6472724885181374E-5</v>
      </c>
    </row>
    <row r="51" spans="2:19" s="152" customFormat="1">
      <c r="B51" s="110" t="s">
        <v>2104</v>
      </c>
      <c r="C51" s="87" t="s">
        <v>2105</v>
      </c>
      <c r="D51" s="100" t="s">
        <v>2021</v>
      </c>
      <c r="E51" s="87" t="s">
        <v>2103</v>
      </c>
      <c r="F51" s="100" t="s">
        <v>636</v>
      </c>
      <c r="G51" s="87" t="s">
        <v>762</v>
      </c>
      <c r="H51" s="87"/>
      <c r="I51" s="120">
        <v>41840</v>
      </c>
      <c r="J51" s="99">
        <v>3.0499999999999989</v>
      </c>
      <c r="K51" s="100" t="s">
        <v>192</v>
      </c>
      <c r="L51" s="101">
        <v>3.4285999999999997E-2</v>
      </c>
      <c r="M51" s="98">
        <v>2.969999999999999E-2</v>
      </c>
      <c r="N51" s="97">
        <v>711815.21</v>
      </c>
      <c r="O51" s="99">
        <v>101.65</v>
      </c>
      <c r="P51" s="97">
        <v>2724.92749</v>
      </c>
      <c r="Q51" s="98">
        <v>1.8431570321476434E-2</v>
      </c>
      <c r="R51" s="98">
        <v>6.9179942284740724E-3</v>
      </c>
      <c r="S51" s="98">
        <f>P51/'סכום נכסי הקרן'!$C$43</f>
        <v>5.6637682178852951E-5</v>
      </c>
    </row>
    <row r="52" spans="2:19" s="152" customFormat="1">
      <c r="B52" s="111"/>
      <c r="C52" s="87"/>
      <c r="D52" s="87"/>
      <c r="E52" s="87"/>
      <c r="F52" s="87"/>
      <c r="G52" s="87"/>
      <c r="H52" s="87"/>
      <c r="I52" s="87"/>
      <c r="J52" s="99"/>
      <c r="K52" s="87"/>
      <c r="L52" s="87"/>
      <c r="M52" s="98"/>
      <c r="N52" s="97"/>
      <c r="O52" s="99"/>
      <c r="P52" s="87"/>
      <c r="Q52" s="87"/>
      <c r="R52" s="98"/>
      <c r="S52" s="87"/>
    </row>
    <row r="53" spans="2:19" s="152" customFormat="1">
      <c r="B53" s="108" t="s">
        <v>267</v>
      </c>
      <c r="C53" s="85"/>
      <c r="D53" s="85"/>
      <c r="E53" s="85"/>
      <c r="F53" s="85"/>
      <c r="G53" s="85"/>
      <c r="H53" s="85"/>
      <c r="I53" s="85"/>
      <c r="J53" s="96">
        <v>4.1700000000000008</v>
      </c>
      <c r="K53" s="85"/>
      <c r="L53" s="85"/>
      <c r="M53" s="95">
        <v>6.7900000000000002E-2</v>
      </c>
      <c r="N53" s="94"/>
      <c r="O53" s="96"/>
      <c r="P53" s="94">
        <v>33230.178469999992</v>
      </c>
      <c r="Q53" s="85"/>
      <c r="R53" s="95">
        <v>8.4364146829691719E-2</v>
      </c>
      <c r="S53" s="95">
        <f>P53/'סכום נכסי הקרן'!$C$43</f>
        <v>6.9069004362036122E-4</v>
      </c>
    </row>
    <row r="54" spans="2:19" s="152" customFormat="1">
      <c r="B54" s="109" t="s">
        <v>91</v>
      </c>
      <c r="C54" s="85"/>
      <c r="D54" s="85"/>
      <c r="E54" s="85"/>
      <c r="F54" s="85"/>
      <c r="G54" s="85"/>
      <c r="H54" s="85"/>
      <c r="I54" s="85"/>
      <c r="J54" s="96">
        <v>4.1700000000000008</v>
      </c>
      <c r="K54" s="85"/>
      <c r="L54" s="85"/>
      <c r="M54" s="95">
        <v>6.7900000000000002E-2</v>
      </c>
      <c r="N54" s="94"/>
      <c r="O54" s="96"/>
      <c r="P54" s="94">
        <v>33230.178469999992</v>
      </c>
      <c r="Q54" s="85"/>
      <c r="R54" s="95">
        <v>8.4364146829691719E-2</v>
      </c>
      <c r="S54" s="95">
        <f>P54/'סכום נכסי הקרן'!$C$43</f>
        <v>6.9069004362036122E-4</v>
      </c>
    </row>
    <row r="55" spans="2:19">
      <c r="B55" s="110" t="s">
        <v>2106</v>
      </c>
      <c r="C55" s="87" t="s">
        <v>2107</v>
      </c>
      <c r="D55" s="100" t="s">
        <v>2021</v>
      </c>
      <c r="E55" s="87"/>
      <c r="F55" s="100" t="s">
        <v>944</v>
      </c>
      <c r="G55" s="87" t="s">
        <v>736</v>
      </c>
      <c r="H55" s="87" t="s">
        <v>945</v>
      </c>
      <c r="I55" s="120">
        <v>42135</v>
      </c>
      <c r="J55" s="99">
        <v>4.1700000000000008</v>
      </c>
      <c r="K55" s="100" t="s">
        <v>192</v>
      </c>
      <c r="L55" s="101">
        <v>0.06</v>
      </c>
      <c r="M55" s="98">
        <v>6.7900000000000002E-2</v>
      </c>
      <c r="N55" s="97">
        <v>7789999.9999999991</v>
      </c>
      <c r="O55" s="99">
        <v>113.27</v>
      </c>
      <c r="P55" s="97">
        <v>33230.178469999992</v>
      </c>
      <c r="Q55" s="98">
        <v>9.4424242424242417E-3</v>
      </c>
      <c r="R55" s="98">
        <v>8.4364146829691719E-2</v>
      </c>
      <c r="S55" s="98">
        <f>P55/'סכום נכסי הקרן'!$C$43</f>
        <v>6.9069004362036122E-4</v>
      </c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B59" s="153" t="s">
        <v>2833</v>
      </c>
      <c r="C59" s="1"/>
      <c r="D59" s="1"/>
      <c r="E59" s="1"/>
    </row>
    <row r="60" spans="2:19">
      <c r="B60" s="153" t="s">
        <v>140</v>
      </c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sheetProtection password="CC03" sheet="1" objects="1" scenarios="1"/>
  <mergeCells count="2">
    <mergeCell ref="B6:S6"/>
    <mergeCell ref="B7:S7"/>
  </mergeCells>
  <phoneticPr fontId="4" type="noConversion"/>
  <conditionalFormatting sqref="B12:B55">
    <cfRule type="cellIs" dxfId="9" priority="1" operator="equal">
      <formula>"NR3"</formula>
    </cfRule>
  </conditionalFormatting>
  <dataValidations count="1">
    <dataValidation allowBlank="1" showInputMessage="1" showErrorMessage="1" sqref="C5:C1048576 I44:J1048576 AB1:XFD2 D3:T13 D14:H1048576 I42:I43 I14:J41 S44:S1048576 K14:L1048576 O44:P1048576 M14:M41 M44:M1048576 T14:T1048576 S14:S41 N14:N1048576 Q14:R1048576 O14:P41 A1:A1048576 B1:B58 B61:B1048576 U3:XFD1048576 D1:Z2"/>
  </dataValidations>
  <pageMargins left="0" right="0" top="0.51181102362204722" bottom="0.51181102362204722" header="0" footer="0.23622047244094491"/>
  <pageSetup paperSize="9" scale="61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K404"/>
  <sheetViews>
    <sheetView rightToLeft="1" topLeftCell="A3" zoomScale="90" zoomScaleNormal="90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18" style="2" customWidth="1"/>
    <col min="3" max="3" width="18.42578125" style="2" customWidth="1"/>
    <col min="4" max="4" width="5.7109375" style="2" bestFit="1" customWidth="1"/>
    <col min="5" max="5" width="12.28515625" style="2" bestFit="1" customWidth="1"/>
    <col min="6" max="6" width="28.85546875" style="1" bestFit="1" customWidth="1"/>
    <col min="7" max="7" width="12.28515625" style="1" bestFit="1" customWidth="1"/>
    <col min="8" max="8" width="14.7109375" style="1" bestFit="1" customWidth="1"/>
    <col min="9" max="9" width="11.85546875" style="1" bestFit="1" customWidth="1"/>
    <col min="10" max="10" width="12.5703125" style="1" bestFit="1" customWidth="1"/>
    <col min="11" max="11" width="10.28515625" style="1" bestFit="1" customWidth="1"/>
    <col min="12" max="12" width="12.28515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7" t="s">
        <v>208</v>
      </c>
      <c r="C1" s="81" t="s" vm="1">
        <v>273</v>
      </c>
    </row>
    <row r="2" spans="2:89">
      <c r="B2" s="57" t="s">
        <v>207</v>
      </c>
      <c r="C2" s="81" t="s">
        <v>274</v>
      </c>
    </row>
    <row r="3" spans="2:89">
      <c r="B3" s="57" t="s">
        <v>209</v>
      </c>
      <c r="C3" s="81" t="s">
        <v>275</v>
      </c>
    </row>
    <row r="4" spans="2:89">
      <c r="B4" s="57" t="s">
        <v>210</v>
      </c>
      <c r="C4" s="81">
        <v>162</v>
      </c>
    </row>
    <row r="6" spans="2:89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2:89" ht="26.25" customHeight="1">
      <c r="B7" s="229" t="s">
        <v>117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2:89" s="3" customFormat="1" ht="47.25">
      <c r="B8" s="22" t="s">
        <v>144</v>
      </c>
      <c r="C8" s="30" t="s">
        <v>59</v>
      </c>
      <c r="D8" s="73" t="s">
        <v>146</v>
      </c>
      <c r="E8" s="73" t="s">
        <v>145</v>
      </c>
      <c r="F8" s="73" t="s">
        <v>84</v>
      </c>
      <c r="G8" s="30" t="s">
        <v>129</v>
      </c>
      <c r="H8" s="30" t="s">
        <v>0</v>
      </c>
      <c r="I8" s="30" t="s">
        <v>133</v>
      </c>
      <c r="J8" s="30" t="s">
        <v>137</v>
      </c>
      <c r="K8" s="30" t="s">
        <v>74</v>
      </c>
      <c r="L8" s="73" t="s">
        <v>211</v>
      </c>
      <c r="M8" s="31" t="s">
        <v>213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80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172" customFormat="1" ht="18" customHeight="1">
      <c r="B11" s="82" t="s">
        <v>36</v>
      </c>
      <c r="C11" s="83"/>
      <c r="D11" s="83"/>
      <c r="E11" s="83"/>
      <c r="F11" s="83"/>
      <c r="G11" s="83"/>
      <c r="H11" s="91"/>
      <c r="I11" s="93"/>
      <c r="J11" s="91">
        <f>J12+J17</f>
        <v>436856.04279999994</v>
      </c>
      <c r="K11" s="83"/>
      <c r="L11" s="92">
        <f>J11/$J$11</f>
        <v>1</v>
      </c>
      <c r="M11" s="92">
        <f>J11/'סכום נכסי הקרן'!$C$43</f>
        <v>9.0800631579439853E-3</v>
      </c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CK11" s="152"/>
    </row>
    <row r="12" spans="2:89" s="152" customFormat="1" ht="17.25" customHeight="1">
      <c r="B12" s="84" t="s">
        <v>268</v>
      </c>
      <c r="C12" s="85"/>
      <c r="D12" s="85"/>
      <c r="E12" s="85"/>
      <c r="F12" s="85"/>
      <c r="G12" s="85"/>
      <c r="H12" s="94"/>
      <c r="I12" s="96"/>
      <c r="J12" s="94">
        <v>86226.258879999965</v>
      </c>
      <c r="K12" s="85"/>
      <c r="L12" s="95">
        <f t="shared" ref="L12:L44" si="0">J12/$J$11</f>
        <v>0.19737911447290155</v>
      </c>
      <c r="M12" s="95">
        <f>J12/'סכום נכסי הקרן'!$C$43</f>
        <v>1.7922148254730017E-3</v>
      </c>
    </row>
    <row r="13" spans="2:89" s="152" customFormat="1">
      <c r="B13" s="86" t="s">
        <v>2108</v>
      </c>
      <c r="C13" s="87" t="s">
        <v>2109</v>
      </c>
      <c r="D13" s="100" t="s">
        <v>32</v>
      </c>
      <c r="E13" s="87" t="s">
        <v>2110</v>
      </c>
      <c r="F13" s="100" t="s">
        <v>410</v>
      </c>
      <c r="G13" s="100" t="s">
        <v>192</v>
      </c>
      <c r="H13" s="97">
        <v>2435599.9999999995</v>
      </c>
      <c r="I13" s="99">
        <v>760.25</v>
      </c>
      <c r="J13" s="97">
        <v>69733.379079999984</v>
      </c>
      <c r="K13" s="98">
        <v>4.7333336118866601E-2</v>
      </c>
      <c r="L13" s="98">
        <f t="shared" si="0"/>
        <v>0.1596255339242843</v>
      </c>
      <c r="M13" s="98">
        <f>J13/'סכום נכסי הקרן'!$C$43</f>
        <v>1.4494099296530317E-3</v>
      </c>
    </row>
    <row r="14" spans="2:89" s="152" customFormat="1">
      <c r="B14" s="86" t="s">
        <v>2111</v>
      </c>
      <c r="C14" s="87">
        <v>3549</v>
      </c>
      <c r="D14" s="100" t="s">
        <v>32</v>
      </c>
      <c r="E14" s="87" t="s">
        <v>2112</v>
      </c>
      <c r="F14" s="100" t="s">
        <v>944</v>
      </c>
      <c r="G14" s="100" t="s">
        <v>193</v>
      </c>
      <c r="H14" s="97">
        <v>683.74999999999989</v>
      </c>
      <c r="I14" s="99">
        <v>832718.82350000006</v>
      </c>
      <c r="J14" s="97">
        <v>5693.7149599999993</v>
      </c>
      <c r="K14" s="98">
        <v>6.8374999999999991E-2</v>
      </c>
      <c r="L14" s="98">
        <f t="shared" si="0"/>
        <v>1.3033389497159086E-2</v>
      </c>
      <c r="M14" s="98">
        <f>J14/'סכום נכסי הקרן'!$C$43</f>
        <v>1.183439997962883E-4</v>
      </c>
    </row>
    <row r="15" spans="2:89" s="152" customFormat="1">
      <c r="B15" s="86" t="s">
        <v>2113</v>
      </c>
      <c r="C15" s="87" t="s">
        <v>2114</v>
      </c>
      <c r="D15" s="100" t="s">
        <v>32</v>
      </c>
      <c r="E15" s="87" t="s">
        <v>2103</v>
      </c>
      <c r="F15" s="100" t="s">
        <v>636</v>
      </c>
      <c r="G15" s="100" t="s">
        <v>192</v>
      </c>
      <c r="H15" s="97">
        <v>37772.879999999997</v>
      </c>
      <c r="I15" s="99">
        <v>5620.4</v>
      </c>
      <c r="J15" s="97">
        <v>7995.1618799999987</v>
      </c>
      <c r="K15" s="98">
        <v>3.8523610555743918E-3</v>
      </c>
      <c r="L15" s="98">
        <f t="shared" si="0"/>
        <v>1.8301593881489053E-2</v>
      </c>
      <c r="M15" s="98">
        <f>J15/'סכום נכסי הקרן'!$C$43</f>
        <v>1.661796283349618E-4</v>
      </c>
    </row>
    <row r="16" spans="2:89" s="152" customFormat="1">
      <c r="B16" s="86" t="s">
        <v>2769</v>
      </c>
      <c r="C16" s="87">
        <v>2007</v>
      </c>
      <c r="D16" s="100" t="s">
        <v>32</v>
      </c>
      <c r="E16" s="87" t="s">
        <v>2115</v>
      </c>
      <c r="F16" s="100" t="s">
        <v>410</v>
      </c>
      <c r="G16" s="100" t="s">
        <v>193</v>
      </c>
      <c r="H16" s="97">
        <v>546391.74999999988</v>
      </c>
      <c r="I16" s="99">
        <v>513.18489999999997</v>
      </c>
      <c r="J16" s="97">
        <v>2803.9999599999996</v>
      </c>
      <c r="K16" s="98">
        <v>3.9999999999999994E-2</v>
      </c>
      <c r="L16" s="98">
        <f t="shared" si="0"/>
        <v>6.4185903027183678E-3</v>
      </c>
      <c r="M16" s="98">
        <f>J16/'סכום נכסי הקרן'!$C$43</f>
        <v>5.8281205333649579E-5</v>
      </c>
    </row>
    <row r="17" spans="2:13" s="152" customFormat="1">
      <c r="B17" s="84" t="s">
        <v>267</v>
      </c>
      <c r="C17" s="85"/>
      <c r="D17" s="85"/>
      <c r="E17" s="85"/>
      <c r="F17" s="85"/>
      <c r="G17" s="85"/>
      <c r="H17" s="94"/>
      <c r="I17" s="96"/>
      <c r="J17" s="94">
        <f>SUM(J18:J44)</f>
        <v>350629.78391999996</v>
      </c>
      <c r="K17" s="85"/>
      <c r="L17" s="95">
        <f t="shared" si="0"/>
        <v>0.80262088552709843</v>
      </c>
      <c r="M17" s="95">
        <f>J17/'סכום נכסי הקרן'!$C$43</f>
        <v>7.2878483324709835E-3</v>
      </c>
    </row>
    <row r="18" spans="2:13" s="152" customFormat="1">
      <c r="B18" s="86" t="s">
        <v>2116</v>
      </c>
      <c r="C18" s="87">
        <v>7021</v>
      </c>
      <c r="D18" s="100" t="s">
        <v>32</v>
      </c>
      <c r="E18" s="87"/>
      <c r="F18" s="100" t="s">
        <v>837</v>
      </c>
      <c r="G18" s="100" t="s">
        <v>192</v>
      </c>
      <c r="H18" s="97">
        <v>389999.99999999994</v>
      </c>
      <c r="I18" s="99">
        <v>71.209999999999994</v>
      </c>
      <c r="J18" s="97">
        <v>1045.8398199999999</v>
      </c>
      <c r="K18" s="98">
        <v>1.9700000004697692E-2</v>
      </c>
      <c r="L18" s="98">
        <f t="shared" si="0"/>
        <v>2.3940147726852047E-3</v>
      </c>
      <c r="M18" s="98">
        <f>J18/'סכום נכסי הקרן'!$C$43</f>
        <v>2.1737805337032571E-5</v>
      </c>
    </row>
    <row r="19" spans="2:13" s="152" customFormat="1">
      <c r="B19" s="86" t="s">
        <v>2116</v>
      </c>
      <c r="C19" s="87">
        <v>7022</v>
      </c>
      <c r="D19" s="100" t="s">
        <v>32</v>
      </c>
      <c r="E19" s="87"/>
      <c r="F19" s="100" t="s">
        <v>837</v>
      </c>
      <c r="G19" s="100" t="s">
        <v>192</v>
      </c>
      <c r="H19" s="97">
        <v>659999.99999999988</v>
      </c>
      <c r="I19" s="99">
        <v>14.38</v>
      </c>
      <c r="J19" s="97">
        <v>357.3141599999999</v>
      </c>
      <c r="K19" s="98">
        <v>1.9999999999999997E-2</v>
      </c>
      <c r="L19" s="98">
        <f t="shared" si="0"/>
        <v>8.1792198114009917E-4</v>
      </c>
      <c r="M19" s="98">
        <f>J19/'סכום נכסי הקרן'!$C$43</f>
        <v>7.4267832470227696E-6</v>
      </c>
    </row>
    <row r="20" spans="2:13" s="152" customFormat="1">
      <c r="B20" s="86" t="s">
        <v>2116</v>
      </c>
      <c r="C20" s="87">
        <v>7024</v>
      </c>
      <c r="D20" s="100" t="s">
        <v>32</v>
      </c>
      <c r="E20" s="87"/>
      <c r="F20" s="100" t="s">
        <v>837</v>
      </c>
      <c r="G20" s="100" t="s">
        <v>192</v>
      </c>
      <c r="H20" s="97">
        <v>169999.99999999997</v>
      </c>
      <c r="I20" s="99">
        <v>157.4</v>
      </c>
      <c r="J20" s="97">
        <v>1007.6857899999998</v>
      </c>
      <c r="K20" s="98">
        <v>1.9999999999999997E-2</v>
      </c>
      <c r="L20" s="98">
        <f t="shared" si="0"/>
        <v>2.306677008612046E-3</v>
      </c>
      <c r="M20" s="98">
        <f>J20/'סכום נכסי הקרן'!$C$43</f>
        <v>2.094477292317468E-5</v>
      </c>
    </row>
    <row r="21" spans="2:13" s="152" customFormat="1">
      <c r="B21" s="86" t="s">
        <v>2117</v>
      </c>
      <c r="C21" s="87">
        <v>5511</v>
      </c>
      <c r="D21" s="100" t="s">
        <v>32</v>
      </c>
      <c r="E21" s="87"/>
      <c r="F21" s="100" t="s">
        <v>1613</v>
      </c>
      <c r="G21" s="100" t="s">
        <v>195</v>
      </c>
      <c r="H21" s="97">
        <v>4009.4399999999996</v>
      </c>
      <c r="I21" s="177">
        <v>0</v>
      </c>
      <c r="J21" s="178">
        <v>3.5E-4</v>
      </c>
      <c r="K21" s="98">
        <v>4.1632660181448213E-2</v>
      </c>
      <c r="L21" s="98">
        <f t="shared" si="0"/>
        <v>8.0117925748880139E-10</v>
      </c>
      <c r="M21" s="179">
        <f>J21/'סכום נכסי הקרן'!$C$43</f>
        <v>7.2747582588329833E-12</v>
      </c>
    </row>
    <row r="22" spans="2:13" s="152" customFormat="1">
      <c r="B22" s="86" t="s">
        <v>2118</v>
      </c>
      <c r="C22" s="87" t="s">
        <v>2119</v>
      </c>
      <c r="D22" s="100" t="s">
        <v>32</v>
      </c>
      <c r="E22" s="87"/>
      <c r="F22" s="100" t="s">
        <v>944</v>
      </c>
      <c r="G22" s="100" t="s">
        <v>192</v>
      </c>
      <c r="H22" s="97">
        <v>89659.999999999985</v>
      </c>
      <c r="I22" s="99">
        <v>0</v>
      </c>
      <c r="J22" s="97">
        <v>3.4000000000000002E-4</v>
      </c>
      <c r="K22" s="98">
        <v>3.1001587076563471E-3</v>
      </c>
      <c r="L22" s="98">
        <f t="shared" si="0"/>
        <v>7.7828842156054995E-10</v>
      </c>
      <c r="M22" s="98">
        <f>J22/'סכום נכסי הקרן'!$C$43</f>
        <v>7.0669080228663271E-12</v>
      </c>
    </row>
    <row r="23" spans="2:13" s="152" customFormat="1">
      <c r="B23" s="86" t="s">
        <v>2120</v>
      </c>
      <c r="C23" s="87">
        <v>2994</v>
      </c>
      <c r="D23" s="100" t="s">
        <v>32</v>
      </c>
      <c r="E23" s="87"/>
      <c r="F23" s="100" t="s">
        <v>410</v>
      </c>
      <c r="G23" s="100" t="s">
        <v>194</v>
      </c>
      <c r="H23" s="97">
        <v>26021.289999999994</v>
      </c>
      <c r="I23" s="99">
        <v>23245.119999999999</v>
      </c>
      <c r="J23" s="97">
        <v>25922.22438</v>
      </c>
      <c r="K23" s="98">
        <v>4.8157996146292799E-2</v>
      </c>
      <c r="L23" s="98">
        <f t="shared" si="0"/>
        <v>5.9338138517790018E-2</v>
      </c>
      <c r="M23" s="98">
        <f>J23/'סכום נכסי הקרן'!$C$43</f>
        <v>5.3879404541636207E-4</v>
      </c>
    </row>
    <row r="24" spans="2:13" s="152" customFormat="1">
      <c r="B24" s="86" t="s">
        <v>2121</v>
      </c>
      <c r="C24" s="87" t="s">
        <v>2122</v>
      </c>
      <c r="D24" s="100" t="s">
        <v>32</v>
      </c>
      <c r="E24" s="87"/>
      <c r="F24" s="100" t="s">
        <v>944</v>
      </c>
      <c r="G24" s="100" t="s">
        <v>200</v>
      </c>
      <c r="H24" s="97">
        <v>11595.999999999998</v>
      </c>
      <c r="I24" s="177">
        <v>0</v>
      </c>
      <c r="J24" s="178">
        <v>3.5E-4</v>
      </c>
      <c r="K24" s="98">
        <v>1.303065271141745E-4</v>
      </c>
      <c r="L24" s="98">
        <f t="shared" si="0"/>
        <v>8.0117925748880139E-10</v>
      </c>
      <c r="M24" s="179">
        <f>J24/'סכום נכסי הקרן'!$C$43</f>
        <v>7.2747582588329833E-12</v>
      </c>
    </row>
    <row r="25" spans="2:13" s="152" customFormat="1">
      <c r="B25" s="86" t="s">
        <v>2123</v>
      </c>
      <c r="C25" s="87">
        <v>31855</v>
      </c>
      <c r="D25" s="100" t="s">
        <v>32</v>
      </c>
      <c r="E25" s="87"/>
      <c r="F25" s="100" t="s">
        <v>410</v>
      </c>
      <c r="G25" s="100" t="s">
        <v>194</v>
      </c>
      <c r="H25" s="97">
        <v>2449.9999999999995</v>
      </c>
      <c r="I25" s="99">
        <v>161212.72</v>
      </c>
      <c r="J25" s="97">
        <v>16926.88408</v>
      </c>
      <c r="K25" s="98">
        <v>9.7999999999999976E-2</v>
      </c>
      <c r="L25" s="98">
        <f t="shared" si="0"/>
        <v>3.8747052625181182E-2</v>
      </c>
      <c r="M25" s="98">
        <f>J25/'סכום נכסי הקרן'!$C$43</f>
        <v>3.5182568502082441E-4</v>
      </c>
    </row>
    <row r="26" spans="2:13" s="152" customFormat="1">
      <c r="B26" s="86" t="s">
        <v>2124</v>
      </c>
      <c r="C26" s="87" t="s">
        <v>2125</v>
      </c>
      <c r="D26" s="100" t="s">
        <v>32</v>
      </c>
      <c r="E26" s="87"/>
      <c r="F26" s="100" t="s">
        <v>837</v>
      </c>
      <c r="G26" s="100" t="s">
        <v>192</v>
      </c>
      <c r="H26" s="97">
        <v>6992.5099999999984</v>
      </c>
      <c r="I26" s="99">
        <v>70324.42</v>
      </c>
      <c r="J26" s="97">
        <v>18519.096509999996</v>
      </c>
      <c r="K26" s="98">
        <v>8.2500026251311517E-2</v>
      </c>
      <c r="L26" s="98">
        <f t="shared" si="0"/>
        <v>4.2391759974986426E-2</v>
      </c>
      <c r="M26" s="98">
        <f>J26/'סכום נכסי הקרן'!$C$43</f>
        <v>3.8491985794927874E-4</v>
      </c>
    </row>
    <row r="27" spans="2:13" s="152" customFormat="1">
      <c r="B27" s="86" t="s">
        <v>2126</v>
      </c>
      <c r="C27" s="87" t="s">
        <v>2127</v>
      </c>
      <c r="D27" s="100" t="s">
        <v>32</v>
      </c>
      <c r="E27" s="87"/>
      <c r="F27" s="100" t="s">
        <v>837</v>
      </c>
      <c r="G27" s="100" t="s">
        <v>192</v>
      </c>
      <c r="H27" s="97">
        <v>5108.5899999999992</v>
      </c>
      <c r="I27" s="99">
        <v>129744.4</v>
      </c>
      <c r="J27" s="97">
        <v>24961.483989999997</v>
      </c>
      <c r="K27" s="98">
        <v>9.8000036448426905E-2</v>
      </c>
      <c r="L27" s="98">
        <f t="shared" si="0"/>
        <v>5.7138923454076576E-2</v>
      </c>
      <c r="M27" s="98">
        <f>J27/'סכום נכסי הקרן'!$C$43</f>
        <v>5.1882503373994215E-4</v>
      </c>
    </row>
    <row r="28" spans="2:13" s="152" customFormat="1">
      <c r="B28" s="86" t="s">
        <v>2128</v>
      </c>
      <c r="C28" s="87" t="s">
        <v>2129</v>
      </c>
      <c r="D28" s="100" t="s">
        <v>32</v>
      </c>
      <c r="E28" s="87"/>
      <c r="F28" s="100" t="s">
        <v>837</v>
      </c>
      <c r="G28" s="100" t="s">
        <v>194</v>
      </c>
      <c r="H28" s="97">
        <v>2903.2099999999996</v>
      </c>
      <c r="I28" s="99">
        <v>163022.54</v>
      </c>
      <c r="J28" s="97">
        <v>20283.286539999997</v>
      </c>
      <c r="K28" s="98">
        <v>9.8000072237335409E-2</v>
      </c>
      <c r="L28" s="98">
        <f t="shared" si="0"/>
        <v>4.6430138427285134E-2</v>
      </c>
      <c r="M28" s="98">
        <f>J28/'סכום נכסי הקרן'!$C$43</f>
        <v>4.2158858935183104E-4</v>
      </c>
    </row>
    <row r="29" spans="2:13" s="152" customFormat="1">
      <c r="B29" s="86" t="s">
        <v>2130</v>
      </c>
      <c r="C29" s="87" t="s">
        <v>2131</v>
      </c>
      <c r="D29" s="100" t="s">
        <v>32</v>
      </c>
      <c r="E29" s="87"/>
      <c r="F29" s="100" t="s">
        <v>837</v>
      </c>
      <c r="G29" s="100" t="s">
        <v>192</v>
      </c>
      <c r="H29" s="97">
        <v>4164.4799999999996</v>
      </c>
      <c r="I29" s="99">
        <v>109036.87</v>
      </c>
      <c r="J29" s="97">
        <v>17100.73445</v>
      </c>
      <c r="K29" s="98">
        <v>7.8674892698795088E-2</v>
      </c>
      <c r="L29" s="98">
        <f t="shared" si="0"/>
        <v>3.9145010654754765E-2</v>
      </c>
      <c r="M29" s="98">
        <f>J29/'סכום נכסי הקרן'!$C$43</f>
        <v>3.5543916906356348E-4</v>
      </c>
    </row>
    <row r="30" spans="2:13" s="152" customFormat="1">
      <c r="B30" s="86" t="s">
        <v>2132</v>
      </c>
      <c r="C30" s="87" t="s">
        <v>2133</v>
      </c>
      <c r="D30" s="100" t="s">
        <v>32</v>
      </c>
      <c r="E30" s="87"/>
      <c r="F30" s="100" t="s">
        <v>837</v>
      </c>
      <c r="G30" s="100" t="s">
        <v>194</v>
      </c>
      <c r="H30" s="97">
        <v>1699.2199999999998</v>
      </c>
      <c r="I30" s="177">
        <v>0</v>
      </c>
      <c r="J30" s="178">
        <v>3.5E-4</v>
      </c>
      <c r="K30" s="98">
        <v>9.7999884653094171E-2</v>
      </c>
      <c r="L30" s="98">
        <f t="shared" si="0"/>
        <v>8.0117925748880139E-10</v>
      </c>
      <c r="M30" s="179">
        <f>J30/'סכום נכסי הקרן'!$C$43</f>
        <v>7.2747582588329833E-12</v>
      </c>
    </row>
    <row r="31" spans="2:13" s="152" customFormat="1">
      <c r="B31" s="86" t="s">
        <v>2134</v>
      </c>
      <c r="C31" s="87" t="s">
        <v>2135</v>
      </c>
      <c r="D31" s="100" t="s">
        <v>32</v>
      </c>
      <c r="E31" s="87"/>
      <c r="F31" s="100" t="s">
        <v>837</v>
      </c>
      <c r="G31" s="100" t="s">
        <v>194</v>
      </c>
      <c r="H31" s="97">
        <v>649.7399999999999</v>
      </c>
      <c r="I31" s="177">
        <v>0</v>
      </c>
      <c r="J31" s="178">
        <v>3.5E-4</v>
      </c>
      <c r="K31" s="98">
        <v>9.799999999999999E-2</v>
      </c>
      <c r="L31" s="98">
        <f t="shared" si="0"/>
        <v>8.0117925748880139E-10</v>
      </c>
      <c r="M31" s="179">
        <f>J31/'סכום נכסי הקרן'!$C$43</f>
        <v>7.2747582588329833E-12</v>
      </c>
    </row>
    <row r="32" spans="2:13" s="152" customFormat="1">
      <c r="B32" s="86" t="s">
        <v>2136</v>
      </c>
      <c r="C32" s="87" t="s">
        <v>2137</v>
      </c>
      <c r="D32" s="100" t="s">
        <v>32</v>
      </c>
      <c r="E32" s="87"/>
      <c r="F32" s="100" t="s">
        <v>837</v>
      </c>
      <c r="G32" s="100" t="s">
        <v>194</v>
      </c>
      <c r="H32" s="97">
        <v>1072.1199999999997</v>
      </c>
      <c r="I32" s="177">
        <v>0</v>
      </c>
      <c r="J32" s="178">
        <v>3.5E-4</v>
      </c>
      <c r="K32" s="98">
        <v>9.7999999999999976E-2</v>
      </c>
      <c r="L32" s="98">
        <f t="shared" si="0"/>
        <v>8.0117925748880139E-10</v>
      </c>
      <c r="M32" s="179">
        <f>J32/'סכום נכסי הקרן'!$C$43</f>
        <v>7.2747582588329833E-12</v>
      </c>
    </row>
    <row r="33" spans="2:13" s="152" customFormat="1">
      <c r="B33" s="86" t="s">
        <v>2138</v>
      </c>
      <c r="C33" s="87" t="s">
        <v>2139</v>
      </c>
      <c r="D33" s="100" t="s">
        <v>32</v>
      </c>
      <c r="E33" s="87"/>
      <c r="F33" s="100" t="s">
        <v>837</v>
      </c>
      <c r="G33" s="100" t="s">
        <v>194</v>
      </c>
      <c r="H33" s="97">
        <v>1006.1699999999998</v>
      </c>
      <c r="I33" s="177">
        <v>0</v>
      </c>
      <c r="J33" s="178">
        <v>3.5E-4</v>
      </c>
      <c r="K33" s="98">
        <v>9.8000389597740323E-2</v>
      </c>
      <c r="L33" s="98">
        <f t="shared" si="0"/>
        <v>8.0117925748880139E-10</v>
      </c>
      <c r="M33" s="179">
        <f>J33/'סכום נכסי הקרן'!$C$43</f>
        <v>7.2747582588329833E-12</v>
      </c>
    </row>
    <row r="34" spans="2:13" s="152" customFormat="1">
      <c r="B34" s="86" t="s">
        <v>2140</v>
      </c>
      <c r="C34" s="87" t="s">
        <v>2141</v>
      </c>
      <c r="D34" s="100" t="s">
        <v>32</v>
      </c>
      <c r="E34" s="87"/>
      <c r="F34" s="100" t="s">
        <v>837</v>
      </c>
      <c r="G34" s="100" t="s">
        <v>192</v>
      </c>
      <c r="H34" s="97">
        <v>2394.7800000000002</v>
      </c>
      <c r="I34" s="99">
        <v>9.1899999999999996E-2</v>
      </c>
      <c r="J34" s="97">
        <v>0.82851999999999992</v>
      </c>
      <c r="K34" s="98">
        <v>9.6799776228479781E-2</v>
      </c>
      <c r="L34" s="98">
        <f t="shared" si="0"/>
        <v>1.8965515383274906E-6</v>
      </c>
      <c r="M34" s="98">
        <f>J34/'סכום נכסי הקרן'!$C$43</f>
        <v>1.7220807750309438E-8</v>
      </c>
    </row>
    <row r="35" spans="2:13" s="152" customFormat="1">
      <c r="B35" s="86" t="s">
        <v>2142</v>
      </c>
      <c r="C35" s="87" t="s">
        <v>2143</v>
      </c>
      <c r="D35" s="100" t="s">
        <v>32</v>
      </c>
      <c r="E35" s="87"/>
      <c r="F35" s="100" t="s">
        <v>837</v>
      </c>
      <c r="G35" s="100" t="s">
        <v>192</v>
      </c>
      <c r="H35" s="97">
        <v>1214.2599999999998</v>
      </c>
      <c r="I35" s="99">
        <v>143229.56</v>
      </c>
      <c r="J35" s="97">
        <v>6549.7298499999988</v>
      </c>
      <c r="K35" s="98">
        <v>9.8000222753458724E-2</v>
      </c>
      <c r="L35" s="98">
        <f t="shared" si="0"/>
        <v>1.4992879137072108E-2</v>
      </c>
      <c r="M35" s="98">
        <f>J35/'סכום נכסי הקרן'!$C$43</f>
        <v>1.3613628948403546E-4</v>
      </c>
    </row>
    <row r="36" spans="2:13" s="152" customFormat="1">
      <c r="B36" s="86" t="s">
        <v>2144</v>
      </c>
      <c r="C36" s="87" t="s">
        <v>2145</v>
      </c>
      <c r="D36" s="100" t="s">
        <v>32</v>
      </c>
      <c r="E36" s="87"/>
      <c r="F36" s="100" t="s">
        <v>410</v>
      </c>
      <c r="G36" s="100" t="s">
        <v>192</v>
      </c>
      <c r="H36" s="97">
        <v>373589.99999999994</v>
      </c>
      <c r="I36" s="99">
        <v>362.81</v>
      </c>
      <c r="J36" s="97">
        <v>5104.5342799999989</v>
      </c>
      <c r="K36" s="98">
        <v>0.1039539289676701</v>
      </c>
      <c r="L36" s="98">
        <f t="shared" si="0"/>
        <v>1.1684705669361521E-2</v>
      </c>
      <c r="M36" s="98">
        <f>J36/'סכום נכסי הקרן'!$C$43</f>
        <v>1.0609786545978877E-4</v>
      </c>
    </row>
    <row r="37" spans="2:13" s="152" customFormat="1">
      <c r="B37" s="86" t="s">
        <v>2146</v>
      </c>
      <c r="C37" s="87">
        <v>3610</v>
      </c>
      <c r="D37" s="100" t="s">
        <v>32</v>
      </c>
      <c r="E37" s="87"/>
      <c r="F37" s="100" t="s">
        <v>410</v>
      </c>
      <c r="G37" s="100" t="s">
        <v>192</v>
      </c>
      <c r="H37" s="97">
        <v>667730.99999999988</v>
      </c>
      <c r="I37" s="99">
        <v>347.18</v>
      </c>
      <c r="J37" s="97">
        <v>8730.3805899999988</v>
      </c>
      <c r="K37" s="98">
        <v>9.7750042394568915E-2</v>
      </c>
      <c r="L37" s="98">
        <f t="shared" si="0"/>
        <v>1.9984570967688124E-2</v>
      </c>
      <c r="M37" s="98">
        <f>J37/'סכום נכסי הקרן'!$C$43</f>
        <v>1.814611665710219E-4</v>
      </c>
    </row>
    <row r="38" spans="2:13" s="152" customFormat="1">
      <c r="B38" s="86" t="s">
        <v>2147</v>
      </c>
      <c r="C38" s="87" t="s">
        <v>2148</v>
      </c>
      <c r="D38" s="100" t="s">
        <v>32</v>
      </c>
      <c r="E38" s="87"/>
      <c r="F38" s="100" t="s">
        <v>837</v>
      </c>
      <c r="G38" s="100" t="s">
        <v>194</v>
      </c>
      <c r="H38" s="97">
        <v>2449.9999999999995</v>
      </c>
      <c r="I38" s="99">
        <v>48963.54</v>
      </c>
      <c r="J38" s="97">
        <v>5141.0344800000003</v>
      </c>
      <c r="K38" s="98">
        <v>9.7999999999999976E-2</v>
      </c>
      <c r="L38" s="98">
        <f t="shared" si="0"/>
        <v>1.1768257678316362E-2</v>
      </c>
      <c r="M38" s="98">
        <f>J38/'סכום נכסי הקרן'!$C$43</f>
        <v>1.0685652297807181E-4</v>
      </c>
    </row>
    <row r="39" spans="2:13" s="152" customFormat="1">
      <c r="B39" s="86" t="s">
        <v>2149</v>
      </c>
      <c r="C39" s="87">
        <v>3865</v>
      </c>
      <c r="D39" s="100" t="s">
        <v>32</v>
      </c>
      <c r="E39" s="87"/>
      <c r="F39" s="100" t="s">
        <v>410</v>
      </c>
      <c r="G39" s="100" t="s">
        <v>192</v>
      </c>
      <c r="H39" s="97">
        <v>342653.99999999994</v>
      </c>
      <c r="I39" s="99">
        <v>357.09</v>
      </c>
      <c r="J39" s="97">
        <v>4608.0025900000001</v>
      </c>
      <c r="K39" s="98">
        <v>7.9229139736482337E-2</v>
      </c>
      <c r="L39" s="98">
        <f t="shared" si="0"/>
        <v>1.0548103124464782E-2</v>
      </c>
      <c r="M39" s="98">
        <f>J39/'סכום נכסי הקרן'!$C$43</f>
        <v>9.5777442566646512E-5</v>
      </c>
    </row>
    <row r="40" spans="2:13" s="152" customFormat="1">
      <c r="B40" s="86" t="s">
        <v>2150</v>
      </c>
      <c r="C40" s="87" t="s">
        <v>2151</v>
      </c>
      <c r="D40" s="100" t="s">
        <v>32</v>
      </c>
      <c r="E40" s="87"/>
      <c r="F40" s="100" t="s">
        <v>837</v>
      </c>
      <c r="G40" s="100" t="s">
        <v>192</v>
      </c>
      <c r="H40" s="97">
        <v>2401790.9999999995</v>
      </c>
      <c r="I40" s="99">
        <v>214.67</v>
      </c>
      <c r="J40" s="97">
        <v>19416.896009999993</v>
      </c>
      <c r="K40" s="98">
        <v>0.10999997297850475</v>
      </c>
      <c r="L40" s="98">
        <f t="shared" si="0"/>
        <v>4.4446898080083043E-2</v>
      </c>
      <c r="M40" s="98">
        <f>J40/'סכום נכסי הקרן'!$C$43</f>
        <v>4.035806417418533E-4</v>
      </c>
    </row>
    <row r="41" spans="2:13" s="152" customFormat="1">
      <c r="B41" s="86" t="s">
        <v>2152</v>
      </c>
      <c r="C41" s="87">
        <v>4654</v>
      </c>
      <c r="D41" s="100" t="s">
        <v>32</v>
      </c>
      <c r="E41" s="87"/>
      <c r="F41" s="100" t="s">
        <v>837</v>
      </c>
      <c r="G41" s="100" t="s">
        <v>195</v>
      </c>
      <c r="H41" s="97">
        <v>2914009.9999999995</v>
      </c>
      <c r="I41" s="99">
        <v>444.4</v>
      </c>
      <c r="J41" s="97">
        <v>70277.297129999977</v>
      </c>
      <c r="K41" s="87"/>
      <c r="L41" s="98">
        <f t="shared" si="0"/>
        <v>0.16087060780838072</v>
      </c>
      <c r="M41" s="98">
        <f>J41/'סכום נכסי הקרן'!$C$43</f>
        <v>1.4607152791569339E-3</v>
      </c>
    </row>
    <row r="42" spans="2:13" s="152" customFormat="1">
      <c r="B42" s="86" t="s">
        <v>2153</v>
      </c>
      <c r="C42" s="87" t="s">
        <v>2154</v>
      </c>
      <c r="D42" s="100" t="s">
        <v>32</v>
      </c>
      <c r="E42" s="87"/>
      <c r="F42" s="100" t="s">
        <v>837</v>
      </c>
      <c r="G42" s="100" t="s">
        <v>192</v>
      </c>
      <c r="H42" s="97">
        <v>2201730.9999999995</v>
      </c>
      <c r="I42" s="99">
        <v>318.26</v>
      </c>
      <c r="J42" s="97">
        <v>26389.498309999999</v>
      </c>
      <c r="K42" s="98">
        <v>5.0064310267650097E-2</v>
      </c>
      <c r="L42" s="98">
        <f t="shared" si="0"/>
        <v>6.0407767604307938E-2</v>
      </c>
      <c r="M42" s="98">
        <f>J42/'סכום נכסי הקרן'!$C$43</f>
        <v>5.4850634507751868E-4</v>
      </c>
    </row>
    <row r="43" spans="2:13" s="152" customFormat="1">
      <c r="B43" s="86" t="s">
        <v>2155</v>
      </c>
      <c r="C43" s="87">
        <v>4637</v>
      </c>
      <c r="D43" s="100" t="s">
        <v>32</v>
      </c>
      <c r="E43" s="87"/>
      <c r="F43" s="100" t="s">
        <v>837</v>
      </c>
      <c r="G43" s="100" t="s">
        <v>195</v>
      </c>
      <c r="H43" s="97">
        <v>7305248.9999999991</v>
      </c>
      <c r="I43" s="99">
        <v>114.86390625787675</v>
      </c>
      <c r="J43" s="97">
        <v>45537.63</v>
      </c>
      <c r="K43" s="98">
        <v>8.3339260001584009E-2</v>
      </c>
      <c r="L43" s="98">
        <f t="shared" si="0"/>
        <v>0.10423944168914219</v>
      </c>
      <c r="M43" s="98">
        <f>J43/'סכום נכסי הקרן'!$C$43</f>
        <v>9.4650071408623033E-4</v>
      </c>
    </row>
    <row r="44" spans="2:13" s="152" customFormat="1">
      <c r="B44" s="86" t="s">
        <v>2156</v>
      </c>
      <c r="C44" s="87">
        <v>4811</v>
      </c>
      <c r="D44" s="100" t="s">
        <v>32</v>
      </c>
      <c r="E44" s="87"/>
      <c r="F44" s="100" t="s">
        <v>837</v>
      </c>
      <c r="G44" s="100" t="s">
        <v>192</v>
      </c>
      <c r="H44" s="97">
        <v>3114712.9999999995</v>
      </c>
      <c r="I44" s="99">
        <v>279.19330291114517</v>
      </c>
      <c r="J44" s="97">
        <v>32749.4</v>
      </c>
      <c r="K44" s="98">
        <v>0.1608</v>
      </c>
      <c r="L44" s="98">
        <f t="shared" si="0"/>
        <v>7.4966114214867874E-2</v>
      </c>
      <c r="M44" s="98">
        <f>J44/'סכום נכסי הקרן'!$C$43</f>
        <v>6.8069705177664262E-4</v>
      </c>
    </row>
    <row r="45" spans="2:13" s="152" customFormat="1">
      <c r="B45" s="164"/>
    </row>
    <row r="46" spans="2:13">
      <c r="C46" s="1"/>
      <c r="D46" s="1"/>
      <c r="E46" s="1"/>
    </row>
    <row r="47" spans="2:13">
      <c r="C47" s="1"/>
      <c r="D47" s="1"/>
      <c r="E47" s="1"/>
    </row>
    <row r="48" spans="2:13">
      <c r="B48" s="153" t="s">
        <v>2833</v>
      </c>
      <c r="C48" s="1"/>
      <c r="D48" s="1"/>
      <c r="E48" s="1"/>
    </row>
    <row r="49" spans="2:5">
      <c r="B49" s="153" t="s">
        <v>140</v>
      </c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Y1:XFD2 C5:C1048576 D3:H1048576 I34:J1048576 M25:M1048576 I3:J20 K3:L1048576 B50:B1048576 M3:M20 M22:M23 I22:J23 I25:J29 A1:A1048576 B1:B47 N3:XFD1048576 D1:W2"/>
  </dataValidations>
  <pageMargins left="0" right="0" top="0.51181102362204722" bottom="0.51181102362204722" header="0" footer="0.23622047244094491"/>
  <pageSetup paperSize="9" scale="83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R633"/>
  <sheetViews>
    <sheetView rightToLeft="1" topLeftCell="A92" zoomScale="90" zoomScaleNormal="90" workbookViewId="0">
      <selection activeCell="B112" sqref="B112"/>
    </sheetView>
  </sheetViews>
  <sheetFormatPr defaultColWidth="9.140625" defaultRowHeight="18"/>
  <cols>
    <col min="1" max="1" width="6.28515625" style="1" customWidth="1"/>
    <col min="2" max="2" width="40.5703125" style="2" bestFit="1" customWidth="1"/>
    <col min="3" max="3" width="20.42578125" style="2" customWidth="1"/>
    <col min="4" max="4" width="12.28515625" style="1" bestFit="1" customWidth="1"/>
    <col min="5" max="5" width="12.5703125" style="1" bestFit="1" customWidth="1"/>
    <col min="6" max="6" width="14.28515625" style="1" bestFit="1" customWidth="1"/>
    <col min="7" max="7" width="11.85546875" style="1" bestFit="1" customWidth="1"/>
    <col min="8" max="8" width="12.5703125" style="1" bestFit="1" customWidth="1"/>
    <col min="9" max="9" width="16.140625" style="1" bestFit="1" customWidth="1"/>
    <col min="10" max="10" width="12.28515625" style="1" bestFit="1" customWidth="1"/>
    <col min="11" max="11" width="9" style="1" bestFit="1" customWidth="1"/>
    <col min="12" max="12" width="9" style="1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7" t="s">
        <v>208</v>
      </c>
      <c r="C1" s="81" t="s" vm="1">
        <v>273</v>
      </c>
    </row>
    <row r="2" spans="2:44">
      <c r="B2" s="57" t="s">
        <v>207</v>
      </c>
      <c r="C2" s="81" t="s">
        <v>274</v>
      </c>
    </row>
    <row r="3" spans="2:44">
      <c r="B3" s="57" t="s">
        <v>209</v>
      </c>
      <c r="C3" s="81" t="s">
        <v>275</v>
      </c>
    </row>
    <row r="4" spans="2:44">
      <c r="B4" s="57" t="s">
        <v>210</v>
      </c>
      <c r="C4" s="81">
        <v>162</v>
      </c>
    </row>
    <row r="6" spans="2:44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1"/>
      <c r="L6" s="3"/>
    </row>
    <row r="7" spans="2:44" ht="26.25" customHeight="1">
      <c r="B7" s="229" t="s">
        <v>124</v>
      </c>
      <c r="C7" s="230"/>
      <c r="D7" s="230"/>
      <c r="E7" s="230"/>
      <c r="F7" s="230"/>
      <c r="G7" s="230"/>
      <c r="H7" s="230"/>
      <c r="I7" s="230"/>
      <c r="J7" s="230"/>
      <c r="K7" s="231"/>
      <c r="L7" s="3"/>
    </row>
    <row r="8" spans="2:44" s="3" customFormat="1" ht="78.75">
      <c r="B8" s="22" t="s">
        <v>144</v>
      </c>
      <c r="C8" s="30" t="s">
        <v>59</v>
      </c>
      <c r="D8" s="30" t="s">
        <v>129</v>
      </c>
      <c r="E8" s="30" t="s">
        <v>130</v>
      </c>
      <c r="F8" s="30" t="s">
        <v>0</v>
      </c>
      <c r="G8" s="30" t="s">
        <v>133</v>
      </c>
      <c r="H8" s="30" t="s">
        <v>137</v>
      </c>
      <c r="I8" s="30" t="s">
        <v>74</v>
      </c>
      <c r="J8" s="73" t="s">
        <v>211</v>
      </c>
      <c r="K8" s="31" t="s">
        <v>213</v>
      </c>
      <c r="AR8" s="1"/>
    </row>
    <row r="9" spans="2:44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80</v>
      </c>
      <c r="H9" s="32" t="s">
        <v>23</v>
      </c>
      <c r="I9" s="32" t="s">
        <v>20</v>
      </c>
      <c r="J9" s="32" t="s">
        <v>20</v>
      </c>
      <c r="K9" s="33" t="s">
        <v>20</v>
      </c>
      <c r="AR9" s="1"/>
    </row>
    <row r="10" spans="2:44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R10" s="1"/>
    </row>
    <row r="11" spans="2:44" s="4" customFormat="1" ht="18" customHeight="1">
      <c r="B11" s="82" t="s">
        <v>2157</v>
      </c>
      <c r="C11" s="83"/>
      <c r="D11" s="83"/>
      <c r="E11" s="83"/>
      <c r="F11" s="91"/>
      <c r="G11" s="93"/>
      <c r="H11" s="91">
        <v>878644.09701000014</v>
      </c>
      <c r="I11" s="83"/>
      <c r="J11" s="92">
        <v>1</v>
      </c>
      <c r="K11" s="92">
        <f>H11/'סכום נכסי הקרן'!$C$43</f>
        <v>1.8262638289423851E-2</v>
      </c>
      <c r="L11" s="3"/>
      <c r="AR11" s="1"/>
    </row>
    <row r="12" spans="2:44" ht="21" customHeight="1">
      <c r="B12" s="84" t="s">
        <v>42</v>
      </c>
      <c r="C12" s="85"/>
      <c r="D12" s="85"/>
      <c r="E12" s="85"/>
      <c r="F12" s="94"/>
      <c r="G12" s="96"/>
      <c r="H12" s="94">
        <v>204268.27814999997</v>
      </c>
      <c r="I12" s="85"/>
      <c r="J12" s="95">
        <v>0.2324812501957492</v>
      </c>
      <c r="K12" s="95">
        <f>H12/'סכום נכסי הקרן'!$C$43</f>
        <v>4.2457209813980155E-3</v>
      </c>
      <c r="L12" s="95"/>
    </row>
    <row r="13" spans="2:44">
      <c r="B13" s="104" t="s">
        <v>262</v>
      </c>
      <c r="C13" s="85"/>
      <c r="D13" s="85"/>
      <c r="E13" s="85"/>
      <c r="F13" s="94"/>
      <c r="G13" s="96"/>
      <c r="H13" s="94">
        <v>74724.387459999998</v>
      </c>
      <c r="I13" s="85"/>
      <c r="J13" s="95">
        <v>8.5045114073246358E-2</v>
      </c>
      <c r="K13" s="95">
        <f>H13/'סכום נכסי הקרן'!$C$43</f>
        <v>1.553148156602488E-3</v>
      </c>
      <c r="L13" s="95"/>
    </row>
    <row r="14" spans="2:44" s="152" customFormat="1">
      <c r="B14" s="90" t="s">
        <v>2158</v>
      </c>
      <c r="C14" s="87">
        <v>5271</v>
      </c>
      <c r="D14" s="100" t="s">
        <v>192</v>
      </c>
      <c r="E14" s="120">
        <v>42368</v>
      </c>
      <c r="F14" s="97">
        <v>594756.99999999988</v>
      </c>
      <c r="G14" s="99">
        <v>100</v>
      </c>
      <c r="H14" s="97">
        <v>2239.8548599999995</v>
      </c>
      <c r="I14" s="98">
        <v>6.3500000000000001E-2</v>
      </c>
      <c r="J14" s="98">
        <v>2.5492174449497349E-3</v>
      </c>
      <c r="K14" s="98">
        <f>H14/'סכום נכסי הקרן'!$C$43</f>
        <v>4.6555436118206263E-5</v>
      </c>
      <c r="L14" s="98"/>
    </row>
    <row r="15" spans="2:44" s="152" customFormat="1">
      <c r="B15" s="90" t="s">
        <v>2159</v>
      </c>
      <c r="C15" s="87">
        <v>5224</v>
      </c>
      <c r="D15" s="100" t="s">
        <v>192</v>
      </c>
      <c r="E15" s="120">
        <v>40802</v>
      </c>
      <c r="F15" s="97">
        <v>6167629.8399999989</v>
      </c>
      <c r="G15" s="99">
        <v>162.80000000000001</v>
      </c>
      <c r="H15" s="97">
        <v>37813.779079999993</v>
      </c>
      <c r="I15" s="98">
        <v>0.10290366659075383</v>
      </c>
      <c r="J15" s="98">
        <v>4.3036514111548879E-2</v>
      </c>
      <c r="K15" s="98">
        <f>H15/'סכום נכסי הקרן'!$C$43</f>
        <v>7.8596029045690239E-4</v>
      </c>
      <c r="L15" s="98"/>
    </row>
    <row r="16" spans="2:44" s="152" customFormat="1">
      <c r="B16" s="90" t="s">
        <v>2160</v>
      </c>
      <c r="C16" s="87">
        <v>5260</v>
      </c>
      <c r="D16" s="100" t="s">
        <v>193</v>
      </c>
      <c r="E16" s="120">
        <v>42295</v>
      </c>
      <c r="F16" s="97">
        <v>530829.99999999988</v>
      </c>
      <c r="G16" s="99">
        <v>100.5253</v>
      </c>
      <c r="H16" s="97">
        <v>533.61844999999983</v>
      </c>
      <c r="I16" s="98">
        <v>6.4444439999999992E-2</v>
      </c>
      <c r="J16" s="98">
        <v>6.073203607875904E-4</v>
      </c>
      <c r="K16" s="98">
        <f>H16/'סכום נכסי הקרן'!$C$43</f>
        <v>1.1091272074866154E-5</v>
      </c>
      <c r="L16" s="98"/>
    </row>
    <row r="17" spans="2:12" s="152" customFormat="1">
      <c r="B17" s="90" t="s">
        <v>2161</v>
      </c>
      <c r="C17" s="87">
        <v>5226</v>
      </c>
      <c r="D17" s="100" t="s">
        <v>193</v>
      </c>
      <c r="E17" s="120">
        <v>40941</v>
      </c>
      <c r="F17" s="97">
        <v>3641055.9999999995</v>
      </c>
      <c r="G17" s="99">
        <v>108.9759</v>
      </c>
      <c r="H17" s="97">
        <v>3967.8735499999993</v>
      </c>
      <c r="I17" s="98">
        <v>6.4444439999999992E-2</v>
      </c>
      <c r="J17" s="98">
        <v>4.5159053176394804E-3</v>
      </c>
      <c r="K17" s="98">
        <f>H17/'סכום נכסי הקרן'!$C$43</f>
        <v>8.2472345365335552E-5</v>
      </c>
      <c r="L17" s="98"/>
    </row>
    <row r="18" spans="2:12" s="152" customFormat="1">
      <c r="B18" s="90" t="s">
        <v>2162</v>
      </c>
      <c r="C18" s="87">
        <v>5028</v>
      </c>
      <c r="D18" s="100" t="s">
        <v>192</v>
      </c>
      <c r="E18" s="120">
        <v>39349</v>
      </c>
      <c r="F18" s="97">
        <v>1628249.9999999998</v>
      </c>
      <c r="G18" s="99">
        <v>78.67</v>
      </c>
      <c r="H18" s="97">
        <v>4824.2446499999996</v>
      </c>
      <c r="I18" s="98">
        <v>0.1</v>
      </c>
      <c r="J18" s="98">
        <v>5.4905560356198393E-3</v>
      </c>
      <c r="K18" s="98">
        <f>H18/'סכום נכסי הקרן'!$C$43</f>
        <v>1.002720388863381E-4</v>
      </c>
      <c r="L18" s="98"/>
    </row>
    <row r="19" spans="2:12" s="152" customFormat="1">
      <c r="B19" s="90" t="s">
        <v>2163</v>
      </c>
      <c r="C19" s="87">
        <v>5074</v>
      </c>
      <c r="D19" s="100" t="s">
        <v>192</v>
      </c>
      <c r="E19" s="120">
        <v>38925</v>
      </c>
      <c r="F19" s="97">
        <v>1183700.9999999998</v>
      </c>
      <c r="G19" s="99">
        <v>63.7</v>
      </c>
      <c r="H19" s="97">
        <v>2839.5631699999994</v>
      </c>
      <c r="I19" s="98">
        <v>1.7623801056118615E-2</v>
      </c>
      <c r="J19" s="98">
        <v>3.2317558151963334E-3</v>
      </c>
      <c r="K19" s="98">
        <f>H19/'סכום נכסי הקרן'!$C$43</f>
        <v>5.9020387492672749E-5</v>
      </c>
      <c r="L19" s="98"/>
    </row>
    <row r="20" spans="2:12" s="152" customFormat="1">
      <c r="B20" s="90" t="s">
        <v>2164</v>
      </c>
      <c r="C20" s="87">
        <v>5123</v>
      </c>
      <c r="D20" s="100" t="s">
        <v>192</v>
      </c>
      <c r="E20" s="120">
        <v>40668</v>
      </c>
      <c r="F20" s="97">
        <v>1208969.9999999998</v>
      </c>
      <c r="G20" s="99">
        <v>132.13</v>
      </c>
      <c r="H20" s="97">
        <v>6015.6899199999989</v>
      </c>
      <c r="I20" s="98">
        <v>9.45945945945946E-3</v>
      </c>
      <c r="J20" s="98">
        <v>6.8465604452032551E-3</v>
      </c>
      <c r="K20" s="98">
        <f>H20/'סכום נכסי הקרן'!$C$43</f>
        <v>1.2503625693742378E-4</v>
      </c>
      <c r="L20" s="98"/>
    </row>
    <row r="21" spans="2:12" s="152" customFormat="1">
      <c r="B21" s="90" t="s">
        <v>2165</v>
      </c>
      <c r="C21" s="87">
        <v>5067</v>
      </c>
      <c r="D21" s="100" t="s">
        <v>192</v>
      </c>
      <c r="E21" s="120">
        <v>38727</v>
      </c>
      <c r="F21" s="97">
        <v>2149426.5799999996</v>
      </c>
      <c r="G21" s="99">
        <v>64.38000000000001</v>
      </c>
      <c r="H21" s="97">
        <v>5211.3372899999995</v>
      </c>
      <c r="I21" s="98">
        <v>5.4199562790193494E-2</v>
      </c>
      <c r="J21" s="98">
        <v>5.9311128450461638E-3</v>
      </c>
      <c r="K21" s="98">
        <f>H21/'סכום נכסי הקרן'!$C$43</f>
        <v>1.083177685428337E-4</v>
      </c>
      <c r="L21" s="98"/>
    </row>
    <row r="22" spans="2:12" s="152" customFormat="1" ht="16.5" customHeight="1">
      <c r="B22" s="90" t="s">
        <v>2166</v>
      </c>
      <c r="C22" s="87">
        <v>5081</v>
      </c>
      <c r="D22" s="100" t="s">
        <v>192</v>
      </c>
      <c r="E22" s="120">
        <v>39379</v>
      </c>
      <c r="F22" s="97">
        <v>2961650.9999999995</v>
      </c>
      <c r="G22" s="99">
        <v>85.27</v>
      </c>
      <c r="H22" s="97">
        <v>9510.1760899999972</v>
      </c>
      <c r="I22" s="98">
        <v>2.5000000000000001E-2</v>
      </c>
      <c r="J22" s="98">
        <v>1.0823695421573815E-2</v>
      </c>
      <c r="K22" s="98">
        <f>H22/'סכום נכסי הקרן'!$C$43</f>
        <v>1.9766923443909559E-4</v>
      </c>
      <c r="L22" s="98"/>
    </row>
    <row r="23" spans="2:12" s="152" customFormat="1" ht="16.5" customHeight="1">
      <c r="B23" s="90" t="s">
        <v>2167</v>
      </c>
      <c r="C23" s="87">
        <v>2162</v>
      </c>
      <c r="D23" s="100" t="s">
        <v>192</v>
      </c>
      <c r="E23" s="120">
        <v>38495</v>
      </c>
      <c r="F23" s="97">
        <v>895490.99999999988</v>
      </c>
      <c r="G23" s="99">
        <v>52.43</v>
      </c>
      <c r="H23" s="97">
        <v>1768.2503999999997</v>
      </c>
      <c r="I23" s="98">
        <v>5.7574541514206646E-3</v>
      </c>
      <c r="J23" s="98">
        <v>2.0124762756812496E-3</v>
      </c>
      <c r="K23" s="98">
        <f>H23/'סכום נכסי הקרן'!$C$43</f>
        <v>3.6753126288813498E-5</v>
      </c>
      <c r="L23" s="98"/>
    </row>
    <row r="24" spans="2:12" s="152" customFormat="1" ht="16.5" customHeight="1">
      <c r="B24" s="86"/>
      <c r="C24" s="87"/>
      <c r="D24" s="87"/>
      <c r="E24" s="87"/>
      <c r="F24" s="97"/>
      <c r="G24" s="99"/>
      <c r="H24" s="87"/>
      <c r="I24" s="87"/>
      <c r="J24" s="98"/>
      <c r="K24" s="87"/>
      <c r="L24" s="87"/>
    </row>
    <row r="25" spans="2:12" s="152" customFormat="1">
      <c r="B25" s="104" t="s">
        <v>266</v>
      </c>
      <c r="C25" s="85"/>
      <c r="D25" s="85"/>
      <c r="E25" s="85"/>
      <c r="F25" s="94"/>
      <c r="G25" s="96"/>
      <c r="H25" s="94">
        <v>129543.89068999999</v>
      </c>
      <c r="I25" s="85"/>
      <c r="J25" s="95">
        <v>0.14743613612250286</v>
      </c>
      <c r="K25" s="95">
        <f>H25/'סכום נכסי הקרן'!$C$43</f>
        <v>2.6925728247955277E-3</v>
      </c>
      <c r="L25" s="95"/>
    </row>
    <row r="26" spans="2:12" s="152" customFormat="1">
      <c r="B26" s="90" t="s">
        <v>2168</v>
      </c>
      <c r="C26" s="87">
        <v>5072</v>
      </c>
      <c r="D26" s="100" t="s">
        <v>192</v>
      </c>
      <c r="E26" s="120">
        <v>38644</v>
      </c>
      <c r="F26" s="97">
        <v>1938382.9999999998</v>
      </c>
      <c r="G26" s="99">
        <v>81.19</v>
      </c>
      <c r="H26" s="97">
        <v>5926.5158200000005</v>
      </c>
      <c r="I26" s="98">
        <v>1.3644728441361255E-2</v>
      </c>
      <c r="J26" s="98">
        <v>6.7450698640869021E-3</v>
      </c>
      <c r="K26" s="98">
        <f>H26/'סכום נכסי הקרן'!$C$43</f>
        <v>1.2318277116471238E-4</v>
      </c>
      <c r="L26" s="98"/>
    </row>
    <row r="27" spans="2:12" s="152" customFormat="1">
      <c r="B27" s="90" t="s">
        <v>2169</v>
      </c>
      <c r="C27" s="87">
        <v>5084</v>
      </c>
      <c r="D27" s="100" t="s">
        <v>192</v>
      </c>
      <c r="E27" s="120">
        <v>39456</v>
      </c>
      <c r="F27" s="97">
        <v>2430945.9999999995</v>
      </c>
      <c r="G27" s="99">
        <v>68.62</v>
      </c>
      <c r="H27" s="97">
        <v>6281.6821999999993</v>
      </c>
      <c r="I27" s="98">
        <v>5.8964002476488107E-3</v>
      </c>
      <c r="J27" s="98">
        <v>7.1492908464034274E-3</v>
      </c>
      <c r="K27" s="98">
        <f>H27/'סכום נכסי הקרן'!$C$43</f>
        <v>1.3056491275375469E-4</v>
      </c>
      <c r="L27" s="98"/>
    </row>
    <row r="28" spans="2:12" s="152" customFormat="1">
      <c r="B28" s="90" t="s">
        <v>2170</v>
      </c>
      <c r="C28" s="180">
        <v>5043</v>
      </c>
      <c r="D28" s="100" t="s">
        <v>192</v>
      </c>
      <c r="E28" s="120">
        <v>41508</v>
      </c>
      <c r="F28" s="97">
        <v>1924999.9999999998</v>
      </c>
      <c r="G28" s="99">
        <v>100.88</v>
      </c>
      <c r="H28" s="97">
        <v>7313.6070299999983</v>
      </c>
      <c r="I28" s="98">
        <v>6.3969703948210124E-2</v>
      </c>
      <c r="J28" s="98">
        <v>8.3237422921157572E-3</v>
      </c>
      <c r="K28" s="98">
        <f>H28/'סכום נכסי הקרן'!$C$43</f>
        <v>1.5201349469528988E-4</v>
      </c>
      <c r="L28" s="98"/>
    </row>
    <row r="29" spans="2:12" s="152" customFormat="1">
      <c r="B29" s="90" t="s">
        <v>2171</v>
      </c>
      <c r="C29" s="87">
        <v>5058</v>
      </c>
      <c r="D29" s="100" t="s">
        <v>192</v>
      </c>
      <c r="E29" s="120">
        <v>39226</v>
      </c>
      <c r="F29" s="97">
        <v>3221200.9999999995</v>
      </c>
      <c r="G29" s="99">
        <v>159.03</v>
      </c>
      <c r="H29" s="97">
        <v>19291.730739999995</v>
      </c>
      <c r="I29" s="98">
        <v>1.5209125475285171E-2</v>
      </c>
      <c r="J29" s="98">
        <v>2.1956251462508181E-2</v>
      </c>
      <c r="K29" s="98">
        <f>H29/'סכום נכסי הקרן'!$C$43</f>
        <v>4.0097907865142032E-4</v>
      </c>
      <c r="L29" s="98"/>
    </row>
    <row r="30" spans="2:12" s="152" customFormat="1">
      <c r="B30" s="90" t="s">
        <v>2172</v>
      </c>
      <c r="C30" s="87">
        <v>5259</v>
      </c>
      <c r="D30" s="100" t="s">
        <v>193</v>
      </c>
      <c r="E30" s="120">
        <v>42094</v>
      </c>
      <c r="F30" s="97">
        <v>4218556.9999999991</v>
      </c>
      <c r="G30" s="99">
        <v>89.02</v>
      </c>
      <c r="H30" s="97">
        <v>3755.3847499999997</v>
      </c>
      <c r="I30" s="98">
        <v>2.6788832000000002E-2</v>
      </c>
      <c r="J30" s="98">
        <v>4.274068149754221E-3</v>
      </c>
      <c r="K30" s="98">
        <f>H30/'סכום נכסי הקרן'!$C$43</f>
        <v>7.8055760643308387E-5</v>
      </c>
      <c r="L30" s="98"/>
    </row>
    <row r="31" spans="2:12" s="152" customFormat="1">
      <c r="B31" s="90" t="s">
        <v>2173</v>
      </c>
      <c r="C31" s="87">
        <v>5078</v>
      </c>
      <c r="D31" s="100" t="s">
        <v>192</v>
      </c>
      <c r="E31" s="120">
        <v>39080</v>
      </c>
      <c r="F31" s="97">
        <v>7462294.5599999987</v>
      </c>
      <c r="G31" s="99">
        <v>90.16</v>
      </c>
      <c r="H31" s="97">
        <v>25338.396649999995</v>
      </c>
      <c r="I31" s="98">
        <v>8.5387029288702926E-2</v>
      </c>
      <c r="J31" s="98">
        <v>2.8838066216145774E-2</v>
      </c>
      <c r="K31" s="98">
        <f>H31/'סכום נכסי הקרן'!$C$43</f>
        <v>5.2665917227192422E-4</v>
      </c>
      <c r="L31" s="98"/>
    </row>
    <row r="32" spans="2:12" s="152" customFormat="1">
      <c r="B32" s="90" t="s">
        <v>2174</v>
      </c>
      <c r="C32" s="87">
        <v>5265</v>
      </c>
      <c r="D32" s="100" t="s">
        <v>193</v>
      </c>
      <c r="E32" s="120">
        <v>42185</v>
      </c>
      <c r="F32" s="97">
        <v>7589455.9999999991</v>
      </c>
      <c r="G32" s="99">
        <v>92.07</v>
      </c>
      <c r="H32" s="97">
        <v>6987.5210699999989</v>
      </c>
      <c r="I32" s="98">
        <v>5.1162790697674418E-2</v>
      </c>
      <c r="J32" s="98">
        <v>7.9526182373253589E-3</v>
      </c>
      <c r="K32" s="98">
        <f>H32/'סכום נכסי הקרן'!$C$43</f>
        <v>1.4523579032214851E-4</v>
      </c>
      <c r="L32" s="98"/>
    </row>
    <row r="33" spans="2:12" s="152" customFormat="1">
      <c r="B33" s="90" t="s">
        <v>2175</v>
      </c>
      <c r="C33" s="87">
        <v>5047</v>
      </c>
      <c r="D33" s="100" t="s">
        <v>192</v>
      </c>
      <c r="E33" s="120">
        <v>38176</v>
      </c>
      <c r="F33" s="97">
        <v>6341868.7599999988</v>
      </c>
      <c r="G33" s="99">
        <v>39.93</v>
      </c>
      <c r="H33" s="97">
        <v>9537.4608299999982</v>
      </c>
      <c r="I33" s="98">
        <v>4.8000000000000001E-2</v>
      </c>
      <c r="J33" s="98">
        <v>1.0854748654723448E-2</v>
      </c>
      <c r="K33" s="98">
        <f>H33/'סכום נכסי הקרן'!$C$43</f>
        <v>1.9823634840382447E-4</v>
      </c>
      <c r="L33" s="98"/>
    </row>
    <row r="34" spans="2:12" s="152" customFormat="1">
      <c r="B34" s="90" t="s">
        <v>2176</v>
      </c>
      <c r="C34" s="87">
        <v>5049</v>
      </c>
      <c r="D34" s="100" t="s">
        <v>192</v>
      </c>
      <c r="E34" s="120">
        <v>38721</v>
      </c>
      <c r="F34" s="97">
        <v>1313941.8199999998</v>
      </c>
      <c r="G34" s="99">
        <v>19.37</v>
      </c>
      <c r="H34" s="97">
        <v>958.69943999999987</v>
      </c>
      <c r="I34" s="98">
        <v>2.2484499594788439E-2</v>
      </c>
      <c r="J34" s="98">
        <v>1.0911123665001857E-3</v>
      </c>
      <c r="K34" s="98">
        <f>H34/'סכום נכסי הקרן'!$C$43</f>
        <v>1.9926590482510159E-5</v>
      </c>
      <c r="L34" s="98"/>
    </row>
    <row r="35" spans="2:12" s="152" customFormat="1">
      <c r="B35" s="90" t="s">
        <v>2177</v>
      </c>
      <c r="C35" s="87">
        <v>5230</v>
      </c>
      <c r="D35" s="100" t="s">
        <v>192</v>
      </c>
      <c r="E35" s="120">
        <v>40372</v>
      </c>
      <c r="F35" s="97">
        <v>3755534.4099999992</v>
      </c>
      <c r="G35" s="99">
        <v>100.42</v>
      </c>
      <c r="H35" s="97">
        <v>14202.716319999998</v>
      </c>
      <c r="I35" s="98">
        <v>4.573170731707317E-2</v>
      </c>
      <c r="J35" s="98">
        <v>1.6164356385402714E-2</v>
      </c>
      <c r="K35" s="98">
        <f>H35/'סכום נכסי הקרן'!$C$43</f>
        <v>2.9520379384794854E-4</v>
      </c>
      <c r="L35" s="98"/>
    </row>
    <row r="36" spans="2:12" s="152" customFormat="1">
      <c r="B36" s="90" t="s">
        <v>2178</v>
      </c>
      <c r="C36" s="87">
        <v>5261</v>
      </c>
      <c r="D36" s="100" t="s">
        <v>192</v>
      </c>
      <c r="E36" s="120">
        <v>42037</v>
      </c>
      <c r="F36" s="97">
        <v>2786172.9999999995</v>
      </c>
      <c r="G36" s="99">
        <v>100.05</v>
      </c>
      <c r="H36" s="97">
        <v>10498.477519999999</v>
      </c>
      <c r="I36" s="98">
        <v>0.14000000000000001</v>
      </c>
      <c r="J36" s="98">
        <v>1.1948498323412183E-2</v>
      </c>
      <c r="K36" s="98">
        <f>H36/'סכום נכסי הקרן'!$C$43</f>
        <v>2.1821110298226402E-4</v>
      </c>
      <c r="L36" s="98"/>
    </row>
    <row r="37" spans="2:12" s="152" customFormat="1">
      <c r="B37" s="90" t="s">
        <v>2179</v>
      </c>
      <c r="C37" s="87">
        <v>5256</v>
      </c>
      <c r="D37" s="100" t="s">
        <v>192</v>
      </c>
      <c r="E37" s="120">
        <v>41638</v>
      </c>
      <c r="F37" s="97">
        <v>2067705.9999999998</v>
      </c>
      <c r="G37" s="99">
        <v>117.24</v>
      </c>
      <c r="H37" s="97">
        <v>9129.2382499999985</v>
      </c>
      <c r="I37" s="98">
        <v>2.7615053517973717E-2</v>
      </c>
      <c r="J37" s="98">
        <v>1.039014349617385E-2</v>
      </c>
      <c r="K37" s="98">
        <f>H37/'סכום נכסי הקרן'!$C$43</f>
        <v>1.8975143244583274E-4</v>
      </c>
      <c r="L37" s="98"/>
    </row>
    <row r="38" spans="2:12" s="152" customFormat="1">
      <c r="B38" s="90" t="s">
        <v>2180</v>
      </c>
      <c r="C38" s="87">
        <v>5221</v>
      </c>
      <c r="D38" s="100" t="s">
        <v>192</v>
      </c>
      <c r="E38" s="120">
        <v>41753</v>
      </c>
      <c r="F38" s="97">
        <v>1874999.9999999998</v>
      </c>
      <c r="G38" s="99">
        <v>146.18</v>
      </c>
      <c r="H38" s="97">
        <v>10322.460069999999</v>
      </c>
      <c r="I38" s="98">
        <v>2.6417380522993687E-2</v>
      </c>
      <c r="J38" s="98">
        <v>1.1748169827950846E-2</v>
      </c>
      <c r="K38" s="98">
        <f>H38/'סכום נכסי הקרן'!$C$43</f>
        <v>2.1455257613058911E-4</v>
      </c>
      <c r="L38" s="98"/>
    </row>
    <row r="39" spans="2:12" s="152" customFormat="1">
      <c r="B39" s="86"/>
      <c r="C39" s="87"/>
      <c r="D39" s="87"/>
      <c r="E39" s="87"/>
      <c r="F39" s="97"/>
      <c r="G39" s="99"/>
      <c r="H39" s="87"/>
      <c r="I39" s="87"/>
      <c r="J39" s="98"/>
      <c r="K39" s="87"/>
      <c r="L39" s="87"/>
    </row>
    <row r="40" spans="2:12" s="152" customFormat="1">
      <c r="B40" s="84" t="s">
        <v>43</v>
      </c>
      <c r="C40" s="85"/>
      <c r="D40" s="85"/>
      <c r="E40" s="85"/>
      <c r="F40" s="94"/>
      <c r="G40" s="96"/>
      <c r="H40" s="94">
        <v>674375.81886000012</v>
      </c>
      <c r="I40" s="85"/>
      <c r="J40" s="95">
        <v>0.76751874980425072</v>
      </c>
      <c r="K40" s="95">
        <f>H40/'סכום נכסי הקרן'!$C$43</f>
        <v>1.4016917308025834E-2</v>
      </c>
      <c r="L40" s="95"/>
    </row>
    <row r="41" spans="2:12" s="152" customFormat="1">
      <c r="B41" s="104" t="s">
        <v>262</v>
      </c>
      <c r="C41" s="85"/>
      <c r="D41" s="85"/>
      <c r="E41" s="85"/>
      <c r="F41" s="94"/>
      <c r="G41" s="96"/>
      <c r="H41" s="94">
        <v>30663.536539999994</v>
      </c>
      <c r="I41" s="85"/>
      <c r="J41" s="95">
        <v>3.489869976290412E-2</v>
      </c>
      <c r="K41" s="95">
        <f>H41/'סכום נכסי הקרן'!$C$43</f>
        <v>6.3734233054111981E-4</v>
      </c>
      <c r="L41" s="95"/>
    </row>
    <row r="42" spans="2:12" s="152" customFormat="1">
      <c r="B42" s="90" t="s">
        <v>2181</v>
      </c>
      <c r="C42" s="87">
        <v>5039</v>
      </c>
      <c r="D42" s="100" t="s">
        <v>192</v>
      </c>
      <c r="E42" s="120">
        <v>39182</v>
      </c>
      <c r="F42" s="97">
        <v>3512430.9999999995</v>
      </c>
      <c r="G42" s="99">
        <v>119.48</v>
      </c>
      <c r="H42" s="97">
        <v>15804.593539999998</v>
      </c>
      <c r="I42" s="98">
        <v>2.0100502512562814E-2</v>
      </c>
      <c r="J42" s="98">
        <v>1.798748047563577E-2</v>
      </c>
      <c r="K42" s="98">
        <f>H42/'סכום נכסי הקרן'!$C$43</f>
        <v>3.284988496646097E-4</v>
      </c>
      <c r="L42" s="98"/>
    </row>
    <row r="43" spans="2:12" s="152" customFormat="1">
      <c r="B43" s="90" t="s">
        <v>2182</v>
      </c>
      <c r="C43" s="87">
        <v>5086</v>
      </c>
      <c r="D43" s="100" t="s">
        <v>192</v>
      </c>
      <c r="E43" s="120">
        <v>39532</v>
      </c>
      <c r="F43" s="97">
        <v>979960.99999999988</v>
      </c>
      <c r="G43" s="99">
        <v>68.56</v>
      </c>
      <c r="H43" s="97">
        <v>2530.3402299999993</v>
      </c>
      <c r="I43" s="98">
        <v>1.3333333333333334E-2</v>
      </c>
      <c r="J43" s="98">
        <v>2.8798238542894357E-3</v>
      </c>
      <c r="K43" s="98">
        <f>H43/'סכום נכסי הקרן'!$C$43</f>
        <v>5.2593181388142417E-5</v>
      </c>
      <c r="L43" s="98"/>
    </row>
    <row r="44" spans="2:12" s="152" customFormat="1">
      <c r="B44" s="90" t="s">
        <v>2183</v>
      </c>
      <c r="C44" s="87">
        <v>5122</v>
      </c>
      <c r="D44" s="100" t="s">
        <v>192</v>
      </c>
      <c r="E44" s="120">
        <v>40653</v>
      </c>
      <c r="F44" s="97">
        <v>1087999.9999999998</v>
      </c>
      <c r="G44" s="99">
        <v>121.8</v>
      </c>
      <c r="H44" s="97">
        <v>4990.503639999999</v>
      </c>
      <c r="I44" s="98">
        <v>2.2969868936630184E-2</v>
      </c>
      <c r="J44" s="98">
        <v>5.679778259459701E-3</v>
      </c>
      <c r="K44" s="98">
        <f>H44/'סכום נכסי הקרן'!$C$43</f>
        <v>1.0372773591664588E-4</v>
      </c>
      <c r="L44" s="98"/>
    </row>
    <row r="45" spans="2:12" s="152" customFormat="1">
      <c r="B45" s="90" t="s">
        <v>2184</v>
      </c>
      <c r="C45" s="87">
        <v>5077</v>
      </c>
      <c r="D45" s="100" t="s">
        <v>192</v>
      </c>
      <c r="E45" s="120">
        <v>39041</v>
      </c>
      <c r="F45" s="97">
        <v>1818819.9999999998</v>
      </c>
      <c r="G45" s="99">
        <v>107.13</v>
      </c>
      <c r="H45" s="97">
        <v>7338.0991299999987</v>
      </c>
      <c r="I45" s="98">
        <v>1.8097909691430641E-2</v>
      </c>
      <c r="J45" s="98">
        <v>8.3516171735192133E-3</v>
      </c>
      <c r="K45" s="98">
        <f>H45/'סכום נכסי הקרן'!$C$43</f>
        <v>1.5252256357172178E-4</v>
      </c>
      <c r="L45" s="98"/>
    </row>
    <row r="46" spans="2:12" s="152" customFormat="1">
      <c r="B46" s="86"/>
      <c r="C46" s="87"/>
      <c r="D46" s="87"/>
      <c r="E46" s="87"/>
      <c r="F46" s="97"/>
      <c r="G46" s="99"/>
      <c r="H46" s="87"/>
      <c r="I46" s="87"/>
      <c r="J46" s="98"/>
      <c r="K46" s="87"/>
      <c r="L46" s="87"/>
    </row>
    <row r="47" spans="2:12" s="169" customFormat="1">
      <c r="B47" s="139" t="s">
        <v>2185</v>
      </c>
      <c r="C47" s="132"/>
      <c r="D47" s="132"/>
      <c r="E47" s="132"/>
      <c r="F47" s="133"/>
      <c r="G47" s="134"/>
      <c r="H47" s="133">
        <v>389803.86167999997</v>
      </c>
      <c r="I47" s="132"/>
      <c r="J47" s="135">
        <v>0.44364249757836077</v>
      </c>
      <c r="K47" s="135">
        <f>H47/'סכום נכסי הקרן'!$C$43</f>
        <v>8.1020824630901999E-3</v>
      </c>
      <c r="L47" s="135"/>
    </row>
    <row r="48" spans="2:12" s="152" customFormat="1">
      <c r="B48" s="90" t="s">
        <v>2186</v>
      </c>
      <c r="C48" s="87" t="s">
        <v>2187</v>
      </c>
      <c r="D48" s="100" t="s">
        <v>192</v>
      </c>
      <c r="E48" s="120">
        <v>41456</v>
      </c>
      <c r="F48" s="97">
        <v>16470.439999999995</v>
      </c>
      <c r="G48" s="99">
        <v>110505</v>
      </c>
      <c r="H48" s="97">
        <v>68543.692829999985</v>
      </c>
      <c r="I48" s="98">
        <v>2.2727256785531037E-2</v>
      </c>
      <c r="J48" s="98">
        <v>7.8010758921902679E-2</v>
      </c>
      <c r="K48" s="98">
        <f>H48/'סכום נכסי הקרן'!$C$43</f>
        <v>1.424682272874153E-3</v>
      </c>
      <c r="L48" s="98"/>
    </row>
    <row r="49" spans="2:12" s="152" customFormat="1">
      <c r="B49" s="90" t="s">
        <v>2188</v>
      </c>
      <c r="C49" s="87" t="s">
        <v>2189</v>
      </c>
      <c r="D49" s="100" t="s">
        <v>194</v>
      </c>
      <c r="E49" s="120">
        <v>42039</v>
      </c>
      <c r="F49" s="97">
        <v>7549.9999999999991</v>
      </c>
      <c r="G49" s="99">
        <v>97819</v>
      </c>
      <c r="H49" s="97">
        <v>31650.589539999994</v>
      </c>
      <c r="I49" s="98">
        <v>3.8416541575512518E-2</v>
      </c>
      <c r="J49" s="98">
        <v>3.6022081805028923E-2</v>
      </c>
      <c r="K49" s="98">
        <f>H49/'סכום נכסי הקרן'!$C$43</f>
        <v>6.5785825043727941E-4</v>
      </c>
      <c r="L49" s="98"/>
    </row>
    <row r="50" spans="2:12" s="152" customFormat="1">
      <c r="B50" s="90" t="s">
        <v>2190</v>
      </c>
      <c r="C50" s="87" t="s">
        <v>2191</v>
      </c>
      <c r="D50" s="100" t="s">
        <v>194</v>
      </c>
      <c r="E50" s="120">
        <v>42100</v>
      </c>
      <c r="F50" s="97">
        <v>7033.9999999999991</v>
      </c>
      <c r="G50" s="99">
        <v>96273</v>
      </c>
      <c r="H50" s="97">
        <v>29021.409589999996</v>
      </c>
      <c r="I50" s="98">
        <v>3.5225321369928987E-2</v>
      </c>
      <c r="J50" s="98">
        <v>3.3029766760806788E-2</v>
      </c>
      <c r="K50" s="98">
        <f>H50/'סכום נכסי הקרן'!$C$43</f>
        <v>6.0321068313664921E-4</v>
      </c>
      <c r="L50" s="98"/>
    </row>
    <row r="51" spans="2:12" s="152" customFormat="1">
      <c r="B51" s="90" t="s">
        <v>2192</v>
      </c>
      <c r="C51" s="87" t="s">
        <v>2193</v>
      </c>
      <c r="D51" s="100" t="s">
        <v>192</v>
      </c>
      <c r="E51" s="120">
        <v>42094</v>
      </c>
      <c r="F51" s="97">
        <v>26581.999999999996</v>
      </c>
      <c r="G51" s="99">
        <v>58073.27</v>
      </c>
      <c r="H51" s="97">
        <v>58135.880959999995</v>
      </c>
      <c r="I51" s="98">
        <v>8.8890908662783551E-3</v>
      </c>
      <c r="J51" s="98">
        <v>6.6165448738385285E-2</v>
      </c>
      <c r="K51" s="98">
        <f>H51/'סכום נכסי הקרן'!$C$43</f>
        <v>1.2083556575665461E-3</v>
      </c>
      <c r="L51" s="98"/>
    </row>
    <row r="52" spans="2:12" s="152" customFormat="1">
      <c r="B52" s="90" t="s">
        <v>2194</v>
      </c>
      <c r="C52" s="87" t="s">
        <v>2195</v>
      </c>
      <c r="D52" s="100" t="s">
        <v>195</v>
      </c>
      <c r="E52" s="120">
        <v>42268</v>
      </c>
      <c r="F52" s="97">
        <v>112292.25999999998</v>
      </c>
      <c r="G52" s="99">
        <v>10543.4</v>
      </c>
      <c r="H52" s="97">
        <v>64251.36114999999</v>
      </c>
      <c r="I52" s="98">
        <v>4.4446400609577247E-2</v>
      </c>
      <c r="J52" s="98">
        <v>7.3125582210869539E-2</v>
      </c>
      <c r="K52" s="98">
        <f>H52/'סכום נכסי הקרן'!$C$43</f>
        <v>1.3354660576206374E-3</v>
      </c>
      <c r="L52" s="98"/>
    </row>
    <row r="53" spans="2:12" s="152" customFormat="1">
      <c r="B53" s="90" t="s">
        <v>2196</v>
      </c>
      <c r="C53" s="87" t="s">
        <v>2197</v>
      </c>
      <c r="D53" s="100" t="s">
        <v>192</v>
      </c>
      <c r="E53" s="120">
        <v>41382</v>
      </c>
      <c r="F53" s="97">
        <v>88.59999999999998</v>
      </c>
      <c r="G53" s="99">
        <v>217878.90000000002</v>
      </c>
      <c r="H53" s="97">
        <v>727.02821999999981</v>
      </c>
      <c r="I53" s="98">
        <v>5.7101032176156575E-3</v>
      </c>
      <c r="J53" s="98">
        <v>8.2744335559079647E-4</v>
      </c>
      <c r="K53" s="98">
        <f>H53/'סכום נכסי הקרן'!$C$43</f>
        <v>1.5111298708141834E-5</v>
      </c>
      <c r="L53" s="98"/>
    </row>
    <row r="54" spans="2:12" s="152" customFormat="1">
      <c r="B54" s="90" t="s">
        <v>2198</v>
      </c>
      <c r="C54" s="87" t="s">
        <v>2199</v>
      </c>
      <c r="D54" s="100" t="s">
        <v>192</v>
      </c>
      <c r="E54" s="120">
        <v>41381</v>
      </c>
      <c r="F54" s="97">
        <v>99.999999999999986</v>
      </c>
      <c r="G54" s="99">
        <v>108735.8</v>
      </c>
      <c r="H54" s="97">
        <v>409.49740000000003</v>
      </c>
      <c r="I54" s="98">
        <v>1.2310468684614312E-3</v>
      </c>
      <c r="J54" s="98">
        <v>4.660560531772848E-4</v>
      </c>
      <c r="K54" s="98">
        <f>H54/'סכום נכסי הקרן'!$C$43</f>
        <v>8.5114131217732394E-6</v>
      </c>
      <c r="L54" s="98"/>
    </row>
    <row r="55" spans="2:12" s="152" customFormat="1">
      <c r="B55" s="90" t="s">
        <v>2200</v>
      </c>
      <c r="C55" s="87" t="s">
        <v>2201</v>
      </c>
      <c r="D55" s="100" t="s">
        <v>192</v>
      </c>
      <c r="E55" s="120">
        <v>41955</v>
      </c>
      <c r="F55" s="97">
        <v>25349.999999999996</v>
      </c>
      <c r="G55" s="99">
        <v>101295.25</v>
      </c>
      <c r="H55" s="97">
        <v>96704.645989999975</v>
      </c>
      <c r="I55" s="98">
        <v>9.5713058701848829E-3</v>
      </c>
      <c r="J55" s="98">
        <v>0.11006122538020004</v>
      </c>
      <c r="K55" s="98">
        <f>H55/'סכום נכסי הקרן'!$C$43</f>
        <v>2.0100083488093492E-3</v>
      </c>
      <c r="L55" s="98"/>
    </row>
    <row r="56" spans="2:12" s="152" customFormat="1">
      <c r="B56" s="90" t="s">
        <v>2202</v>
      </c>
      <c r="C56" s="87" t="s">
        <v>2203</v>
      </c>
      <c r="D56" s="100" t="s">
        <v>192</v>
      </c>
      <c r="E56" s="120">
        <v>39070</v>
      </c>
      <c r="F56" s="97">
        <v>70155.409999999989</v>
      </c>
      <c r="G56" s="99">
        <v>0</v>
      </c>
      <c r="H56" s="97">
        <v>2.5999999999999998E-4</v>
      </c>
      <c r="I56" s="98">
        <v>1.9673421207948059E-9</v>
      </c>
      <c r="J56" s="98">
        <v>2.9591048398865058E-10</v>
      </c>
      <c r="K56" s="98">
        <f>H56/'סכום נכסי הקרן'!$C$43</f>
        <v>5.404106135133073E-12</v>
      </c>
      <c r="L56" s="98"/>
    </row>
    <row r="57" spans="2:12" s="152" customFormat="1">
      <c r="B57" s="90" t="s">
        <v>2204</v>
      </c>
      <c r="C57" s="87" t="s">
        <v>2205</v>
      </c>
      <c r="D57" s="100" t="s">
        <v>192</v>
      </c>
      <c r="E57" s="120">
        <v>38757</v>
      </c>
      <c r="F57" s="97">
        <v>20660.139999999996</v>
      </c>
      <c r="G57" s="99">
        <v>0</v>
      </c>
      <c r="H57" s="97">
        <v>7.9999999999999993E-5</v>
      </c>
      <c r="I57" s="98">
        <v>8.9273975395621006E-12</v>
      </c>
      <c r="J57" s="98">
        <v>9.1049379688815561E-11</v>
      </c>
      <c r="K57" s="98">
        <f>H57/'סכום נכסי הקרן'!$C$43</f>
        <v>1.6628018877332532E-12</v>
      </c>
      <c r="L57" s="98"/>
    </row>
    <row r="58" spans="2:12" s="152" customFormat="1">
      <c r="B58" s="90" t="s">
        <v>2206</v>
      </c>
      <c r="C58" s="87" t="s">
        <v>2207</v>
      </c>
      <c r="D58" s="100" t="s">
        <v>192</v>
      </c>
      <c r="E58" s="120">
        <v>42030</v>
      </c>
      <c r="F58" s="97">
        <v>7431.2499999999991</v>
      </c>
      <c r="G58" s="99">
        <v>100589.63</v>
      </c>
      <c r="H58" s="97">
        <v>28151.101869999995</v>
      </c>
      <c r="I58" s="98">
        <v>9.1007992451966457E-3</v>
      </c>
      <c r="J58" s="98">
        <v>3.2039254535251943E-2</v>
      </c>
      <c r="K58" s="98">
        <f>H58/'סכום נכסי הקרן'!$C$43</f>
        <v>5.851213166400889E-4</v>
      </c>
      <c r="L58" s="98"/>
    </row>
    <row r="59" spans="2:12" s="152" customFormat="1">
      <c r="B59" s="90" t="s">
        <v>2208</v>
      </c>
      <c r="C59" s="87" t="s">
        <v>2209</v>
      </c>
      <c r="D59" s="100" t="s">
        <v>192</v>
      </c>
      <c r="E59" s="120">
        <v>39496</v>
      </c>
      <c r="F59" s="97">
        <v>17.309999999999995</v>
      </c>
      <c r="G59" s="99">
        <v>117013.00000000001</v>
      </c>
      <c r="H59" s="97">
        <v>76.262629999999987</v>
      </c>
      <c r="I59" s="98">
        <v>1.7767725175900468E-3</v>
      </c>
      <c r="J59" s="98">
        <v>8.6795814436720699E-5</v>
      </c>
      <c r="K59" s="98">
        <f>H59/'סכום נכסי הקרן'!$C$43</f>
        <v>1.5851205640937828E-6</v>
      </c>
      <c r="L59" s="98"/>
    </row>
    <row r="60" spans="2:12" s="152" customFormat="1">
      <c r="B60" s="90" t="s">
        <v>2210</v>
      </c>
      <c r="C60" s="87" t="s">
        <v>2211</v>
      </c>
      <c r="D60" s="100" t="s">
        <v>192</v>
      </c>
      <c r="E60" s="120">
        <v>41331</v>
      </c>
      <c r="F60" s="97">
        <v>117.35999999999999</v>
      </c>
      <c r="G60" s="99">
        <v>86495.77</v>
      </c>
      <c r="H60" s="97">
        <v>382.29502000000002</v>
      </c>
      <c r="I60" s="98">
        <v>6.1485946345856928E-5</v>
      </c>
      <c r="J60" s="98">
        <v>4.3509655536404175E-4</v>
      </c>
      <c r="K60" s="98">
        <f>H60/'סכום נכסי הקרן'!$C$43</f>
        <v>7.9460110115877732E-6</v>
      </c>
      <c r="L60" s="98"/>
    </row>
    <row r="61" spans="2:12" s="152" customFormat="1">
      <c r="B61" s="90" t="s">
        <v>2212</v>
      </c>
      <c r="C61" s="87" t="s">
        <v>2213</v>
      </c>
      <c r="D61" s="100" t="s">
        <v>192</v>
      </c>
      <c r="E61" s="120">
        <v>41382</v>
      </c>
      <c r="F61" s="97">
        <v>749.99999999999989</v>
      </c>
      <c r="G61" s="99">
        <v>84585.48</v>
      </c>
      <c r="H61" s="97">
        <v>2389.1168799999996</v>
      </c>
      <c r="I61" s="98">
        <v>3.8425065620174977E-4</v>
      </c>
      <c r="J61" s="98">
        <v>2.7190951241009799E-3</v>
      </c>
      <c r="K61" s="98">
        <f>H61/'סכום נכסי הקרן'!$C$43</f>
        <v>4.9657850725992245E-5</v>
      </c>
      <c r="L61" s="98"/>
    </row>
    <row r="62" spans="2:12" s="152" customFormat="1">
      <c r="B62" s="90" t="s">
        <v>2214</v>
      </c>
      <c r="C62" s="87" t="s">
        <v>2215</v>
      </c>
      <c r="D62" s="100" t="s">
        <v>192</v>
      </c>
      <c r="E62" s="120">
        <v>41331</v>
      </c>
      <c r="F62" s="97">
        <v>709.78999999999985</v>
      </c>
      <c r="G62" s="99">
        <v>86528.53</v>
      </c>
      <c r="H62" s="97">
        <v>2312.9601899999993</v>
      </c>
      <c r="I62" s="98">
        <v>3.7200208923057119E-4</v>
      </c>
      <c r="J62" s="98">
        <v>2.6324198818053115E-3</v>
      </c>
      <c r="K62" s="98">
        <f>H62/'סכום נכסי הקרן'!$C$43</f>
        <v>4.8074932127298288E-5</v>
      </c>
      <c r="L62" s="98"/>
    </row>
    <row r="63" spans="2:12" s="152" customFormat="1">
      <c r="B63" s="90" t="s">
        <v>2216</v>
      </c>
      <c r="C63" s="87" t="s">
        <v>2217</v>
      </c>
      <c r="D63" s="100" t="s">
        <v>192</v>
      </c>
      <c r="E63" s="120">
        <v>41316</v>
      </c>
      <c r="F63" s="97">
        <v>299.99999999999994</v>
      </c>
      <c r="G63" s="99">
        <v>85671.62</v>
      </c>
      <c r="H63" s="97">
        <v>967.91795999999988</v>
      </c>
      <c r="I63" s="98">
        <v>1.5567388703036539E-4</v>
      </c>
      <c r="J63" s="98">
        <v>1.1016041230957974E-3</v>
      </c>
      <c r="K63" s="98">
        <f>H63/'סכום נכסי הקרן'!$C$43</f>
        <v>2.0118197638236492E-5</v>
      </c>
      <c r="L63" s="98"/>
    </row>
    <row r="64" spans="2:12" s="152" customFormat="1">
      <c r="B64" s="90" t="s">
        <v>2218</v>
      </c>
      <c r="C64" s="87" t="s">
        <v>2219</v>
      </c>
      <c r="D64" s="100" t="s">
        <v>192</v>
      </c>
      <c r="E64" s="120">
        <v>38958</v>
      </c>
      <c r="F64" s="97">
        <v>7152.9799999999987</v>
      </c>
      <c r="G64" s="99">
        <v>12199.09</v>
      </c>
      <c r="H64" s="97">
        <v>3286.2041499999996</v>
      </c>
      <c r="I64" s="98">
        <v>1.5459819433375891E-3</v>
      </c>
      <c r="J64" s="98">
        <v>3.7400856173538922E-3</v>
      </c>
      <c r="K64" s="98">
        <f>H64/'סכום נכסי הקרן'!$C$43</f>
        <v>6.8303830801210637E-5</v>
      </c>
      <c r="L64" s="98"/>
    </row>
    <row r="65" spans="2:12" s="152" customFormat="1">
      <c r="B65" s="90" t="s">
        <v>2220</v>
      </c>
      <c r="C65" s="87" t="s">
        <v>2221</v>
      </c>
      <c r="D65" s="100" t="s">
        <v>192</v>
      </c>
      <c r="E65" s="120">
        <v>41248</v>
      </c>
      <c r="F65" s="97">
        <v>699.45</v>
      </c>
      <c r="G65" s="99">
        <v>106064.65000000001</v>
      </c>
      <c r="H65" s="97">
        <v>2793.8969599999996</v>
      </c>
      <c r="I65" s="98">
        <v>1.9697663971122185E-3</v>
      </c>
      <c r="J65" s="98">
        <v>3.1797823140308438E-3</v>
      </c>
      <c r="K65" s="98">
        <f>H65/'סכום נכסי הקרן'!$C$43</f>
        <v>5.8071214240252465E-5</v>
      </c>
      <c r="L65" s="98"/>
    </row>
    <row r="66" spans="2:12" s="152" customFormat="1">
      <c r="B66" s="86"/>
      <c r="C66" s="87"/>
      <c r="D66" s="87"/>
      <c r="E66" s="87"/>
      <c r="F66" s="97"/>
      <c r="G66" s="99"/>
      <c r="H66" s="87"/>
      <c r="I66" s="87"/>
      <c r="J66" s="98"/>
      <c r="K66" s="87"/>
      <c r="L66" s="87"/>
    </row>
    <row r="67" spans="2:12" s="152" customFormat="1">
      <c r="B67" s="104" t="s">
        <v>265</v>
      </c>
      <c r="C67" s="85"/>
      <c r="D67" s="85"/>
      <c r="E67" s="85"/>
      <c r="F67" s="94"/>
      <c r="G67" s="96"/>
      <c r="H67" s="94">
        <v>19766.938939999996</v>
      </c>
      <c r="I67" s="85"/>
      <c r="J67" s="95">
        <v>2.2497094110421164E-2</v>
      </c>
      <c r="K67" s="95">
        <f>H67/'סכום נכסי הקרן'!$C$43</f>
        <v>4.1085629230174934E-4</v>
      </c>
      <c r="L67" s="95"/>
    </row>
    <row r="68" spans="2:12" s="152" customFormat="1">
      <c r="B68" s="90" t="s">
        <v>2222</v>
      </c>
      <c r="C68" s="87">
        <v>5048</v>
      </c>
      <c r="D68" s="100" t="s">
        <v>194</v>
      </c>
      <c r="E68" s="120">
        <v>38200</v>
      </c>
      <c r="F68" s="97">
        <v>4692573.9999999991</v>
      </c>
      <c r="G68" s="99">
        <v>4.22</v>
      </c>
      <c r="H68" s="97">
        <v>848.58243999999979</v>
      </c>
      <c r="I68" s="98">
        <v>2.5864727003861613E-2</v>
      </c>
      <c r="J68" s="98">
        <v>9.657863097102692E-4</v>
      </c>
      <c r="K68" s="98">
        <f>H68/'סכום נכסי הקרן'!$C$43</f>
        <v>1.7637806039116123E-5</v>
      </c>
      <c r="L68" s="98"/>
    </row>
    <row r="69" spans="2:12" s="152" customFormat="1">
      <c r="B69" s="90" t="s">
        <v>2223</v>
      </c>
      <c r="C69" s="87">
        <v>5079</v>
      </c>
      <c r="D69" s="100" t="s">
        <v>194</v>
      </c>
      <c r="E69" s="120">
        <v>39065</v>
      </c>
      <c r="F69" s="97">
        <v>9099999.9999999981</v>
      </c>
      <c r="G69" s="99">
        <v>48.51</v>
      </c>
      <c r="H69" s="97">
        <v>18918.356499999998</v>
      </c>
      <c r="I69" s="98">
        <v>5.3495843123146099E-2</v>
      </c>
      <c r="J69" s="98">
        <v>2.1531307800710896E-2</v>
      </c>
      <c r="K69" s="98">
        <f>H69/'סכום נכסי הקרן'!$C$43</f>
        <v>3.9321848626263327E-4</v>
      </c>
      <c r="L69" s="98"/>
    </row>
    <row r="70" spans="2:12" s="152" customFormat="1">
      <c r="B70" s="86"/>
      <c r="C70" s="87"/>
      <c r="D70" s="87"/>
      <c r="E70" s="87"/>
      <c r="F70" s="97"/>
      <c r="G70" s="99"/>
      <c r="H70" s="87"/>
      <c r="I70" s="87"/>
      <c r="J70" s="98"/>
      <c r="K70" s="87"/>
      <c r="L70" s="87"/>
    </row>
    <row r="71" spans="2:12" s="152" customFormat="1">
      <c r="B71" s="104" t="s">
        <v>266</v>
      </c>
      <c r="C71" s="85"/>
      <c r="D71" s="85"/>
      <c r="E71" s="85"/>
      <c r="F71" s="94"/>
      <c r="G71" s="96"/>
      <c r="H71" s="94">
        <v>234141.48170000027</v>
      </c>
      <c r="I71" s="85"/>
      <c r="J71" s="95">
        <v>0.26648045835256484</v>
      </c>
      <c r="K71" s="95">
        <f>H71/'סכום נכסי הקרן'!$C$43</f>
        <v>4.8666362220927684E-3</v>
      </c>
      <c r="L71" s="95"/>
    </row>
    <row r="72" spans="2:12" s="152" customFormat="1">
      <c r="B72" s="90" t="s">
        <v>2224</v>
      </c>
      <c r="C72" s="87">
        <v>4020</v>
      </c>
      <c r="D72" s="100" t="s">
        <v>194</v>
      </c>
      <c r="E72" s="120">
        <v>39105</v>
      </c>
      <c r="F72" s="97">
        <v>797706.92</v>
      </c>
      <c r="G72" s="99">
        <v>63.629999999999995</v>
      </c>
      <c r="H72" s="97">
        <v>2175.3673899999999</v>
      </c>
      <c r="I72" s="98">
        <v>5.4421768707482998E-3</v>
      </c>
      <c r="J72" s="98">
        <v>2.4758231431847213E-3</v>
      </c>
      <c r="K72" s="98">
        <f>H72/'סכום נכסי הקרן'!$C$43</f>
        <v>4.5215062532567001E-5</v>
      </c>
      <c r="L72" s="98"/>
    </row>
    <row r="73" spans="2:12" s="152" customFormat="1">
      <c r="B73" s="90" t="s">
        <v>2225</v>
      </c>
      <c r="C73" s="87">
        <v>5044</v>
      </c>
      <c r="D73" s="100" t="s">
        <v>192</v>
      </c>
      <c r="E73" s="120">
        <v>38168</v>
      </c>
      <c r="F73" s="97">
        <v>2788169.39</v>
      </c>
      <c r="G73" s="99">
        <v>0</v>
      </c>
      <c r="H73" s="97">
        <v>1.0509999999999999E-2</v>
      </c>
      <c r="I73" s="98">
        <v>6.2500000000000003E-3</v>
      </c>
      <c r="J73" s="98">
        <v>1.1961612256618143E-8</v>
      </c>
      <c r="K73" s="98">
        <f>H73/'סכום נכסי הקרן'!$C$43</f>
        <v>2.1845059800095612E-10</v>
      </c>
      <c r="L73" s="98"/>
    </row>
    <row r="74" spans="2:12" s="152" customFormat="1">
      <c r="B74" s="90" t="s">
        <v>2226</v>
      </c>
      <c r="C74" s="87">
        <v>5263</v>
      </c>
      <c r="D74" s="100" t="s">
        <v>192</v>
      </c>
      <c r="E74" s="120">
        <v>42082</v>
      </c>
      <c r="F74" s="97">
        <v>3258309.2499999995</v>
      </c>
      <c r="G74" s="99">
        <v>51.77</v>
      </c>
      <c r="H74" s="97">
        <v>6352.6752499999993</v>
      </c>
      <c r="I74" s="98">
        <v>5.9405940594059407E-3</v>
      </c>
      <c r="J74" s="98">
        <v>7.2300892609623909E-3</v>
      </c>
      <c r="K74" s="98">
        <f>H74/'סכום נכסי הקרן'!$C$43</f>
        <v>1.3204050497320395E-4</v>
      </c>
      <c r="L74" s="98"/>
    </row>
    <row r="75" spans="2:12" s="152" customFormat="1">
      <c r="B75" s="90" t="s">
        <v>2227</v>
      </c>
      <c r="C75" s="87">
        <v>4021</v>
      </c>
      <c r="D75" s="100" t="s">
        <v>194</v>
      </c>
      <c r="E75" s="120">
        <v>39126</v>
      </c>
      <c r="F75" s="97">
        <v>330048.70999999996</v>
      </c>
      <c r="G75" s="99">
        <v>105.44</v>
      </c>
      <c r="H75" s="97">
        <v>1491.4512799999998</v>
      </c>
      <c r="I75" s="98">
        <v>1E-3</v>
      </c>
      <c r="J75" s="98">
        <v>1.6974464235011244E-3</v>
      </c>
      <c r="K75" s="98">
        <f>H75/'סכום נכסי הקרן'!$C$43</f>
        <v>3.0999850048077208E-5</v>
      </c>
      <c r="L75" s="98"/>
    </row>
    <row r="76" spans="2:12" s="152" customFormat="1">
      <c r="B76" s="90" t="s">
        <v>2228</v>
      </c>
      <c r="C76" s="87">
        <v>4025</v>
      </c>
      <c r="D76" s="100" t="s">
        <v>192</v>
      </c>
      <c r="E76" s="120">
        <v>39247</v>
      </c>
      <c r="F76" s="97">
        <v>690782.19999999984</v>
      </c>
      <c r="G76" s="99">
        <v>66.430000000000007</v>
      </c>
      <c r="H76" s="97">
        <v>1728.1774099999998</v>
      </c>
      <c r="I76" s="98">
        <v>2.0127731060541891E-3</v>
      </c>
      <c r="J76" s="98">
        <v>1.9668685146590485E-3</v>
      </c>
      <c r="K76" s="98">
        <f>H76/'סכום נכסי הקרן'!$C$43</f>
        <v>3.5920208246074554E-5</v>
      </c>
      <c r="L76" s="98"/>
    </row>
    <row r="77" spans="2:12" s="152" customFormat="1">
      <c r="B77" s="90" t="s">
        <v>2229</v>
      </c>
      <c r="C77" s="87">
        <v>5264</v>
      </c>
      <c r="D77" s="100" t="s">
        <v>192</v>
      </c>
      <c r="E77" s="120">
        <v>42234</v>
      </c>
      <c r="F77" s="97">
        <v>5405787.8099999987</v>
      </c>
      <c r="G77" s="99">
        <v>101.26</v>
      </c>
      <c r="H77" s="97">
        <v>20615.707729999998</v>
      </c>
      <c r="I77" s="98">
        <v>1.0462025316455696E-3</v>
      </c>
      <c r="J77" s="98">
        <v>2.3463092508280249E-2</v>
      </c>
      <c r="K77" s="98">
        <f>H77/'סכום נכסי הקרן'!$C$43</f>
        <v>4.2849797163001274E-4</v>
      </c>
      <c r="L77" s="98"/>
    </row>
    <row r="78" spans="2:12" s="152" customFormat="1">
      <c r="B78" s="90" t="s">
        <v>2230</v>
      </c>
      <c r="C78" s="87">
        <v>5266</v>
      </c>
      <c r="D78" s="100" t="s">
        <v>192</v>
      </c>
      <c r="E78" s="120">
        <v>42228</v>
      </c>
      <c r="F78" s="97">
        <v>4287938.6399999987</v>
      </c>
      <c r="G78" s="99">
        <v>73.23</v>
      </c>
      <c r="H78" s="97">
        <v>11826.134649999998</v>
      </c>
      <c r="I78" s="98">
        <v>3.8533333333333336E-3</v>
      </c>
      <c r="J78" s="98">
        <v>1.3459527799986347E-2</v>
      </c>
      <c r="K78" s="98">
        <f>H78/'סכום נכסי הקרן'!$C$43</f>
        <v>2.4580648775759543E-4</v>
      </c>
      <c r="L78" s="98"/>
    </row>
    <row r="79" spans="2:12" s="152" customFormat="1">
      <c r="B79" s="90" t="s">
        <v>2231</v>
      </c>
      <c r="C79" s="87">
        <v>5222</v>
      </c>
      <c r="D79" s="100" t="s">
        <v>192</v>
      </c>
      <c r="E79" s="120">
        <v>40675</v>
      </c>
      <c r="F79" s="97">
        <v>3122143.6899999995</v>
      </c>
      <c r="G79" s="99">
        <v>85.84</v>
      </c>
      <c r="H79" s="97">
        <v>10092.626239999998</v>
      </c>
      <c r="I79" s="98">
        <v>6.1629658079625296E-3</v>
      </c>
      <c r="J79" s="98">
        <v>1.1486591982288285E-2</v>
      </c>
      <c r="K79" s="98">
        <f>H79/'סכום נכסי הקרן'!$C$43</f>
        <v>2.0977547455072705E-4</v>
      </c>
      <c r="L79" s="98"/>
    </row>
    <row r="80" spans="2:12" s="152" customFormat="1">
      <c r="B80" s="90" t="s">
        <v>2232</v>
      </c>
      <c r="C80" s="87">
        <v>4027</v>
      </c>
      <c r="D80" s="100" t="s">
        <v>192</v>
      </c>
      <c r="E80" s="120">
        <v>39294</v>
      </c>
      <c r="F80" s="97">
        <v>202346.58000019996</v>
      </c>
      <c r="G80" s="99">
        <v>2.02</v>
      </c>
      <c r="H80" s="97">
        <v>15.359630000099997</v>
      </c>
      <c r="I80" s="98">
        <v>2.3400000000000001E-3</v>
      </c>
      <c r="J80" s="98">
        <v>1.7481059796985337E-5</v>
      </c>
      <c r="K80" s="98">
        <f>H80/'סכום נכסי הקרן'!$C$43</f>
        <v>3.1925027198813231E-7</v>
      </c>
      <c r="L80" s="98"/>
    </row>
    <row r="81" spans="2:12" s="152" customFormat="1">
      <c r="B81" s="90" t="s">
        <v>2233</v>
      </c>
      <c r="C81" s="87">
        <v>4028</v>
      </c>
      <c r="D81" s="100" t="s">
        <v>192</v>
      </c>
      <c r="E81" s="120">
        <v>39321</v>
      </c>
      <c r="F81" s="97">
        <v>370477.36999999994</v>
      </c>
      <c r="G81" s="99">
        <v>33.5</v>
      </c>
      <c r="H81" s="97">
        <v>467.4439799999999</v>
      </c>
      <c r="I81" s="98">
        <v>1.8721993295078435E-3</v>
      </c>
      <c r="J81" s="98">
        <v>5.3200605522838872E-4</v>
      </c>
      <c r="K81" s="98">
        <f>H81/'סכום נכסי הקרן'!$C$43</f>
        <v>9.7158341544193112E-6</v>
      </c>
      <c r="L81" s="98"/>
    </row>
    <row r="82" spans="2:12" s="152" customFormat="1">
      <c r="B82" s="90" t="s">
        <v>2234</v>
      </c>
      <c r="C82" s="87">
        <v>5099</v>
      </c>
      <c r="D82" s="100" t="s">
        <v>192</v>
      </c>
      <c r="E82" s="120">
        <v>39762</v>
      </c>
      <c r="F82" s="97">
        <v>3720536.4099999992</v>
      </c>
      <c r="G82" s="99">
        <v>300.15999999999997</v>
      </c>
      <c r="H82" s="97">
        <v>42056.450359999995</v>
      </c>
      <c r="I82" s="98">
        <v>4.5509570662710365E-2</v>
      </c>
      <c r="J82" s="98">
        <v>4.7865171464893295E-2</v>
      </c>
      <c r="K82" s="98">
        <f>H82/'סכום נכסי הקרן'!$C$43</f>
        <v>8.7414431312459817E-4</v>
      </c>
      <c r="L82" s="98"/>
    </row>
    <row r="83" spans="2:12" s="152" customFormat="1">
      <c r="B83" s="90" t="s">
        <v>2235</v>
      </c>
      <c r="C83" s="87">
        <v>5228</v>
      </c>
      <c r="D83" s="100" t="s">
        <v>192</v>
      </c>
      <c r="E83" s="120">
        <v>41086</v>
      </c>
      <c r="F83" s="97">
        <v>2279999.9999999995</v>
      </c>
      <c r="G83" s="99">
        <v>94.8</v>
      </c>
      <c r="H83" s="97">
        <v>8139.5794699999988</v>
      </c>
      <c r="I83" s="98">
        <v>1.1320754716981131E-2</v>
      </c>
      <c r="J83" s="98">
        <v>9.2637957708914757E-3</v>
      </c>
      <c r="K83" s="98">
        <f>H83/'סכום נכסי הקרן'!$C$43</f>
        <v>1.6918135135088539E-4</v>
      </c>
      <c r="L83" s="98"/>
    </row>
    <row r="84" spans="2:12" s="152" customFormat="1">
      <c r="B84" s="90" t="s">
        <v>2236</v>
      </c>
      <c r="C84" s="87">
        <v>5087</v>
      </c>
      <c r="D84" s="100" t="s">
        <v>192</v>
      </c>
      <c r="E84" s="120">
        <v>39713</v>
      </c>
      <c r="F84" s="97">
        <v>4799999.9999999991</v>
      </c>
      <c r="G84" s="99">
        <v>18.34</v>
      </c>
      <c r="H84" s="97">
        <v>3314.4355099999993</v>
      </c>
      <c r="I84" s="98">
        <v>4.577497024626934E-3</v>
      </c>
      <c r="J84" s="98">
        <v>3.7722162150510374E-3</v>
      </c>
      <c r="K84" s="98">
        <f>H84/'סכום נכסי הקרן'!$C$43</f>
        <v>6.8890620284976594E-5</v>
      </c>
      <c r="L84" s="98"/>
    </row>
    <row r="85" spans="2:12" s="152" customFormat="1">
      <c r="B85" s="90" t="s">
        <v>2237</v>
      </c>
      <c r="C85" s="87">
        <v>5223</v>
      </c>
      <c r="D85" s="100" t="s">
        <v>192</v>
      </c>
      <c r="E85" s="120">
        <v>40749</v>
      </c>
      <c r="F85" s="97">
        <v>5093397.0599999987</v>
      </c>
      <c r="G85" s="99">
        <v>44.18</v>
      </c>
      <c r="H85" s="97">
        <v>8475.3337699999993</v>
      </c>
      <c r="I85" s="98">
        <v>1.1223917147084332E-2</v>
      </c>
      <c r="J85" s="98">
        <v>9.6459235301771321E-3</v>
      </c>
      <c r="K85" s="98">
        <f>H85/'סכום נכסי הקרן'!$C$43</f>
        <v>1.7616001239906736E-4</v>
      </c>
      <c r="L85" s="98"/>
    </row>
    <row r="86" spans="2:12" s="152" customFormat="1">
      <c r="B86" s="90" t="s">
        <v>2238</v>
      </c>
      <c r="C86" s="87">
        <v>5270</v>
      </c>
      <c r="D86" s="100" t="s">
        <v>192</v>
      </c>
      <c r="E86" s="120">
        <v>42338</v>
      </c>
      <c r="F86" s="97">
        <v>4549523.4999999991</v>
      </c>
      <c r="G86" s="99">
        <v>97.99</v>
      </c>
      <c r="H86" s="97">
        <v>16789.036369999998</v>
      </c>
      <c r="I86" s="98">
        <v>1.2705076923076923E-2</v>
      </c>
      <c r="J86" s="98">
        <v>1.9107891838268297E-2</v>
      </c>
      <c r="K86" s="98">
        <f>H86/'סכום נכסי הקרן'!$C$43</f>
        <v>3.4896051711572805E-4</v>
      </c>
      <c r="L86" s="98"/>
    </row>
    <row r="87" spans="2:12" s="152" customFormat="1">
      <c r="B87" s="90" t="s">
        <v>2239</v>
      </c>
      <c r="C87" s="87">
        <v>5059</v>
      </c>
      <c r="D87" s="100" t="s">
        <v>194</v>
      </c>
      <c r="E87" s="120">
        <v>39255</v>
      </c>
      <c r="F87" s="97">
        <v>2844599.9999999995</v>
      </c>
      <c r="G87" s="99">
        <v>32.21</v>
      </c>
      <c r="H87" s="97">
        <v>3927.2475599999998</v>
      </c>
      <c r="I87" s="98">
        <v>6.2630480167014616E-3</v>
      </c>
      <c r="J87" s="98">
        <v>4.4696681777801808E-3</v>
      </c>
      <c r="K87" s="98">
        <f>H87/'סכום נכסי הקרן'!$C$43</f>
        <v>8.1627933204547664E-5</v>
      </c>
      <c r="L87" s="98"/>
    </row>
    <row r="88" spans="2:12" s="152" customFormat="1">
      <c r="B88" s="90" t="s">
        <v>2240</v>
      </c>
      <c r="C88" s="87">
        <v>4023</v>
      </c>
      <c r="D88" s="100" t="s">
        <v>194</v>
      </c>
      <c r="E88" s="120">
        <v>39205</v>
      </c>
      <c r="F88" s="97">
        <v>2534940.9999999995</v>
      </c>
      <c r="G88" s="99">
        <v>59.599999999999994</v>
      </c>
      <c r="H88" s="97">
        <v>6475.2906399999993</v>
      </c>
      <c r="I88" s="98">
        <v>2.0000000000000004E-2</v>
      </c>
      <c r="J88" s="98">
        <v>7.3696399509599183E-3</v>
      </c>
      <c r="K88" s="98">
        <f>H88/'סכום נכסי הקרן'!$C$43</f>
        <v>1.3458906874766832E-4</v>
      </c>
      <c r="L88" s="98"/>
    </row>
    <row r="89" spans="2:12" s="152" customFormat="1">
      <c r="B89" s="90" t="s">
        <v>2241</v>
      </c>
      <c r="C89" s="87">
        <v>5121</v>
      </c>
      <c r="D89" s="100" t="s">
        <v>193</v>
      </c>
      <c r="E89" s="120">
        <v>39988</v>
      </c>
      <c r="F89" s="97">
        <v>38610484.789999992</v>
      </c>
      <c r="G89" s="99">
        <v>16.194400000000002</v>
      </c>
      <c r="H89" s="97">
        <v>6252.7363499999983</v>
      </c>
      <c r="I89" s="98">
        <v>0.10322448979591836</v>
      </c>
      <c r="J89" s="98">
        <v>7.1163470753151077E-3</v>
      </c>
      <c r="K89" s="98">
        <f>H89/'סכום נכסי הקרן'!$C$43</f>
        <v>1.2996327257847913E-4</v>
      </c>
      <c r="L89" s="98"/>
    </row>
    <row r="90" spans="2:12" s="152" customFormat="1">
      <c r="B90" s="90" t="s">
        <v>2242</v>
      </c>
      <c r="C90" s="87">
        <v>5258</v>
      </c>
      <c r="D90" s="100" t="s">
        <v>193</v>
      </c>
      <c r="E90" s="120">
        <v>42036</v>
      </c>
      <c r="F90" s="97">
        <v>30189890.999999996</v>
      </c>
      <c r="G90" s="99">
        <v>73.390799999999999</v>
      </c>
      <c r="H90" s="97">
        <v>22156.602519999997</v>
      </c>
      <c r="I90" s="98">
        <v>5.6495050356632381E-2</v>
      </c>
      <c r="J90" s="98">
        <v>2.5216811443220594E-2</v>
      </c>
      <c r="K90" s="98">
        <f>H90/'סכום נכסי הקרן'!$C$43</f>
        <v>4.605255062001419E-4</v>
      </c>
      <c r="L90" s="98"/>
    </row>
    <row r="91" spans="2:12" s="152" customFormat="1">
      <c r="B91" s="90" t="s">
        <v>2243</v>
      </c>
      <c r="C91" s="87">
        <v>5255</v>
      </c>
      <c r="D91" s="100" t="s">
        <v>192</v>
      </c>
      <c r="E91" s="120">
        <v>41407</v>
      </c>
      <c r="F91" s="97">
        <v>455165.99999999994</v>
      </c>
      <c r="G91" s="99">
        <v>62.12</v>
      </c>
      <c r="H91" s="97">
        <v>1064.7680299999997</v>
      </c>
      <c r="I91" s="98">
        <v>2.8089887640449437E-2</v>
      </c>
      <c r="J91" s="98">
        <v>1.2118308580497767E-3</v>
      </c>
      <c r="K91" s="98">
        <f>H91/'סכום נכסי הקרן'!$C$43</f>
        <v>2.2131228628525212E-5</v>
      </c>
      <c r="L91" s="98"/>
    </row>
    <row r="92" spans="2:12" s="152" customFormat="1">
      <c r="B92" s="90" t="s">
        <v>2244</v>
      </c>
      <c r="C92" s="87">
        <v>4029</v>
      </c>
      <c r="D92" s="100" t="s">
        <v>192</v>
      </c>
      <c r="E92" s="120">
        <v>39321</v>
      </c>
      <c r="F92" s="97">
        <v>913253.3899999999</v>
      </c>
      <c r="G92" s="99">
        <v>101.88999999999999</v>
      </c>
      <c r="H92" s="97">
        <v>3504.4356300001</v>
      </c>
      <c r="I92" s="98">
        <v>4.4885831966234328E-3</v>
      </c>
      <c r="J92" s="98">
        <v>3.9884586283861585E-3</v>
      </c>
      <c r="K92" s="98">
        <f>H92/'סכום נכסי הקרן'!$C$43</f>
        <v>7.2839777262547996E-5</v>
      </c>
      <c r="L92" s="98"/>
    </row>
    <row r="93" spans="2:12" s="152" customFormat="1">
      <c r="B93" s="90" t="s">
        <v>2245</v>
      </c>
      <c r="C93" s="87">
        <v>4024</v>
      </c>
      <c r="D93" s="100" t="s">
        <v>194</v>
      </c>
      <c r="E93" s="120">
        <v>39223</v>
      </c>
      <c r="F93" s="97">
        <v>400683.15</v>
      </c>
      <c r="G93" s="99">
        <v>90.600000000000009</v>
      </c>
      <c r="H93" s="97">
        <v>1555.6680800000001</v>
      </c>
      <c r="I93" s="98">
        <v>7.5668790088457951E-3</v>
      </c>
      <c r="J93" s="98">
        <v>1.770532671071134E-3</v>
      </c>
      <c r="K93" s="98">
        <f>H93/'סכום נכסי הקרן'!$C$43</f>
        <v>3.2334597751379575E-5</v>
      </c>
      <c r="L93" s="98"/>
    </row>
    <row r="94" spans="2:12" s="152" customFormat="1">
      <c r="B94" s="90" t="s">
        <v>2246</v>
      </c>
      <c r="C94" s="87">
        <v>5268</v>
      </c>
      <c r="D94" s="100" t="s">
        <v>194</v>
      </c>
      <c r="E94" s="120">
        <v>42206</v>
      </c>
      <c r="F94" s="97">
        <v>177982.99999999997</v>
      </c>
      <c r="G94" s="99">
        <v>0</v>
      </c>
      <c r="H94" s="97">
        <v>7.6999999999999996E-4</v>
      </c>
      <c r="I94" s="98">
        <v>3.9035591274397246E-3</v>
      </c>
      <c r="J94" s="98">
        <v>8.7635027950484977E-10</v>
      </c>
      <c r="K94" s="98">
        <f>H94/'סכום נכסי הקרן'!$C$43</f>
        <v>1.6004468169432562E-11</v>
      </c>
      <c r="L94" s="98"/>
    </row>
    <row r="95" spans="2:12" s="152" customFormat="1">
      <c r="B95" s="90" t="s">
        <v>2247</v>
      </c>
      <c r="C95" s="87">
        <v>5225</v>
      </c>
      <c r="D95" s="100" t="s">
        <v>192</v>
      </c>
      <c r="E95" s="120">
        <v>41269</v>
      </c>
      <c r="F95" s="97">
        <v>7255918.9999999991</v>
      </c>
      <c r="G95" s="99">
        <v>35.549999999999997</v>
      </c>
      <c r="H95" s="97">
        <v>9713.034380000001</v>
      </c>
      <c r="I95" s="98">
        <v>8.5000000000000006E-3</v>
      </c>
      <c r="J95" s="98">
        <v>1.1054571939939242E-2</v>
      </c>
      <c r="K95" s="98">
        <f>H95/'סכום נכסי הקרן'!$C$43</f>
        <v>2.0188564878352491E-4</v>
      </c>
      <c r="L95" s="98"/>
    </row>
    <row r="96" spans="2:12" s="152" customFormat="1">
      <c r="B96" s="90" t="s">
        <v>2248</v>
      </c>
      <c r="C96" s="87">
        <v>5267</v>
      </c>
      <c r="D96" s="100" t="s">
        <v>194</v>
      </c>
      <c r="E96" s="120">
        <v>42446</v>
      </c>
      <c r="F96" s="97">
        <v>767325.99999999988</v>
      </c>
      <c r="G96" s="99">
        <v>70.400000000000006</v>
      </c>
      <c r="H96" s="97">
        <v>2315.1164799999997</v>
      </c>
      <c r="I96" s="98">
        <v>1.0688337361844305E-2</v>
      </c>
      <c r="J96" s="98">
        <v>2.6348739926419268E-3</v>
      </c>
      <c r="K96" s="98">
        <f>H96/'סכום נכסי הקרן'!$C$43</f>
        <v>4.811975066582955E-5</v>
      </c>
      <c r="L96" s="98"/>
    </row>
    <row r="97" spans="2:12" s="152" customFormat="1">
      <c r="B97" s="90" t="s">
        <v>2249</v>
      </c>
      <c r="C97" s="87">
        <v>5083</v>
      </c>
      <c r="D97" s="100" t="s">
        <v>192</v>
      </c>
      <c r="E97" s="120">
        <v>39415</v>
      </c>
      <c r="F97" s="97">
        <v>3693863.9999999995</v>
      </c>
      <c r="G97" s="99">
        <v>80.03</v>
      </c>
      <c r="H97" s="97">
        <v>11133.325029999998</v>
      </c>
      <c r="I97" s="98">
        <v>2.9136892404740572E-2</v>
      </c>
      <c r="J97" s="98">
        <v>1.2671029223193297E-2</v>
      </c>
      <c r="K97" s="98">
        <f>H97/'סכום נכסי הקרן'!$C$43</f>
        <v>2.3140642345789847E-4</v>
      </c>
      <c r="L97" s="98"/>
    </row>
    <row r="98" spans="2:12" s="152" customFormat="1">
      <c r="B98" s="90" t="s">
        <v>2250</v>
      </c>
      <c r="C98" s="87">
        <v>5269</v>
      </c>
      <c r="D98" s="100" t="s">
        <v>194</v>
      </c>
      <c r="E98" s="120">
        <v>42271</v>
      </c>
      <c r="F98" s="97">
        <v>1562227.36</v>
      </c>
      <c r="G98" s="99">
        <v>85.73</v>
      </c>
      <c r="H98" s="97">
        <v>5739.72019</v>
      </c>
      <c r="I98" s="98">
        <v>2.2184807368525305E-2</v>
      </c>
      <c r="J98" s="98">
        <v>6.5324745360858831E-3</v>
      </c>
      <c r="K98" s="98">
        <f>H98/'סכום נכסי הקרן'!$C$43</f>
        <v>1.1930021958740834E-4</v>
      </c>
      <c r="L98" s="98"/>
    </row>
    <row r="99" spans="2:12" s="152" customFormat="1">
      <c r="B99" s="90" t="s">
        <v>2251</v>
      </c>
      <c r="C99" s="87">
        <v>5227</v>
      </c>
      <c r="D99" s="100" t="s">
        <v>192</v>
      </c>
      <c r="E99" s="120">
        <v>40997</v>
      </c>
      <c r="F99" s="97">
        <v>1155685.2700000997</v>
      </c>
      <c r="G99" s="99">
        <v>59.06</v>
      </c>
      <c r="H99" s="97">
        <v>2570.6314200000998</v>
      </c>
      <c r="I99" s="98">
        <v>3.0303030303030303E-3</v>
      </c>
      <c r="J99" s="98">
        <v>2.9256799524948526E-3</v>
      </c>
      <c r="K99" s="98">
        <f>H99/'סכום נכסי הקרן'!$C$43</f>
        <v>5.3430634723032246E-5</v>
      </c>
      <c r="L99" s="98"/>
    </row>
    <row r="100" spans="2:12" s="152" customFormat="1">
      <c r="B100" s="90" t="s">
        <v>2252</v>
      </c>
      <c r="C100" s="87">
        <v>5257</v>
      </c>
      <c r="D100" s="100" t="s">
        <v>192</v>
      </c>
      <c r="E100" s="120">
        <v>42033</v>
      </c>
      <c r="F100" s="97">
        <v>2100800.9999999995</v>
      </c>
      <c r="G100" s="99">
        <v>95.01</v>
      </c>
      <c r="H100" s="97">
        <v>7516.9139299999988</v>
      </c>
      <c r="I100" s="98">
        <v>3.2595864226826005E-2</v>
      </c>
      <c r="J100" s="98">
        <v>8.5551293812589583E-3</v>
      </c>
      <c r="K100" s="98">
        <f>H100/'סכום נכסי הקרן'!$C$43</f>
        <v>1.5623923340915482E-4</v>
      </c>
      <c r="L100" s="98"/>
    </row>
    <row r="101" spans="2:12" s="152" customFormat="1">
      <c r="B101" s="90" t="s">
        <v>2253</v>
      </c>
      <c r="C101" s="87">
        <v>5094</v>
      </c>
      <c r="D101" s="100" t="s">
        <v>192</v>
      </c>
      <c r="E101" s="120">
        <v>39717</v>
      </c>
      <c r="F101" s="97">
        <v>4491635.9999999991</v>
      </c>
      <c r="G101" s="99">
        <v>98.59</v>
      </c>
      <c r="H101" s="97">
        <v>16676.1976</v>
      </c>
      <c r="I101" s="98">
        <v>3.0500000000000003E-2</v>
      </c>
      <c r="J101" s="98">
        <v>1.8979468088101435E-2</v>
      </c>
      <c r="K101" s="98">
        <f>H101/'סכום נכסי הקרן'!$C$43</f>
        <v>3.4661516061865936E-4</v>
      </c>
      <c r="L101" s="98"/>
    </row>
    <row r="102" spans="2:12" s="152" customFormat="1">
      <c r="B102" s="164"/>
    </row>
    <row r="103" spans="2:12" s="152" customFormat="1">
      <c r="B103" s="164"/>
    </row>
    <row r="104" spans="2:12" s="152" customFormat="1">
      <c r="B104" s="153" t="s">
        <v>2833</v>
      </c>
    </row>
    <row r="105" spans="2:12" s="152" customFormat="1">
      <c r="B105" s="153" t="s">
        <v>140</v>
      </c>
    </row>
    <row r="106" spans="2:12" s="152" customFormat="1">
      <c r="B106" s="164"/>
    </row>
    <row r="107" spans="2:12" s="152" customFormat="1">
      <c r="B107" s="164"/>
    </row>
    <row r="108" spans="2:12" s="152" customFormat="1">
      <c r="B108" s="164"/>
    </row>
    <row r="109" spans="2:12" s="152" customFormat="1">
      <c r="B109" s="164"/>
    </row>
    <row r="110" spans="2:12" s="152" customFormat="1">
      <c r="B110" s="164"/>
    </row>
    <row r="111" spans="2:12" s="152" customFormat="1">
      <c r="B111" s="164"/>
    </row>
    <row r="112" spans="2:12" s="152" customFormat="1">
      <c r="B112" s="164"/>
    </row>
    <row r="113" spans="2:2" s="152" customFormat="1">
      <c r="B113" s="164"/>
    </row>
    <row r="114" spans="2:2" s="152" customFormat="1">
      <c r="B114" s="164"/>
    </row>
    <row r="115" spans="2:2" s="152" customFormat="1">
      <c r="B115" s="164"/>
    </row>
    <row r="116" spans="2:2" s="152" customFormat="1">
      <c r="B116" s="164"/>
    </row>
    <row r="117" spans="2:2" s="152" customFormat="1">
      <c r="B117" s="164"/>
    </row>
    <row r="118" spans="2:2" s="152" customFormat="1">
      <c r="B118" s="164"/>
    </row>
    <row r="119" spans="2:2" s="152" customFormat="1">
      <c r="B119" s="164"/>
    </row>
    <row r="120" spans="2:2" s="152" customFormat="1">
      <c r="B120" s="164"/>
    </row>
    <row r="121" spans="2:2" s="152" customFormat="1">
      <c r="B121" s="164"/>
    </row>
    <row r="122" spans="2:2" s="152" customFormat="1">
      <c r="B122" s="164"/>
    </row>
    <row r="123" spans="2:2" s="152" customFormat="1">
      <c r="B123" s="164"/>
    </row>
    <row r="124" spans="2:2" s="152" customFormat="1">
      <c r="B124" s="164"/>
    </row>
    <row r="125" spans="2:2" s="152" customFormat="1">
      <c r="B125" s="164"/>
    </row>
    <row r="126" spans="2:2" s="152" customFormat="1">
      <c r="B126" s="164"/>
    </row>
    <row r="127" spans="2:2" s="152" customFormat="1">
      <c r="B127" s="164"/>
    </row>
    <row r="128" spans="2:2" s="152" customFormat="1">
      <c r="B128" s="164"/>
    </row>
    <row r="129" spans="2:2" s="152" customFormat="1">
      <c r="B129" s="164"/>
    </row>
    <row r="130" spans="2:2" s="152" customFormat="1">
      <c r="B130" s="164"/>
    </row>
    <row r="131" spans="2:2" s="152" customFormat="1">
      <c r="B131" s="164"/>
    </row>
    <row r="132" spans="2:2" s="152" customFormat="1">
      <c r="B132" s="164"/>
    </row>
    <row r="133" spans="2:2" s="152" customFormat="1">
      <c r="B133" s="164"/>
    </row>
    <row r="134" spans="2:2" s="152" customFormat="1">
      <c r="B134" s="164"/>
    </row>
    <row r="135" spans="2:2" s="152" customFormat="1">
      <c r="B135" s="164"/>
    </row>
    <row r="136" spans="2:2" s="152" customFormat="1">
      <c r="B136" s="164"/>
    </row>
    <row r="137" spans="2:2" s="152" customFormat="1">
      <c r="B137" s="164"/>
    </row>
    <row r="138" spans="2:2" s="152" customFormat="1">
      <c r="B138" s="164"/>
    </row>
    <row r="139" spans="2:2" s="152" customFormat="1">
      <c r="B139" s="164"/>
    </row>
    <row r="140" spans="2:2" s="152" customFormat="1">
      <c r="B140" s="164"/>
    </row>
    <row r="141" spans="2:2" s="152" customFormat="1">
      <c r="B141" s="164"/>
    </row>
    <row r="142" spans="2:2" s="152" customFormat="1">
      <c r="B142" s="164"/>
    </row>
    <row r="143" spans="2:2" s="152" customFormat="1">
      <c r="B143" s="164"/>
    </row>
    <row r="144" spans="2:2" s="152" customFormat="1">
      <c r="B144" s="164"/>
    </row>
    <row r="145" spans="2:2" s="152" customFormat="1">
      <c r="B145" s="164"/>
    </row>
    <row r="146" spans="2:2" s="152" customFormat="1">
      <c r="B146" s="164"/>
    </row>
    <row r="147" spans="2:2" s="152" customFormat="1">
      <c r="B147" s="164"/>
    </row>
    <row r="148" spans="2:2" s="152" customFormat="1">
      <c r="B148" s="164"/>
    </row>
    <row r="149" spans="2:2" s="152" customFormat="1">
      <c r="B149" s="164"/>
    </row>
    <row r="150" spans="2:2" s="152" customFormat="1">
      <c r="B150" s="164"/>
    </row>
    <row r="151" spans="2:2" s="152" customFormat="1">
      <c r="B151" s="164"/>
    </row>
    <row r="152" spans="2:2" s="152" customFormat="1">
      <c r="B152" s="164"/>
    </row>
    <row r="153" spans="2:2" s="152" customFormat="1">
      <c r="B153" s="164"/>
    </row>
    <row r="154" spans="2:2" s="152" customFormat="1">
      <c r="B154" s="164"/>
    </row>
    <row r="155" spans="2:2" s="152" customFormat="1">
      <c r="B155" s="164"/>
    </row>
    <row r="156" spans="2:2" s="152" customFormat="1">
      <c r="B156" s="164"/>
    </row>
    <row r="157" spans="2:2" s="152" customFormat="1">
      <c r="B157" s="164"/>
    </row>
    <row r="158" spans="2:2" s="152" customFormat="1">
      <c r="B158" s="164"/>
    </row>
    <row r="159" spans="2:2" s="152" customFormat="1">
      <c r="B159" s="164"/>
    </row>
    <row r="160" spans="2:2" s="152" customFormat="1">
      <c r="B160" s="164"/>
    </row>
    <row r="161" spans="2:2" s="152" customFormat="1">
      <c r="B161" s="164"/>
    </row>
    <row r="162" spans="2:2" s="152" customFormat="1">
      <c r="B162" s="164"/>
    </row>
    <row r="163" spans="2:2" s="152" customFormat="1">
      <c r="B163" s="164"/>
    </row>
    <row r="164" spans="2:2" s="152" customFormat="1">
      <c r="B164" s="164"/>
    </row>
    <row r="165" spans="2:2" s="152" customFormat="1">
      <c r="B165" s="164"/>
    </row>
    <row r="166" spans="2:2" s="152" customFormat="1">
      <c r="B166" s="164"/>
    </row>
    <row r="167" spans="2:2" s="152" customFormat="1">
      <c r="B167" s="164"/>
    </row>
    <row r="168" spans="2:2" s="152" customFormat="1">
      <c r="B168" s="164"/>
    </row>
    <row r="169" spans="2:2" s="152" customFormat="1">
      <c r="B169" s="164"/>
    </row>
    <row r="170" spans="2:2" s="152" customFormat="1">
      <c r="B170" s="164"/>
    </row>
    <row r="171" spans="2:2" s="152" customFormat="1">
      <c r="B171" s="164"/>
    </row>
    <row r="172" spans="2:2" s="152" customFormat="1">
      <c r="B172" s="164"/>
    </row>
    <row r="173" spans="2:2" s="152" customFormat="1">
      <c r="B173" s="164"/>
    </row>
    <row r="174" spans="2:2" s="152" customFormat="1">
      <c r="B174" s="164"/>
    </row>
    <row r="175" spans="2:2" s="152" customFormat="1">
      <c r="B175" s="164"/>
    </row>
    <row r="176" spans="2:2" s="152" customFormat="1">
      <c r="B176" s="164"/>
    </row>
    <row r="177" spans="2:2" s="152" customFormat="1">
      <c r="B177" s="164"/>
    </row>
    <row r="178" spans="2:2" s="152" customFormat="1">
      <c r="B178" s="164"/>
    </row>
    <row r="179" spans="2:2" s="152" customFormat="1">
      <c r="B179" s="164"/>
    </row>
    <row r="180" spans="2:2" s="152" customFormat="1">
      <c r="B180" s="164"/>
    </row>
    <row r="181" spans="2:2" s="152" customFormat="1">
      <c r="B181" s="164"/>
    </row>
    <row r="182" spans="2:2" s="152" customFormat="1">
      <c r="B182" s="164"/>
    </row>
    <row r="183" spans="2:2" s="152" customFormat="1">
      <c r="B183" s="164"/>
    </row>
    <row r="184" spans="2:2" s="152" customFormat="1">
      <c r="B184" s="164"/>
    </row>
    <row r="185" spans="2:2" s="152" customFormat="1">
      <c r="B185" s="164"/>
    </row>
    <row r="186" spans="2:2" s="152" customFormat="1">
      <c r="B186" s="164"/>
    </row>
    <row r="187" spans="2:2" s="152" customFormat="1">
      <c r="B187" s="164"/>
    </row>
    <row r="188" spans="2:2" s="152" customFormat="1">
      <c r="B188" s="164"/>
    </row>
    <row r="189" spans="2:2" s="152" customFormat="1">
      <c r="B189" s="164"/>
    </row>
    <row r="190" spans="2:2" s="152" customFormat="1">
      <c r="B190" s="164"/>
    </row>
    <row r="191" spans="2:2" s="152" customFormat="1">
      <c r="B191" s="164"/>
    </row>
    <row r="192" spans="2:2" s="152" customFormat="1">
      <c r="B192" s="164"/>
    </row>
    <row r="193" spans="2:2" s="152" customFormat="1">
      <c r="B193" s="164"/>
    </row>
    <row r="194" spans="2:2" s="152" customFormat="1">
      <c r="B194" s="164"/>
    </row>
    <row r="195" spans="2:2" s="152" customFormat="1">
      <c r="B195" s="164"/>
    </row>
    <row r="196" spans="2:2" s="152" customFormat="1">
      <c r="B196" s="164"/>
    </row>
    <row r="197" spans="2:2" s="152" customFormat="1">
      <c r="B197" s="164"/>
    </row>
    <row r="198" spans="2:2" s="152" customFormat="1">
      <c r="B198" s="164"/>
    </row>
    <row r="199" spans="2:2" s="152" customFormat="1">
      <c r="B199" s="164"/>
    </row>
    <row r="200" spans="2:2" s="152" customFormat="1">
      <c r="B200" s="164"/>
    </row>
    <row r="201" spans="2:2" s="152" customFormat="1">
      <c r="B201" s="164"/>
    </row>
    <row r="202" spans="2:2" s="152" customFormat="1">
      <c r="B202" s="164"/>
    </row>
    <row r="203" spans="2:2" s="152" customFormat="1">
      <c r="B203" s="164"/>
    </row>
    <row r="204" spans="2:2" s="152" customFormat="1">
      <c r="B204" s="164"/>
    </row>
    <row r="205" spans="2:2" s="152" customFormat="1">
      <c r="B205" s="164"/>
    </row>
    <row r="206" spans="2:2" s="152" customFormat="1">
      <c r="B206" s="164"/>
    </row>
    <row r="207" spans="2:2" s="152" customFormat="1">
      <c r="B207" s="164"/>
    </row>
    <row r="208" spans="2:2" s="152" customFormat="1">
      <c r="B208" s="164"/>
    </row>
    <row r="209" spans="2:2" s="152" customFormat="1">
      <c r="B209" s="164"/>
    </row>
    <row r="210" spans="2:2" s="152" customFormat="1">
      <c r="B210" s="164"/>
    </row>
    <row r="211" spans="2:2" s="152" customFormat="1">
      <c r="B211" s="164"/>
    </row>
    <row r="212" spans="2:2" s="152" customFormat="1">
      <c r="B212" s="164"/>
    </row>
    <row r="213" spans="2:2" s="152" customFormat="1">
      <c r="B213" s="164"/>
    </row>
    <row r="214" spans="2:2" s="152" customFormat="1">
      <c r="B214" s="164"/>
    </row>
    <row r="215" spans="2:2" s="152" customFormat="1">
      <c r="B215" s="164"/>
    </row>
    <row r="216" spans="2:2" s="152" customFormat="1">
      <c r="B216" s="164"/>
    </row>
    <row r="217" spans="2:2" s="152" customFormat="1">
      <c r="B217" s="164"/>
    </row>
    <row r="218" spans="2:2" s="152" customFormat="1">
      <c r="B218" s="164"/>
    </row>
    <row r="219" spans="2:2" s="152" customFormat="1">
      <c r="B219" s="164"/>
    </row>
    <row r="220" spans="2:2" s="152" customFormat="1">
      <c r="B220" s="164"/>
    </row>
    <row r="221" spans="2:2" s="152" customFormat="1">
      <c r="B221" s="164"/>
    </row>
    <row r="222" spans="2:2" s="152" customFormat="1">
      <c r="B222" s="164"/>
    </row>
    <row r="223" spans="2:2" s="152" customFormat="1">
      <c r="B223" s="164"/>
    </row>
    <row r="224" spans="2:2" s="152" customFormat="1">
      <c r="B224" s="164"/>
    </row>
    <row r="225" spans="2:3" s="152" customFormat="1">
      <c r="B225" s="164"/>
    </row>
    <row r="226" spans="2:3" s="152" customFormat="1">
      <c r="B226" s="164"/>
    </row>
    <row r="227" spans="2:3" s="152" customFormat="1">
      <c r="B227" s="164"/>
    </row>
    <row r="228" spans="2:3" s="152" customFormat="1">
      <c r="B228" s="164"/>
    </row>
    <row r="229" spans="2:3" s="152" customFormat="1">
      <c r="B229" s="164"/>
    </row>
    <row r="230" spans="2:3" s="152" customFormat="1">
      <c r="B230" s="164"/>
    </row>
    <row r="231" spans="2:3">
      <c r="C231" s="1"/>
    </row>
    <row r="232" spans="2:3">
      <c r="C232" s="1"/>
    </row>
    <row r="233" spans="2:3">
      <c r="C233" s="1"/>
    </row>
    <row r="234" spans="2:3">
      <c r="C234" s="1"/>
    </row>
    <row r="235" spans="2:3">
      <c r="C235" s="1"/>
    </row>
    <row r="236" spans="2:3">
      <c r="C236" s="1"/>
    </row>
    <row r="237" spans="2:3">
      <c r="C237" s="1"/>
    </row>
    <row r="238" spans="2:3">
      <c r="C238" s="1"/>
    </row>
    <row r="239" spans="2:3">
      <c r="C239" s="1"/>
    </row>
    <row r="240" spans="2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W1:XFD2 B106:B1048576 D1:U2 D3:XFD1048576 B1:B103 C5:C1048576 A1:A1048576"/>
  </dataValidations>
  <pageMargins left="0" right="0" top="0.51181102362204722" bottom="0.51181102362204722" header="0" footer="0.23622047244094491"/>
  <pageSetup paperSize="9" scale="86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topLeftCell="A7" zoomScaleNormal="100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17.5703125" style="2" customWidth="1"/>
    <col min="4" max="4" width="15.7109375" style="2" bestFit="1" customWidth="1"/>
    <col min="5" max="5" width="12" style="1" bestFit="1" customWidth="1"/>
    <col min="6" max="6" width="12.5703125" style="1" bestFit="1" customWidth="1"/>
    <col min="7" max="7" width="14.7109375" style="1" bestFit="1" customWidth="1"/>
    <col min="8" max="8" width="5.7109375" style="1" bestFit="1" customWidth="1"/>
    <col min="9" max="9" width="8.42578125" style="1" customWidth="1"/>
    <col min="10" max="10" width="10" style="1" customWidth="1"/>
    <col min="11" max="11" width="12.28515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208</v>
      </c>
      <c r="C1" s="81" t="s" vm="1">
        <v>273</v>
      </c>
    </row>
    <row r="2" spans="2:59">
      <c r="B2" s="57" t="s">
        <v>207</v>
      </c>
      <c r="C2" s="81" t="s">
        <v>274</v>
      </c>
    </row>
    <row r="3" spans="2:59">
      <c r="B3" s="57" t="s">
        <v>209</v>
      </c>
      <c r="C3" s="81" t="s">
        <v>275</v>
      </c>
    </row>
    <row r="4" spans="2:59">
      <c r="B4" s="57" t="s">
        <v>210</v>
      </c>
      <c r="C4" s="81">
        <v>162</v>
      </c>
    </row>
    <row r="6" spans="2:59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59" ht="26.25" customHeight="1">
      <c r="B7" s="229" t="s">
        <v>125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2:59" s="3" customFormat="1" ht="78.75">
      <c r="B8" s="22" t="s">
        <v>144</v>
      </c>
      <c r="C8" s="30" t="s">
        <v>59</v>
      </c>
      <c r="D8" s="73" t="s">
        <v>84</v>
      </c>
      <c r="E8" s="30" t="s">
        <v>129</v>
      </c>
      <c r="F8" s="30" t="s">
        <v>130</v>
      </c>
      <c r="G8" s="30" t="s">
        <v>0</v>
      </c>
      <c r="H8" s="30" t="s">
        <v>133</v>
      </c>
      <c r="I8" s="30" t="s">
        <v>137</v>
      </c>
      <c r="J8" s="30" t="s">
        <v>74</v>
      </c>
      <c r="K8" s="73" t="s">
        <v>211</v>
      </c>
      <c r="L8" s="31" t="s">
        <v>213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80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38" t="s">
        <v>62</v>
      </c>
      <c r="C11" s="132"/>
      <c r="D11" s="132"/>
      <c r="E11" s="132"/>
      <c r="F11" s="132"/>
      <c r="G11" s="133"/>
      <c r="H11" s="134"/>
      <c r="I11" s="133">
        <v>149.95160000000001</v>
      </c>
      <c r="J11" s="132"/>
      <c r="K11" s="135">
        <v>1</v>
      </c>
      <c r="L11" s="135">
        <f>I11/'סכום נכסי הקרן'!$C$43</f>
        <v>3.1167475443577717E-6</v>
      </c>
      <c r="M11" s="136"/>
      <c r="N11" s="136"/>
      <c r="O11" s="136"/>
      <c r="P11" s="136"/>
      <c r="BG11" s="136"/>
    </row>
    <row r="12" spans="2:59" s="136" customFormat="1" ht="21" customHeight="1">
      <c r="B12" s="137" t="s">
        <v>2254</v>
      </c>
      <c r="C12" s="132"/>
      <c r="D12" s="132"/>
      <c r="E12" s="132"/>
      <c r="F12" s="132"/>
      <c r="G12" s="133"/>
      <c r="H12" s="134"/>
      <c r="I12" s="133">
        <v>149.95160000000001</v>
      </c>
      <c r="J12" s="132"/>
      <c r="K12" s="135">
        <v>1</v>
      </c>
      <c r="L12" s="135">
        <f>I12/'סכום נכסי הקרן'!$C$43</f>
        <v>3.1167475443577717E-6</v>
      </c>
    </row>
    <row r="13" spans="2:59">
      <c r="B13" s="86" t="s">
        <v>2255</v>
      </c>
      <c r="C13" s="87" t="s">
        <v>2256</v>
      </c>
      <c r="D13" s="100" t="s">
        <v>1154</v>
      </c>
      <c r="E13" s="100" t="s">
        <v>193</v>
      </c>
      <c r="F13" s="120">
        <v>41546</v>
      </c>
      <c r="G13" s="97">
        <v>26321.999999999996</v>
      </c>
      <c r="H13" s="99">
        <v>0</v>
      </c>
      <c r="I13" s="97">
        <v>2.9999999999999994E-5</v>
      </c>
      <c r="J13" s="87"/>
      <c r="K13" s="98">
        <v>2.000645541628098E-7</v>
      </c>
      <c r="L13" s="98">
        <f>I13/'סכום נכסי הקרן'!$C$43</f>
        <v>6.2355070789996986E-13</v>
      </c>
    </row>
    <row r="14" spans="2:59">
      <c r="B14" s="86" t="s">
        <v>2257</v>
      </c>
      <c r="C14" s="87" t="s">
        <v>2258</v>
      </c>
      <c r="D14" s="100" t="s">
        <v>1147</v>
      </c>
      <c r="E14" s="100" t="s">
        <v>193</v>
      </c>
      <c r="F14" s="120">
        <v>41879</v>
      </c>
      <c r="G14" s="97">
        <v>2607605.9999999995</v>
      </c>
      <c r="H14" s="99">
        <v>2.0000000000000001E-4</v>
      </c>
      <c r="I14" s="97">
        <v>0.54237999999999986</v>
      </c>
      <c r="J14" s="98">
        <v>7.6450072113748144E-2</v>
      </c>
      <c r="K14" s="98">
        <v>3.6170337628941593E-3</v>
      </c>
      <c r="L14" s="98">
        <f>I14/'סכום נכסי הקרן'!$C$43</f>
        <v>1.1273381098359522E-8</v>
      </c>
    </row>
    <row r="15" spans="2:59">
      <c r="B15" s="86" t="s">
        <v>2259</v>
      </c>
      <c r="C15" s="87" t="s">
        <v>2260</v>
      </c>
      <c r="D15" s="100" t="s">
        <v>1147</v>
      </c>
      <c r="E15" s="100" t="s">
        <v>193</v>
      </c>
      <c r="F15" s="120">
        <v>41660</v>
      </c>
      <c r="G15" s="97">
        <v>307388.99999999994</v>
      </c>
      <c r="H15" s="99">
        <v>0.48609999999999998</v>
      </c>
      <c r="I15" s="97">
        <v>149.40919000000002</v>
      </c>
      <c r="J15" s="98">
        <v>7.3476585133582045E-2</v>
      </c>
      <c r="K15" s="98">
        <v>0.99638276617255173</v>
      </c>
      <c r="L15" s="98">
        <f>I15/'סכום נכסי הקרן'!$C$43</f>
        <v>3.1054735397087044E-6</v>
      </c>
    </row>
    <row r="16" spans="2:59" s="136" customFormat="1">
      <c r="B16" s="137" t="s">
        <v>269</v>
      </c>
      <c r="C16" s="132"/>
      <c r="D16" s="132"/>
      <c r="E16" s="132"/>
      <c r="F16" s="132"/>
      <c r="G16" s="133"/>
      <c r="H16" s="134"/>
      <c r="I16" s="133">
        <v>2.9999999999999997E-5</v>
      </c>
      <c r="J16" s="132"/>
      <c r="K16" s="135"/>
      <c r="L16" s="135">
        <f>I16/'סכום נכסי הקרן'!$C$43</f>
        <v>6.2355070789996997E-13</v>
      </c>
    </row>
    <row r="17" spans="2:12" s="152" customFormat="1">
      <c r="B17" s="86" t="s">
        <v>2261</v>
      </c>
      <c r="C17" s="87" t="s">
        <v>2262</v>
      </c>
      <c r="D17" s="100" t="s">
        <v>1147</v>
      </c>
      <c r="E17" s="100" t="s">
        <v>192</v>
      </c>
      <c r="F17" s="181">
        <v>40570</v>
      </c>
      <c r="G17" s="97">
        <v>147527.99999999997</v>
      </c>
      <c r="H17" s="182">
        <v>0</v>
      </c>
      <c r="I17" s="183">
        <v>0</v>
      </c>
      <c r="J17" s="98">
        <v>1.7817425734156005E-2</v>
      </c>
      <c r="K17" s="98">
        <v>0</v>
      </c>
      <c r="L17" s="98">
        <f>I17/'סכום נכסי הקרן'!$C$43</f>
        <v>0</v>
      </c>
    </row>
    <row r="18" spans="2:12">
      <c r="B18" s="103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12" t="s">
        <v>2833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12" t="s">
        <v>140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J3:XFD1048576 AH1:XFD2 D1:AF2 D3:E1048576 F18:F1048576 F3:F16 G3:G1048576 H18:I1048576 H3:I16 A1:A1048576 B1:B20 B23:B104857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109</v>
      </c>
      <c r="C6" s="13" t="s">
        <v>59</v>
      </c>
      <c r="E6" s="13" t="s">
        <v>145</v>
      </c>
      <c r="I6" s="13" t="s">
        <v>15</v>
      </c>
      <c r="J6" s="13" t="s">
        <v>85</v>
      </c>
      <c r="M6" s="13" t="s">
        <v>129</v>
      </c>
      <c r="Q6" s="13" t="s">
        <v>17</v>
      </c>
      <c r="R6" s="13" t="s">
        <v>19</v>
      </c>
      <c r="U6" s="13" t="s">
        <v>79</v>
      </c>
      <c r="W6" s="14" t="s">
        <v>73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114</v>
      </c>
      <c r="C8" s="30" t="s">
        <v>59</v>
      </c>
      <c r="D8" s="30" t="s">
        <v>148</v>
      </c>
      <c r="I8" s="30" t="s">
        <v>15</v>
      </c>
      <c r="J8" s="30" t="s">
        <v>85</v>
      </c>
      <c r="K8" s="30" t="s">
        <v>130</v>
      </c>
      <c r="L8" s="30" t="s">
        <v>18</v>
      </c>
      <c r="M8" s="30" t="s">
        <v>129</v>
      </c>
      <c r="Q8" s="30" t="s">
        <v>17</v>
      </c>
      <c r="R8" s="30" t="s">
        <v>19</v>
      </c>
      <c r="S8" s="30" t="s">
        <v>0</v>
      </c>
      <c r="T8" s="30" t="s">
        <v>133</v>
      </c>
      <c r="U8" s="30" t="s">
        <v>79</v>
      </c>
      <c r="V8" s="30" t="s">
        <v>74</v>
      </c>
      <c r="W8" s="31" t="s">
        <v>139</v>
      </c>
    </row>
    <row r="9" spans="2:25" ht="31.5">
      <c r="B9" s="49" t="str">
        <f>'תעודות חוב מסחריות '!B7:T7</f>
        <v>2. תעודות חוב מסחריות</v>
      </c>
      <c r="C9" s="13" t="s">
        <v>59</v>
      </c>
      <c r="D9" s="13" t="s">
        <v>148</v>
      </c>
      <c r="E9" s="42" t="s">
        <v>145</v>
      </c>
      <c r="G9" s="13" t="s">
        <v>84</v>
      </c>
      <c r="I9" s="13" t="s">
        <v>15</v>
      </c>
      <c r="J9" s="13" t="s">
        <v>85</v>
      </c>
      <c r="K9" s="13" t="s">
        <v>130</v>
      </c>
      <c r="L9" s="13" t="s">
        <v>18</v>
      </c>
      <c r="M9" s="13" t="s">
        <v>129</v>
      </c>
      <c r="Q9" s="13" t="s">
        <v>17</v>
      </c>
      <c r="R9" s="13" t="s">
        <v>19</v>
      </c>
      <c r="S9" s="13" t="s">
        <v>0</v>
      </c>
      <c r="T9" s="13" t="s">
        <v>133</v>
      </c>
      <c r="U9" s="13" t="s">
        <v>79</v>
      </c>
      <c r="V9" s="13" t="s">
        <v>74</v>
      </c>
      <c r="W9" s="39" t="s">
        <v>139</v>
      </c>
    </row>
    <row r="10" spans="2:25" ht="31.5">
      <c r="B10" s="49" t="str">
        <f>'אג"ח קונצרני'!B7:T7</f>
        <v>3. אג"ח קונצרני</v>
      </c>
      <c r="C10" s="30" t="s">
        <v>59</v>
      </c>
      <c r="D10" s="13" t="s">
        <v>148</v>
      </c>
      <c r="E10" s="42" t="s">
        <v>145</v>
      </c>
      <c r="G10" s="30" t="s">
        <v>84</v>
      </c>
      <c r="I10" s="30" t="s">
        <v>15</v>
      </c>
      <c r="J10" s="30" t="s">
        <v>85</v>
      </c>
      <c r="K10" s="30" t="s">
        <v>130</v>
      </c>
      <c r="L10" s="30" t="s">
        <v>18</v>
      </c>
      <c r="M10" s="30" t="s">
        <v>129</v>
      </c>
      <c r="Q10" s="30" t="s">
        <v>17</v>
      </c>
      <c r="R10" s="30" t="s">
        <v>19</v>
      </c>
      <c r="S10" s="30" t="s">
        <v>0</v>
      </c>
      <c r="T10" s="30" t="s">
        <v>133</v>
      </c>
      <c r="U10" s="30" t="s">
        <v>79</v>
      </c>
      <c r="V10" s="13" t="s">
        <v>74</v>
      </c>
      <c r="W10" s="31" t="s">
        <v>139</v>
      </c>
    </row>
    <row r="11" spans="2:25" ht="31.5">
      <c r="B11" s="49" t="str">
        <f>מניות!B7</f>
        <v>4. מניות</v>
      </c>
      <c r="C11" s="30" t="s">
        <v>59</v>
      </c>
      <c r="D11" s="13" t="s">
        <v>148</v>
      </c>
      <c r="E11" s="42" t="s">
        <v>145</v>
      </c>
      <c r="H11" s="30" t="s">
        <v>129</v>
      </c>
      <c r="S11" s="30" t="s">
        <v>0</v>
      </c>
      <c r="T11" s="13" t="s">
        <v>133</v>
      </c>
      <c r="U11" s="13" t="s">
        <v>79</v>
      </c>
      <c r="V11" s="13" t="s">
        <v>74</v>
      </c>
      <c r="W11" s="14" t="s">
        <v>139</v>
      </c>
    </row>
    <row r="12" spans="2:25" ht="31.5">
      <c r="B12" s="49" t="str">
        <f>'תעודות סל'!B7:M7</f>
        <v>5. תעודות סל</v>
      </c>
      <c r="C12" s="30" t="s">
        <v>59</v>
      </c>
      <c r="D12" s="13" t="s">
        <v>148</v>
      </c>
      <c r="E12" s="42" t="s">
        <v>145</v>
      </c>
      <c r="H12" s="30" t="s">
        <v>129</v>
      </c>
      <c r="S12" s="30" t="s">
        <v>0</v>
      </c>
      <c r="T12" s="30" t="s">
        <v>133</v>
      </c>
      <c r="U12" s="30" t="s">
        <v>79</v>
      </c>
      <c r="V12" s="30" t="s">
        <v>74</v>
      </c>
      <c r="W12" s="31" t="s">
        <v>139</v>
      </c>
    </row>
    <row r="13" spans="2:25" ht="31.5">
      <c r="B13" s="49" t="str">
        <f>'קרנות נאמנות'!B7:O7</f>
        <v>6. קרנות נאמנות</v>
      </c>
      <c r="C13" s="30" t="s">
        <v>59</v>
      </c>
      <c r="D13" s="30" t="s">
        <v>148</v>
      </c>
      <c r="G13" s="30" t="s">
        <v>84</v>
      </c>
      <c r="H13" s="30" t="s">
        <v>129</v>
      </c>
      <c r="S13" s="30" t="s">
        <v>0</v>
      </c>
      <c r="T13" s="30" t="s">
        <v>133</v>
      </c>
      <c r="U13" s="30" t="s">
        <v>79</v>
      </c>
      <c r="V13" s="30" t="s">
        <v>74</v>
      </c>
      <c r="W13" s="31" t="s">
        <v>139</v>
      </c>
    </row>
    <row r="14" spans="2:25" ht="31.5">
      <c r="B14" s="49" t="str">
        <f>'כתבי אופציה'!B7:L7</f>
        <v>7. כתבי אופציה</v>
      </c>
      <c r="C14" s="30" t="s">
        <v>59</v>
      </c>
      <c r="D14" s="30" t="s">
        <v>148</v>
      </c>
      <c r="G14" s="30" t="s">
        <v>84</v>
      </c>
      <c r="H14" s="30" t="s">
        <v>129</v>
      </c>
      <c r="S14" s="30" t="s">
        <v>0</v>
      </c>
      <c r="T14" s="30" t="s">
        <v>133</v>
      </c>
      <c r="U14" s="30" t="s">
        <v>79</v>
      </c>
      <c r="V14" s="30" t="s">
        <v>74</v>
      </c>
      <c r="W14" s="31" t="s">
        <v>139</v>
      </c>
    </row>
    <row r="15" spans="2:25" ht="31.5">
      <c r="B15" s="49" t="str">
        <f>אופציות!B7</f>
        <v>8. אופציות</v>
      </c>
      <c r="C15" s="30" t="s">
        <v>59</v>
      </c>
      <c r="D15" s="30" t="s">
        <v>148</v>
      </c>
      <c r="G15" s="30" t="s">
        <v>84</v>
      </c>
      <c r="H15" s="30" t="s">
        <v>129</v>
      </c>
      <c r="S15" s="30" t="s">
        <v>0</v>
      </c>
      <c r="T15" s="30" t="s">
        <v>133</v>
      </c>
      <c r="U15" s="30" t="s">
        <v>79</v>
      </c>
      <c r="V15" s="30" t="s">
        <v>74</v>
      </c>
      <c r="W15" s="31" t="s">
        <v>139</v>
      </c>
    </row>
    <row r="16" spans="2:25" ht="31.5">
      <c r="B16" s="49" t="str">
        <f>'חוזים עתידיים'!B7:I7</f>
        <v>9. חוזים עתידיים</v>
      </c>
      <c r="C16" s="30" t="s">
        <v>59</v>
      </c>
      <c r="D16" s="30" t="s">
        <v>148</v>
      </c>
      <c r="G16" s="30" t="s">
        <v>84</v>
      </c>
      <c r="H16" s="30" t="s">
        <v>129</v>
      </c>
      <c r="S16" s="30" t="s">
        <v>0</v>
      </c>
      <c r="T16" s="31" t="s">
        <v>133</v>
      </c>
    </row>
    <row r="17" spans="2:25" ht="31.5">
      <c r="B17" s="49" t="str">
        <f>'מוצרים מובנים'!B7:Q7</f>
        <v>10. מוצרים מובנים</v>
      </c>
      <c r="C17" s="30" t="s">
        <v>59</v>
      </c>
      <c r="F17" s="13" t="s">
        <v>66</v>
      </c>
      <c r="I17" s="30" t="s">
        <v>15</v>
      </c>
      <c r="J17" s="30" t="s">
        <v>85</v>
      </c>
      <c r="K17" s="30" t="s">
        <v>130</v>
      </c>
      <c r="L17" s="30" t="s">
        <v>18</v>
      </c>
      <c r="M17" s="30" t="s">
        <v>129</v>
      </c>
      <c r="Q17" s="30" t="s">
        <v>17</v>
      </c>
      <c r="R17" s="30" t="s">
        <v>19</v>
      </c>
      <c r="S17" s="30" t="s">
        <v>0</v>
      </c>
      <c r="T17" s="30" t="s">
        <v>133</v>
      </c>
      <c r="U17" s="30" t="s">
        <v>79</v>
      </c>
      <c r="V17" s="30" t="s">
        <v>74</v>
      </c>
      <c r="W17" s="31" t="s">
        <v>139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59</v>
      </c>
      <c r="I19" s="30" t="s">
        <v>15</v>
      </c>
      <c r="J19" s="30" t="s">
        <v>85</v>
      </c>
      <c r="K19" s="30" t="s">
        <v>130</v>
      </c>
      <c r="L19" s="30" t="s">
        <v>18</v>
      </c>
      <c r="M19" s="30" t="s">
        <v>129</v>
      </c>
      <c r="Q19" s="30" t="s">
        <v>17</v>
      </c>
      <c r="R19" s="30" t="s">
        <v>19</v>
      </c>
      <c r="S19" s="30" t="s">
        <v>0</v>
      </c>
      <c r="T19" s="30" t="s">
        <v>133</v>
      </c>
      <c r="U19" s="30" t="s">
        <v>137</v>
      </c>
      <c r="V19" s="30" t="s">
        <v>74</v>
      </c>
      <c r="W19" s="31" t="s">
        <v>139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59</v>
      </c>
      <c r="D20" s="42" t="s">
        <v>146</v>
      </c>
      <c r="E20" s="42" t="s">
        <v>145</v>
      </c>
      <c r="G20" s="30" t="s">
        <v>84</v>
      </c>
      <c r="I20" s="30" t="s">
        <v>15</v>
      </c>
      <c r="J20" s="30" t="s">
        <v>85</v>
      </c>
      <c r="K20" s="30" t="s">
        <v>130</v>
      </c>
      <c r="L20" s="30" t="s">
        <v>18</v>
      </c>
      <c r="M20" s="30" t="s">
        <v>129</v>
      </c>
      <c r="Q20" s="30" t="s">
        <v>17</v>
      </c>
      <c r="R20" s="30" t="s">
        <v>19</v>
      </c>
      <c r="S20" s="30" t="s">
        <v>0</v>
      </c>
      <c r="T20" s="30" t="s">
        <v>133</v>
      </c>
      <c r="U20" s="30" t="s">
        <v>137</v>
      </c>
      <c r="V20" s="30" t="s">
        <v>74</v>
      </c>
      <c r="W20" s="31" t="s">
        <v>139</v>
      </c>
    </row>
    <row r="21" spans="2:25" ht="31.5">
      <c r="B21" s="49" t="str">
        <f>'לא סחיר - אג"ח קונצרני'!B7:S7</f>
        <v>3. אג"ח קונצרני</v>
      </c>
      <c r="C21" s="30" t="s">
        <v>59</v>
      </c>
      <c r="D21" s="42" t="s">
        <v>146</v>
      </c>
      <c r="E21" s="42" t="s">
        <v>145</v>
      </c>
      <c r="G21" s="30" t="s">
        <v>84</v>
      </c>
      <c r="I21" s="30" t="s">
        <v>15</v>
      </c>
      <c r="J21" s="30" t="s">
        <v>85</v>
      </c>
      <c r="K21" s="30" t="s">
        <v>130</v>
      </c>
      <c r="L21" s="30" t="s">
        <v>18</v>
      </c>
      <c r="M21" s="30" t="s">
        <v>129</v>
      </c>
      <c r="Q21" s="30" t="s">
        <v>17</v>
      </c>
      <c r="R21" s="30" t="s">
        <v>19</v>
      </c>
      <c r="S21" s="30" t="s">
        <v>0</v>
      </c>
      <c r="T21" s="30" t="s">
        <v>133</v>
      </c>
      <c r="U21" s="30" t="s">
        <v>137</v>
      </c>
      <c r="V21" s="30" t="s">
        <v>74</v>
      </c>
      <c r="W21" s="31" t="s">
        <v>139</v>
      </c>
    </row>
    <row r="22" spans="2:25" ht="31.5">
      <c r="B22" s="49" t="str">
        <f>'לא סחיר - מניות'!B7:M7</f>
        <v>4. מניות</v>
      </c>
      <c r="C22" s="30" t="s">
        <v>59</v>
      </c>
      <c r="D22" s="42" t="s">
        <v>146</v>
      </c>
      <c r="E22" s="42" t="s">
        <v>145</v>
      </c>
      <c r="G22" s="30" t="s">
        <v>84</v>
      </c>
      <c r="H22" s="30" t="s">
        <v>129</v>
      </c>
      <c r="S22" s="30" t="s">
        <v>0</v>
      </c>
      <c r="T22" s="30" t="s">
        <v>133</v>
      </c>
      <c r="U22" s="30" t="s">
        <v>137</v>
      </c>
      <c r="V22" s="30" t="s">
        <v>74</v>
      </c>
      <c r="W22" s="31" t="s">
        <v>139</v>
      </c>
    </row>
    <row r="23" spans="2:25" ht="31.5">
      <c r="B23" s="49" t="str">
        <f>'לא סחיר - קרנות השקעה'!B7:K7</f>
        <v>5. קרנות השקעה</v>
      </c>
      <c r="C23" s="30" t="s">
        <v>59</v>
      </c>
      <c r="G23" s="30" t="s">
        <v>84</v>
      </c>
      <c r="H23" s="30" t="s">
        <v>129</v>
      </c>
      <c r="K23" s="30" t="s">
        <v>130</v>
      </c>
      <c r="S23" s="30" t="s">
        <v>0</v>
      </c>
      <c r="T23" s="30" t="s">
        <v>133</v>
      </c>
      <c r="U23" s="30" t="s">
        <v>137</v>
      </c>
      <c r="V23" s="30" t="s">
        <v>74</v>
      </c>
      <c r="W23" s="31" t="s">
        <v>139</v>
      </c>
    </row>
    <row r="24" spans="2:25" ht="31.5">
      <c r="B24" s="49" t="str">
        <f>'לא סחיר - כתבי אופציה'!B7:L7</f>
        <v>6. כתבי אופציה</v>
      </c>
      <c r="C24" s="30" t="s">
        <v>59</v>
      </c>
      <c r="G24" s="30" t="s">
        <v>84</v>
      </c>
      <c r="H24" s="30" t="s">
        <v>129</v>
      </c>
      <c r="K24" s="30" t="s">
        <v>130</v>
      </c>
      <c r="S24" s="30" t="s">
        <v>0</v>
      </c>
      <c r="T24" s="30" t="s">
        <v>133</v>
      </c>
      <c r="U24" s="30" t="s">
        <v>137</v>
      </c>
      <c r="V24" s="30" t="s">
        <v>74</v>
      </c>
      <c r="W24" s="31" t="s">
        <v>139</v>
      </c>
    </row>
    <row r="25" spans="2:25" ht="31.5">
      <c r="B25" s="49" t="str">
        <f>'לא סחיר - אופציות'!B7:L7</f>
        <v>7. אופציות</v>
      </c>
      <c r="C25" s="30" t="s">
        <v>59</v>
      </c>
      <c r="G25" s="30" t="s">
        <v>84</v>
      </c>
      <c r="H25" s="30" t="s">
        <v>129</v>
      </c>
      <c r="K25" s="30" t="s">
        <v>130</v>
      </c>
      <c r="S25" s="30" t="s">
        <v>0</v>
      </c>
      <c r="T25" s="30" t="s">
        <v>133</v>
      </c>
      <c r="U25" s="30" t="s">
        <v>137</v>
      </c>
      <c r="V25" s="30" t="s">
        <v>74</v>
      </c>
      <c r="W25" s="31" t="s">
        <v>139</v>
      </c>
    </row>
    <row r="26" spans="2:25" ht="31.5">
      <c r="B26" s="49" t="str">
        <f>'לא סחיר - חוזים עתידיים'!B7:K7</f>
        <v>8. חוזים עתידיים</v>
      </c>
      <c r="C26" s="30" t="s">
        <v>59</v>
      </c>
      <c r="G26" s="30" t="s">
        <v>84</v>
      </c>
      <c r="H26" s="30" t="s">
        <v>129</v>
      </c>
      <c r="K26" s="30" t="s">
        <v>130</v>
      </c>
      <c r="S26" s="30" t="s">
        <v>0</v>
      </c>
      <c r="T26" s="30" t="s">
        <v>133</v>
      </c>
      <c r="U26" s="30" t="s">
        <v>137</v>
      </c>
      <c r="V26" s="31" t="s">
        <v>139</v>
      </c>
    </row>
    <row r="27" spans="2:25" ht="31.5">
      <c r="B27" s="49" t="str">
        <f>'לא סחיר - מוצרים מובנים'!B7:Q7</f>
        <v>9. מוצרים מובנים</v>
      </c>
      <c r="C27" s="30" t="s">
        <v>59</v>
      </c>
      <c r="F27" s="30" t="s">
        <v>66</v>
      </c>
      <c r="I27" s="30" t="s">
        <v>15</v>
      </c>
      <c r="J27" s="30" t="s">
        <v>85</v>
      </c>
      <c r="K27" s="30" t="s">
        <v>130</v>
      </c>
      <c r="L27" s="30" t="s">
        <v>18</v>
      </c>
      <c r="M27" s="30" t="s">
        <v>129</v>
      </c>
      <c r="Q27" s="30" t="s">
        <v>17</v>
      </c>
      <c r="R27" s="30" t="s">
        <v>19</v>
      </c>
      <c r="S27" s="30" t="s">
        <v>0</v>
      </c>
      <c r="T27" s="30" t="s">
        <v>133</v>
      </c>
      <c r="U27" s="30" t="s">
        <v>137</v>
      </c>
      <c r="V27" s="30" t="s">
        <v>74</v>
      </c>
      <c r="W27" s="31" t="s">
        <v>139</v>
      </c>
    </row>
    <row r="28" spans="2:25" ht="31.5">
      <c r="B28" s="53" t="str">
        <f>הלוואות!B6</f>
        <v>1.ד. הלוואות:</v>
      </c>
      <c r="C28" s="30" t="s">
        <v>59</v>
      </c>
      <c r="I28" s="30" t="s">
        <v>15</v>
      </c>
      <c r="J28" s="30" t="s">
        <v>85</v>
      </c>
      <c r="L28" s="30" t="s">
        <v>18</v>
      </c>
      <c r="M28" s="30" t="s">
        <v>129</v>
      </c>
      <c r="Q28" s="13" t="s">
        <v>46</v>
      </c>
      <c r="R28" s="30" t="s">
        <v>19</v>
      </c>
      <c r="S28" s="30" t="s">
        <v>0</v>
      </c>
      <c r="T28" s="30" t="s">
        <v>133</v>
      </c>
      <c r="U28" s="30" t="s">
        <v>137</v>
      </c>
      <c r="V28" s="31" t="s">
        <v>139</v>
      </c>
    </row>
    <row r="29" spans="2:25" ht="47.25">
      <c r="B29" s="53" t="str">
        <f>'פקדונות מעל 3 חודשים'!B6:O6</f>
        <v>1.ה. פקדונות מעל 3 חודשים:</v>
      </c>
      <c r="C29" s="30" t="s">
        <v>59</v>
      </c>
      <c r="E29" s="30" t="s">
        <v>145</v>
      </c>
      <c r="I29" s="30" t="s">
        <v>15</v>
      </c>
      <c r="J29" s="30" t="s">
        <v>85</v>
      </c>
      <c r="L29" s="30" t="s">
        <v>18</v>
      </c>
      <c r="M29" s="30" t="s">
        <v>129</v>
      </c>
      <c r="O29" s="50" t="s">
        <v>68</v>
      </c>
      <c r="P29" s="51"/>
      <c r="R29" s="30" t="s">
        <v>19</v>
      </c>
      <c r="S29" s="30" t="s">
        <v>0</v>
      </c>
      <c r="T29" s="30" t="s">
        <v>133</v>
      </c>
      <c r="U29" s="30" t="s">
        <v>137</v>
      </c>
      <c r="V29" s="31" t="s">
        <v>139</v>
      </c>
    </row>
    <row r="30" spans="2:25" ht="63">
      <c r="B30" s="53" t="str">
        <f>'זכויות מקרקעין'!B6</f>
        <v>1. ו. זכויות במקרקעין:</v>
      </c>
      <c r="C30" s="13" t="s">
        <v>70</v>
      </c>
      <c r="N30" s="50" t="s">
        <v>111</v>
      </c>
      <c r="P30" s="51" t="s">
        <v>71</v>
      </c>
      <c r="U30" s="30" t="s">
        <v>137</v>
      </c>
      <c r="V30" s="14" t="s">
        <v>73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72</v>
      </c>
      <c r="R31" s="13" t="s">
        <v>69</v>
      </c>
      <c r="U31" s="30" t="s">
        <v>137</v>
      </c>
      <c r="V31" s="14" t="s">
        <v>73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135</v>
      </c>
      <c r="Y32" s="14" t="s">
        <v>134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208</v>
      </c>
      <c r="C1" s="81" t="s" vm="1">
        <v>273</v>
      </c>
    </row>
    <row r="2" spans="2:54">
      <c r="B2" s="57" t="s">
        <v>207</v>
      </c>
      <c r="C2" s="81" t="s">
        <v>274</v>
      </c>
    </row>
    <row r="3" spans="2:54">
      <c r="B3" s="57" t="s">
        <v>209</v>
      </c>
      <c r="C3" s="81" t="s">
        <v>275</v>
      </c>
    </row>
    <row r="4" spans="2:54">
      <c r="B4" s="57" t="s">
        <v>210</v>
      </c>
      <c r="C4" s="81">
        <v>162</v>
      </c>
    </row>
    <row r="6" spans="2:54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</row>
    <row r="7" spans="2:54" ht="26.25" customHeight="1">
      <c r="B7" s="229" t="s">
        <v>126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2:54" s="3" customFormat="1" ht="78.75">
      <c r="B8" s="22" t="s">
        <v>144</v>
      </c>
      <c r="C8" s="30" t="s">
        <v>59</v>
      </c>
      <c r="D8" s="73" t="s">
        <v>84</v>
      </c>
      <c r="E8" s="30" t="s">
        <v>129</v>
      </c>
      <c r="F8" s="30" t="s">
        <v>130</v>
      </c>
      <c r="G8" s="30" t="s">
        <v>0</v>
      </c>
      <c r="H8" s="30" t="s">
        <v>133</v>
      </c>
      <c r="I8" s="30" t="s">
        <v>137</v>
      </c>
      <c r="J8" s="30" t="s">
        <v>74</v>
      </c>
      <c r="K8" s="73" t="s">
        <v>211</v>
      </c>
      <c r="L8" s="31" t="s">
        <v>213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80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3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56"/>
  <sheetViews>
    <sheetView rightToLeft="1" topLeftCell="A8" zoomScaleNormal="100" workbookViewId="0">
      <selection activeCell="O8" sqref="O8"/>
    </sheetView>
  </sheetViews>
  <sheetFormatPr defaultColWidth="9.140625" defaultRowHeight="18"/>
  <cols>
    <col min="1" max="1" width="6.28515625" style="1" customWidth="1"/>
    <col min="2" max="2" width="48.42578125" style="2" bestFit="1" customWidth="1"/>
    <col min="3" max="3" width="14.28515625" style="2" customWidth="1"/>
    <col min="4" max="4" width="10" style="2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1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208</v>
      </c>
      <c r="C1" s="81" t="s" vm="1">
        <v>273</v>
      </c>
    </row>
    <row r="2" spans="2:51">
      <c r="B2" s="57" t="s">
        <v>207</v>
      </c>
      <c r="C2" s="81" t="s">
        <v>274</v>
      </c>
    </row>
    <row r="3" spans="2:51">
      <c r="B3" s="57" t="s">
        <v>209</v>
      </c>
      <c r="C3" s="81" t="s">
        <v>275</v>
      </c>
    </row>
    <row r="4" spans="2:51">
      <c r="B4" s="57" t="s">
        <v>210</v>
      </c>
      <c r="C4" s="81">
        <v>162</v>
      </c>
    </row>
    <row r="6" spans="2:51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51" ht="26.25" customHeight="1">
      <c r="B7" s="229" t="s">
        <v>127</v>
      </c>
      <c r="C7" s="230"/>
      <c r="D7" s="230"/>
      <c r="E7" s="230"/>
      <c r="F7" s="230"/>
      <c r="G7" s="230"/>
      <c r="H7" s="230"/>
      <c r="I7" s="230"/>
      <c r="J7" s="230"/>
      <c r="K7" s="231"/>
    </row>
    <row r="8" spans="2:51" s="3" customFormat="1" ht="63">
      <c r="B8" s="22" t="s">
        <v>144</v>
      </c>
      <c r="C8" s="30" t="s">
        <v>59</v>
      </c>
      <c r="D8" s="73" t="s">
        <v>84</v>
      </c>
      <c r="E8" s="30" t="s">
        <v>129</v>
      </c>
      <c r="F8" s="30" t="s">
        <v>130</v>
      </c>
      <c r="G8" s="30" t="s">
        <v>0</v>
      </c>
      <c r="H8" s="30" t="s">
        <v>133</v>
      </c>
      <c r="I8" s="30" t="s">
        <v>137</v>
      </c>
      <c r="J8" s="73" t="s">
        <v>211</v>
      </c>
      <c r="K8" s="31" t="s">
        <v>213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80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2" t="s">
        <v>63</v>
      </c>
      <c r="C11" s="83"/>
      <c r="D11" s="83"/>
      <c r="E11" s="83"/>
      <c r="F11" s="83"/>
      <c r="G11" s="91"/>
      <c r="H11" s="93"/>
      <c r="I11" s="91">
        <v>182497.62291999991</v>
      </c>
      <c r="J11" s="92">
        <v>1</v>
      </c>
      <c r="K11" s="92">
        <f>I11/'סכום נכסי הקרן'!$C$43</f>
        <v>3.7932173987275911E-3</v>
      </c>
      <c r="AW11" s="1"/>
    </row>
    <row r="12" spans="2:51" ht="19.5" customHeight="1">
      <c r="B12" s="84" t="s">
        <v>45</v>
      </c>
      <c r="C12" s="85"/>
      <c r="D12" s="85"/>
      <c r="E12" s="85"/>
      <c r="F12" s="85"/>
      <c r="G12" s="94"/>
      <c r="H12" s="96"/>
      <c r="I12" s="94">
        <v>182497.62291999991</v>
      </c>
      <c r="J12" s="95">
        <v>1</v>
      </c>
      <c r="K12" s="95">
        <f>I12/'סכום נכסי הקרן'!$C$43</f>
        <v>3.7932173987275911E-3</v>
      </c>
    </row>
    <row r="13" spans="2:51">
      <c r="B13" s="104" t="s">
        <v>44</v>
      </c>
      <c r="C13" s="85"/>
      <c r="D13" s="85"/>
      <c r="E13" s="85"/>
      <c r="F13" s="85"/>
      <c r="G13" s="94"/>
      <c r="H13" s="96"/>
      <c r="I13" s="94">
        <v>195028.60630000001</v>
      </c>
      <c r="J13" s="95">
        <v>1.0686638169829381</v>
      </c>
      <c r="K13" s="95">
        <f>I13/'סכום נכסי הקרן'!$C$43</f>
        <v>4.0536741839703183E-3</v>
      </c>
    </row>
    <row r="14" spans="2:51" s="152" customFormat="1">
      <c r="B14" s="90" t="s">
        <v>2263</v>
      </c>
      <c r="C14" s="87" t="s">
        <v>2264</v>
      </c>
      <c r="D14" s="100"/>
      <c r="E14" s="100" t="s">
        <v>194</v>
      </c>
      <c r="F14" s="120">
        <v>42367</v>
      </c>
      <c r="G14" s="97">
        <v>136675199.99999997</v>
      </c>
      <c r="H14" s="99">
        <v>-0.34449999999999997</v>
      </c>
      <c r="I14" s="97">
        <v>-470.83880999999997</v>
      </c>
      <c r="J14" s="98">
        <v>-2.5799722893179709E-3</v>
      </c>
      <c r="K14" s="98">
        <f>I14/'סכום נכסי הקרן'!$C$43</f>
        <v>-9.7863957760759822E-6</v>
      </c>
    </row>
    <row r="15" spans="2:51" s="152" customFormat="1">
      <c r="B15" s="90" t="s">
        <v>2265</v>
      </c>
      <c r="C15" s="87" t="s">
        <v>2266</v>
      </c>
      <c r="D15" s="100"/>
      <c r="E15" s="100" t="s">
        <v>194</v>
      </c>
      <c r="F15" s="120">
        <v>42401</v>
      </c>
      <c r="G15" s="97">
        <v>120231999.99999999</v>
      </c>
      <c r="H15" s="99">
        <v>0.15770000000000001</v>
      </c>
      <c r="I15" s="97">
        <v>189.66009999999997</v>
      </c>
      <c r="J15" s="98">
        <v>1.0392469609488547E-3</v>
      </c>
      <c r="K15" s="98">
        <f>I15/'סכום נכסי הקרן'!$C$43</f>
        <v>3.9420896538459695E-6</v>
      </c>
    </row>
    <row r="16" spans="2:51" s="184" customFormat="1">
      <c r="B16" s="90" t="s">
        <v>2267</v>
      </c>
      <c r="C16" s="87" t="s">
        <v>2268</v>
      </c>
      <c r="D16" s="100"/>
      <c r="E16" s="100" t="s">
        <v>194</v>
      </c>
      <c r="F16" s="120">
        <v>42401</v>
      </c>
      <c r="G16" s="97">
        <v>38650499.999999993</v>
      </c>
      <c r="H16" s="99">
        <v>0.1694</v>
      </c>
      <c r="I16" s="97">
        <v>65.46177999999999</v>
      </c>
      <c r="J16" s="98">
        <v>3.5869935702502806E-4</v>
      </c>
      <c r="K16" s="98">
        <f>I16/'סכום נכסי הקרן'!$C$43</f>
        <v>1.3606246419797364E-6</v>
      </c>
      <c r="AW16" s="152"/>
      <c r="AY16" s="152"/>
    </row>
    <row r="17" spans="2:51" s="184" customFormat="1">
      <c r="B17" s="90" t="s">
        <v>2269</v>
      </c>
      <c r="C17" s="87" t="s">
        <v>2270</v>
      </c>
      <c r="D17" s="100"/>
      <c r="E17" s="100" t="s">
        <v>194</v>
      </c>
      <c r="F17" s="120">
        <v>42389</v>
      </c>
      <c r="G17" s="97">
        <v>322269.99999999994</v>
      </c>
      <c r="H17" s="99">
        <v>1.5693999999999999</v>
      </c>
      <c r="I17" s="97">
        <v>5.0577499999999995</v>
      </c>
      <c r="J17" s="98">
        <v>2.7714059608420911E-5</v>
      </c>
      <c r="K17" s="98">
        <f>I17/'סכום נכסי הקרן'!$C$43</f>
        <v>1.0512545309603577E-7</v>
      </c>
      <c r="AW17" s="152"/>
      <c r="AY17" s="152"/>
    </row>
    <row r="18" spans="2:51" s="184" customFormat="1">
      <c r="B18" s="90" t="s">
        <v>2271</v>
      </c>
      <c r="C18" s="87" t="s">
        <v>2272</v>
      </c>
      <c r="D18" s="100"/>
      <c r="E18" s="100" t="s">
        <v>192</v>
      </c>
      <c r="F18" s="120">
        <v>42410</v>
      </c>
      <c r="G18" s="97">
        <v>42422599.999999993</v>
      </c>
      <c r="H18" s="99">
        <v>2.3523000000000001</v>
      </c>
      <c r="I18" s="97">
        <v>997.9164599999998</v>
      </c>
      <c r="J18" s="98">
        <v>5.4681066198733388E-3</v>
      </c>
      <c r="K18" s="98">
        <f>I18/'סכום נכסי הקרן'!$C$43</f>
        <v>2.0741717168601066E-5</v>
      </c>
      <c r="AW18" s="152"/>
      <c r="AY18" s="152"/>
    </row>
    <row r="19" spans="2:51" s="152" customFormat="1">
      <c r="B19" s="90" t="s">
        <v>2273</v>
      </c>
      <c r="C19" s="87" t="s">
        <v>2274</v>
      </c>
      <c r="D19" s="100"/>
      <c r="E19" s="100" t="s">
        <v>192</v>
      </c>
      <c r="F19" s="120">
        <v>42410</v>
      </c>
      <c r="G19" s="97">
        <v>115709999.99999999</v>
      </c>
      <c r="H19" s="99">
        <v>2.4108999999999998</v>
      </c>
      <c r="I19" s="97">
        <v>2789.6521699999994</v>
      </c>
      <c r="J19" s="98">
        <v>1.5285964416220797E-2</v>
      </c>
      <c r="K19" s="98">
        <f>I19/'סכום נכסי הקרן'!$C$43</f>
        <v>5.7982986179939572E-5</v>
      </c>
    </row>
    <row r="20" spans="2:51" s="152" customFormat="1">
      <c r="B20" s="90" t="s">
        <v>2275</v>
      </c>
      <c r="C20" s="87" t="s">
        <v>2276</v>
      </c>
      <c r="D20" s="100"/>
      <c r="E20" s="100" t="s">
        <v>192</v>
      </c>
      <c r="F20" s="120">
        <v>42410</v>
      </c>
      <c r="G20" s="97">
        <v>17361899.999999996</v>
      </c>
      <c r="H20" s="99">
        <v>2.3927999999999998</v>
      </c>
      <c r="I20" s="97">
        <v>415.43846999999994</v>
      </c>
      <c r="J20" s="98">
        <v>2.276404828473369E-3</v>
      </c>
      <c r="K20" s="98">
        <f>I20/'סכום נכסי הקרן'!$C$43</f>
        <v>8.6348984019126803E-6</v>
      </c>
    </row>
    <row r="21" spans="2:51" s="152" customFormat="1">
      <c r="B21" s="90" t="s">
        <v>2277</v>
      </c>
      <c r="C21" s="87" t="s">
        <v>2278</v>
      </c>
      <c r="D21" s="100"/>
      <c r="E21" s="100" t="s">
        <v>192</v>
      </c>
      <c r="F21" s="120">
        <v>42409</v>
      </c>
      <c r="G21" s="97">
        <v>387499.99999999994</v>
      </c>
      <c r="H21" s="99">
        <v>2.8715000000000002</v>
      </c>
      <c r="I21" s="97">
        <v>11.127059999999998</v>
      </c>
      <c r="J21" s="98">
        <v>6.097098593376026E-5</v>
      </c>
      <c r="K21" s="98">
        <f>I21/'סכום נכסי הקרן'!$C$43</f>
        <v>2.3127620466151464E-7</v>
      </c>
    </row>
    <row r="22" spans="2:51" s="152" customFormat="1">
      <c r="B22" s="90" t="s">
        <v>2279</v>
      </c>
      <c r="C22" s="87" t="s">
        <v>2280</v>
      </c>
      <c r="D22" s="100"/>
      <c r="E22" s="100" t="s">
        <v>192</v>
      </c>
      <c r="F22" s="120">
        <v>42409</v>
      </c>
      <c r="G22" s="97">
        <v>7517887.9999999991</v>
      </c>
      <c r="H22" s="99">
        <v>2.8765000000000001</v>
      </c>
      <c r="I22" s="97">
        <v>216.25296999999998</v>
      </c>
      <c r="J22" s="98">
        <v>1.1849632150814212E-3</v>
      </c>
      <c r="K22" s="98">
        <f>I22/'סכום נכסי הקרן'!$C$43</f>
        <v>4.4948230842990323E-6</v>
      </c>
    </row>
    <row r="23" spans="2:51" s="152" customFormat="1">
      <c r="B23" s="90" t="s">
        <v>2281</v>
      </c>
      <c r="C23" s="87" t="s">
        <v>2282</v>
      </c>
      <c r="D23" s="100"/>
      <c r="E23" s="100" t="s">
        <v>192</v>
      </c>
      <c r="F23" s="120">
        <v>42409</v>
      </c>
      <c r="G23" s="97">
        <v>96902499.999999985</v>
      </c>
      <c r="H23" s="99">
        <v>2.8990999999999998</v>
      </c>
      <c r="I23" s="97">
        <v>2809.2620199999997</v>
      </c>
      <c r="J23" s="98">
        <v>1.5393417048678351E-2</v>
      </c>
      <c r="K23" s="98">
        <f>I23/'סכום נכסי הקרן'!$C$43</f>
        <v>5.839057737491665E-5</v>
      </c>
    </row>
    <row r="24" spans="2:51" s="152" customFormat="1">
      <c r="B24" s="90" t="s">
        <v>2283</v>
      </c>
      <c r="C24" s="87" t="s">
        <v>2284</v>
      </c>
      <c r="D24" s="100"/>
      <c r="E24" s="100" t="s">
        <v>192</v>
      </c>
      <c r="F24" s="120">
        <v>42408</v>
      </c>
      <c r="G24" s="97">
        <v>487642.79999999993</v>
      </c>
      <c r="H24" s="99">
        <v>3.0870000000000002</v>
      </c>
      <c r="I24" s="97">
        <v>15.053339999999999</v>
      </c>
      <c r="J24" s="98">
        <v>8.248512917123757E-5</v>
      </c>
      <c r="K24" s="98">
        <f>I24/'סכום נכסי הקרן'!$C$43</f>
        <v>3.1288402710863111E-7</v>
      </c>
    </row>
    <row r="25" spans="2:51" s="152" customFormat="1">
      <c r="B25" s="90" t="s">
        <v>2285</v>
      </c>
      <c r="C25" s="87" t="s">
        <v>2286</v>
      </c>
      <c r="D25" s="100"/>
      <c r="E25" s="100" t="s">
        <v>192</v>
      </c>
      <c r="F25" s="120">
        <v>42418</v>
      </c>
      <c r="G25" s="97">
        <v>469911.99999999994</v>
      </c>
      <c r="H25" s="99">
        <v>3.2475000000000001</v>
      </c>
      <c r="I25" s="97">
        <v>15.260329999999998</v>
      </c>
      <c r="J25" s="98">
        <v>8.3619335725208606E-5</v>
      </c>
      <c r="K25" s="98">
        <f>I25/'סכום נכסי הקרן'!$C$43</f>
        <v>3.1718631914290492E-7</v>
      </c>
    </row>
    <row r="26" spans="2:51" s="152" customFormat="1">
      <c r="B26" s="90" t="s">
        <v>2287</v>
      </c>
      <c r="C26" s="87" t="s">
        <v>2288</v>
      </c>
      <c r="D26" s="100"/>
      <c r="E26" s="100" t="s">
        <v>192</v>
      </c>
      <c r="F26" s="120">
        <v>42418</v>
      </c>
      <c r="G26" s="97">
        <v>9732999.9999999981</v>
      </c>
      <c r="H26" s="99">
        <v>3.327</v>
      </c>
      <c r="I26" s="97">
        <v>323.81699999999995</v>
      </c>
      <c r="J26" s="98">
        <v>1.7743628372734977E-3</v>
      </c>
      <c r="K26" s="98">
        <f>I26/'סכום נכסי הקרן'!$C$43</f>
        <v>6.7305439860014851E-6</v>
      </c>
    </row>
    <row r="27" spans="2:51" s="152" customFormat="1">
      <c r="B27" s="90" t="s">
        <v>2289</v>
      </c>
      <c r="C27" s="87" t="s">
        <v>2290</v>
      </c>
      <c r="D27" s="100"/>
      <c r="E27" s="100" t="s">
        <v>192</v>
      </c>
      <c r="F27" s="120">
        <v>42417</v>
      </c>
      <c r="G27" s="97">
        <v>1753334.9999999998</v>
      </c>
      <c r="H27" s="99">
        <v>3.4039000000000001</v>
      </c>
      <c r="I27" s="97">
        <v>59.681859999999993</v>
      </c>
      <c r="J27" s="98">
        <v>3.2702814998397146E-4</v>
      </c>
      <c r="K27" s="98">
        <f>I27/'סכום נכסי הקרן'!$C$43</f>
        <v>1.2404888683928967E-6</v>
      </c>
    </row>
    <row r="28" spans="2:51" s="152" customFormat="1">
      <c r="B28" s="90" t="s">
        <v>2289</v>
      </c>
      <c r="C28" s="87" t="s">
        <v>2291</v>
      </c>
      <c r="D28" s="100"/>
      <c r="E28" s="100" t="s">
        <v>192</v>
      </c>
      <c r="F28" s="120">
        <v>42417</v>
      </c>
      <c r="G28" s="97">
        <v>311703.99999999994</v>
      </c>
      <c r="H28" s="99">
        <v>3.4039000000000001</v>
      </c>
      <c r="I28" s="97">
        <v>10.610110000000001</v>
      </c>
      <c r="J28" s="98">
        <v>5.813834629863137E-5</v>
      </c>
      <c r="K28" s="98">
        <f>I28/'סכום נכסי הקרן'!$C$43</f>
        <v>2.2053138671321837E-7</v>
      </c>
    </row>
    <row r="29" spans="2:51" s="152" customFormat="1">
      <c r="B29" s="90" t="s">
        <v>2292</v>
      </c>
      <c r="C29" s="87" t="s">
        <v>2293</v>
      </c>
      <c r="D29" s="100"/>
      <c r="E29" s="100" t="s">
        <v>192</v>
      </c>
      <c r="F29" s="120">
        <v>42373</v>
      </c>
      <c r="G29" s="97">
        <v>85799999.999999985</v>
      </c>
      <c r="H29" s="99">
        <v>3.4398</v>
      </c>
      <c r="I29" s="97">
        <v>2951.3157000000001</v>
      </c>
      <c r="J29" s="98">
        <v>1.6171803516003853E-2</v>
      </c>
      <c r="K29" s="98">
        <f>I29/'סכום נכסי הקרן'!$C$43</f>
        <v>6.1343166465709854E-5</v>
      </c>
    </row>
    <row r="30" spans="2:51" s="152" customFormat="1">
      <c r="B30" s="90" t="s">
        <v>2294</v>
      </c>
      <c r="C30" s="87" t="s">
        <v>2295</v>
      </c>
      <c r="D30" s="100"/>
      <c r="E30" s="100" t="s">
        <v>192</v>
      </c>
      <c r="F30" s="120">
        <v>42373</v>
      </c>
      <c r="G30" s="97">
        <v>42899999.999999993</v>
      </c>
      <c r="H30" s="99">
        <v>3.4398</v>
      </c>
      <c r="I30" s="97">
        <v>1475.6578500000001</v>
      </c>
      <c r="J30" s="98">
        <v>8.0859017580019264E-3</v>
      </c>
      <c r="K30" s="98">
        <f>I30/'סכום נכסי הקרן'!$C$43</f>
        <v>3.0671583232854927E-5</v>
      </c>
    </row>
    <row r="31" spans="2:51" s="152" customFormat="1">
      <c r="B31" s="90" t="s">
        <v>2296</v>
      </c>
      <c r="C31" s="87" t="s">
        <v>2297</v>
      </c>
      <c r="D31" s="100"/>
      <c r="E31" s="100" t="s">
        <v>192</v>
      </c>
      <c r="F31" s="120">
        <v>42423</v>
      </c>
      <c r="G31" s="97">
        <v>702125.99999999988</v>
      </c>
      <c r="H31" s="99">
        <v>3.5041000000000002</v>
      </c>
      <c r="I31" s="97">
        <v>24.602909999999998</v>
      </c>
      <c r="J31" s="98">
        <v>1.348122216955395E-4</v>
      </c>
      <c r="K31" s="98">
        <f>I31/'סכום נכסי הקרן'!$C$43</f>
        <v>5.1137206489664163E-7</v>
      </c>
    </row>
    <row r="32" spans="2:51" s="152" customFormat="1">
      <c r="B32" s="90" t="s">
        <v>2298</v>
      </c>
      <c r="C32" s="87" t="s">
        <v>2299</v>
      </c>
      <c r="D32" s="100"/>
      <c r="E32" s="100" t="s">
        <v>192</v>
      </c>
      <c r="F32" s="120">
        <v>42404</v>
      </c>
      <c r="G32" s="97">
        <v>479822.99999999994</v>
      </c>
      <c r="H32" s="99">
        <v>3.4695</v>
      </c>
      <c r="I32" s="97">
        <v>16.64762</v>
      </c>
      <c r="J32" s="98">
        <v>9.1221023779020351E-5</v>
      </c>
      <c r="K32" s="98">
        <f>I32/'סכום נכסי הקרן'!$C$43</f>
        <v>3.460211745283233E-7</v>
      </c>
    </row>
    <row r="33" spans="2:11" s="152" customFormat="1">
      <c r="B33" s="90" t="s">
        <v>2300</v>
      </c>
      <c r="C33" s="87" t="s">
        <v>2301</v>
      </c>
      <c r="D33" s="100"/>
      <c r="E33" s="100" t="s">
        <v>192</v>
      </c>
      <c r="F33" s="120">
        <v>42404</v>
      </c>
      <c r="G33" s="97">
        <v>121020899.99999999</v>
      </c>
      <c r="H33" s="99">
        <v>3.5889000000000002</v>
      </c>
      <c r="I33" s="97">
        <v>4343.3662399999994</v>
      </c>
      <c r="J33" s="98">
        <v>2.379957706026652E-2</v>
      </c>
      <c r="K33" s="98">
        <f>I33/'סכום נכסי הקרן'!$C$43</f>
        <v>9.0276969787361026E-5</v>
      </c>
    </row>
    <row r="34" spans="2:11" s="152" customFormat="1">
      <c r="B34" s="90" t="s">
        <v>2300</v>
      </c>
      <c r="C34" s="87" t="s">
        <v>2302</v>
      </c>
      <c r="D34" s="100"/>
      <c r="E34" s="100" t="s">
        <v>192</v>
      </c>
      <c r="F34" s="120">
        <v>42404</v>
      </c>
      <c r="G34" s="97">
        <v>780779.99999999988</v>
      </c>
      <c r="H34" s="99">
        <v>3.5889000000000002</v>
      </c>
      <c r="I34" s="97">
        <v>28.021719999999995</v>
      </c>
      <c r="J34" s="98">
        <v>1.5354567117996745E-4</v>
      </c>
      <c r="K34" s="98">
        <f>I34/'סכום נכסי הקרן'!$C$43</f>
        <v>5.8243211141915811E-7</v>
      </c>
    </row>
    <row r="35" spans="2:11" s="152" customFormat="1">
      <c r="B35" s="90" t="s">
        <v>2303</v>
      </c>
      <c r="C35" s="87" t="s">
        <v>2304</v>
      </c>
      <c r="D35" s="100"/>
      <c r="E35" s="100" t="s">
        <v>192</v>
      </c>
      <c r="F35" s="120">
        <v>42429</v>
      </c>
      <c r="G35" s="97">
        <v>213787.79999999996</v>
      </c>
      <c r="H35" s="99">
        <v>3.5634999999999999</v>
      </c>
      <c r="I35" s="97">
        <v>7.6182599999999985</v>
      </c>
      <c r="J35" s="98">
        <v>4.1744434136216429E-5</v>
      </c>
      <c r="K35" s="98">
        <f>I35/'סכום נכסי הקרן'!$C$43</f>
        <v>1.5834571386553416E-7</v>
      </c>
    </row>
    <row r="36" spans="2:11" s="152" customFormat="1">
      <c r="B36" s="90" t="s">
        <v>2305</v>
      </c>
      <c r="C36" s="87" t="s">
        <v>2306</v>
      </c>
      <c r="D36" s="100"/>
      <c r="E36" s="100" t="s">
        <v>192</v>
      </c>
      <c r="F36" s="120">
        <v>42425</v>
      </c>
      <c r="G36" s="97">
        <v>27336749.999999996</v>
      </c>
      <c r="H36" s="99">
        <v>3.5981999999999998</v>
      </c>
      <c r="I36" s="97">
        <v>983.62017999999978</v>
      </c>
      <c r="J36" s="98">
        <v>5.3897698187070735E-3</v>
      </c>
      <c r="K36" s="98">
        <f>I36/'סכום נכסי הקרן'!$C$43</f>
        <v>2.0444568651456526E-5</v>
      </c>
    </row>
    <row r="37" spans="2:11" s="152" customFormat="1">
      <c r="B37" s="90" t="s">
        <v>2307</v>
      </c>
      <c r="C37" s="87" t="s">
        <v>2308</v>
      </c>
      <c r="D37" s="100"/>
      <c r="E37" s="100" t="s">
        <v>192</v>
      </c>
      <c r="F37" s="120">
        <v>42424</v>
      </c>
      <c r="G37" s="97">
        <v>351512999.99999994</v>
      </c>
      <c r="H37" s="99">
        <v>3.6493000000000002</v>
      </c>
      <c r="I37" s="97">
        <v>12827.659579999998</v>
      </c>
      <c r="J37" s="98">
        <v>7.0289461170807477E-2</v>
      </c>
      <c r="K37" s="98">
        <f>I37/'סכום נכסי הקרן'!$C$43</f>
        <v>2.6662320706029438E-4</v>
      </c>
    </row>
    <row r="38" spans="2:11" s="152" customFormat="1">
      <c r="B38" s="90" t="s">
        <v>2309</v>
      </c>
      <c r="C38" s="87" t="s">
        <v>2310</v>
      </c>
      <c r="D38" s="100"/>
      <c r="E38" s="100" t="s">
        <v>192</v>
      </c>
      <c r="F38" s="120">
        <v>42380</v>
      </c>
      <c r="G38" s="97">
        <v>185962499.99999997</v>
      </c>
      <c r="H38" s="99">
        <v>3.8147000000000002</v>
      </c>
      <c r="I38" s="97">
        <v>7093.9377999999988</v>
      </c>
      <c r="J38" s="98">
        <v>3.8871398358485548E-2</v>
      </c>
      <c r="K38" s="98">
        <f>I38/'סכום נכסי הקרן'!$C$43</f>
        <v>1.4744766456627851E-4</v>
      </c>
    </row>
    <row r="39" spans="2:11" s="152" customFormat="1">
      <c r="B39" s="90" t="s">
        <v>2311</v>
      </c>
      <c r="C39" s="87" t="s">
        <v>2312</v>
      </c>
      <c r="D39" s="100"/>
      <c r="E39" s="100" t="s">
        <v>192</v>
      </c>
      <c r="F39" s="120">
        <v>42380</v>
      </c>
      <c r="G39" s="97">
        <v>97892499.999999985</v>
      </c>
      <c r="H39" s="99">
        <v>3.8319000000000001</v>
      </c>
      <c r="I39" s="97">
        <v>3751.1509399999995</v>
      </c>
      <c r="J39" s="98">
        <v>2.055451945061423E-2</v>
      </c>
      <c r="K39" s="98">
        <f>I39/'סכום נכסי הקרן'!$C$43</f>
        <v>7.796776080255459E-5</v>
      </c>
    </row>
    <row r="40" spans="2:11" s="152" customFormat="1">
      <c r="B40" s="90" t="s">
        <v>2313</v>
      </c>
      <c r="C40" s="87" t="s">
        <v>2314</v>
      </c>
      <c r="D40" s="100"/>
      <c r="E40" s="100" t="s">
        <v>192</v>
      </c>
      <c r="F40" s="120">
        <v>42374</v>
      </c>
      <c r="G40" s="97">
        <v>195804999.99999997</v>
      </c>
      <c r="H40" s="99">
        <v>3.8376000000000001</v>
      </c>
      <c r="I40" s="97">
        <v>7514.1322299999983</v>
      </c>
      <c r="J40" s="98">
        <v>4.1173863581192571E-2</v>
      </c>
      <c r="K40" s="98">
        <f>I40/'סכום נכסי הקרן'!$C$43</f>
        <v>1.5618141570901599E-4</v>
      </c>
    </row>
    <row r="41" spans="2:11" s="152" customFormat="1">
      <c r="B41" s="90" t="s">
        <v>2315</v>
      </c>
      <c r="C41" s="87" t="s">
        <v>2316</v>
      </c>
      <c r="D41" s="100"/>
      <c r="E41" s="100" t="s">
        <v>192</v>
      </c>
      <c r="F41" s="120">
        <v>42381</v>
      </c>
      <c r="G41" s="97">
        <v>176624999.99999997</v>
      </c>
      <c r="H41" s="99">
        <v>4.0606</v>
      </c>
      <c r="I41" s="97">
        <v>7172.0645299999987</v>
      </c>
      <c r="J41" s="98">
        <v>3.9299495605726119E-2</v>
      </c>
      <c r="K41" s="98">
        <f>I41/'סכום נכסי הקרן'!$C$43</f>
        <v>1.4907153049285884E-4</v>
      </c>
    </row>
    <row r="42" spans="2:11" s="152" customFormat="1">
      <c r="B42" s="90" t="s">
        <v>2317</v>
      </c>
      <c r="C42" s="87" t="s">
        <v>2318</v>
      </c>
      <c r="D42" s="100"/>
      <c r="E42" s="100" t="s">
        <v>192</v>
      </c>
      <c r="F42" s="120">
        <v>42383</v>
      </c>
      <c r="G42" s="97">
        <v>43204149.999999993</v>
      </c>
      <c r="H42" s="99">
        <v>4.1261999999999999</v>
      </c>
      <c r="I42" s="97">
        <v>1782.6919899999998</v>
      </c>
      <c r="J42" s="98">
        <v>9.7683025207482566E-3</v>
      </c>
      <c r="K42" s="98">
        <f>I42/'סכום נכסי הקרן'!$C$43</f>
        <v>3.7053295077736868E-5</v>
      </c>
    </row>
    <row r="43" spans="2:11" s="152" customFormat="1">
      <c r="B43" s="90" t="s">
        <v>2319</v>
      </c>
      <c r="C43" s="87" t="s">
        <v>2320</v>
      </c>
      <c r="D43" s="100"/>
      <c r="E43" s="100" t="s">
        <v>192</v>
      </c>
      <c r="F43" s="120">
        <v>42383</v>
      </c>
      <c r="G43" s="97">
        <v>66809999.999999993</v>
      </c>
      <c r="H43" s="99">
        <v>4.1835000000000004</v>
      </c>
      <c r="I43" s="97">
        <v>2795.0180199999995</v>
      </c>
      <c r="J43" s="98">
        <v>1.5315366716996803E-2</v>
      </c>
      <c r="K43" s="98">
        <f>I43/'סכום נכסי הקרן'!$C$43</f>
        <v>5.8094515498805741E-5</v>
      </c>
    </row>
    <row r="44" spans="2:11" s="152" customFormat="1">
      <c r="B44" s="90" t="s">
        <v>2321</v>
      </c>
      <c r="C44" s="87" t="s">
        <v>2322</v>
      </c>
      <c r="D44" s="100"/>
      <c r="E44" s="100" t="s">
        <v>192</v>
      </c>
      <c r="F44" s="120">
        <v>42375</v>
      </c>
      <c r="G44" s="97">
        <v>259393199.99999997</v>
      </c>
      <c r="H44" s="99">
        <v>4.1825000000000001</v>
      </c>
      <c r="I44" s="97">
        <v>10849.239239999999</v>
      </c>
      <c r="J44" s="98">
        <v>5.9448660571079864E-2</v>
      </c>
      <c r="K44" s="98">
        <f>I44/'סכום נכסי הקרן'!$C$43</f>
        <v>2.2550169360927106E-4</v>
      </c>
    </row>
    <row r="45" spans="2:11" s="152" customFormat="1">
      <c r="B45" s="90" t="s">
        <v>2323</v>
      </c>
      <c r="C45" s="87" t="s">
        <v>2324</v>
      </c>
      <c r="D45" s="100"/>
      <c r="E45" s="100" t="s">
        <v>192</v>
      </c>
      <c r="F45" s="120">
        <v>42388</v>
      </c>
      <c r="G45" s="97">
        <v>197224999.99999997</v>
      </c>
      <c r="H45" s="99">
        <v>4.5366</v>
      </c>
      <c r="I45" s="97">
        <v>8947.3191499999994</v>
      </c>
      <c r="J45" s="98">
        <v>4.9027044883330713E-2</v>
      </c>
      <c r="K45" s="98">
        <f>I45/'סכום נכסי הקרן'!$C$43</f>
        <v>1.8597023965964858E-4</v>
      </c>
    </row>
    <row r="46" spans="2:11" s="152" customFormat="1">
      <c r="B46" s="90" t="s">
        <v>2325</v>
      </c>
      <c r="C46" s="87" t="s">
        <v>2326</v>
      </c>
      <c r="D46" s="100"/>
      <c r="E46" s="100" t="s">
        <v>192</v>
      </c>
      <c r="F46" s="120">
        <v>42403</v>
      </c>
      <c r="G46" s="97">
        <v>25279434.999999996</v>
      </c>
      <c r="H46" s="99">
        <v>4.7805999999999997</v>
      </c>
      <c r="I46" s="97">
        <v>1208.5027499999999</v>
      </c>
      <c r="J46" s="98">
        <v>6.6220191291464763E-3</v>
      </c>
      <c r="K46" s="98">
        <f>I46/'סכום נכסי הקרן'!$C$43</f>
        <v>2.5118758175385347E-5</v>
      </c>
    </row>
    <row r="47" spans="2:11" s="152" customFormat="1">
      <c r="B47" s="90" t="s">
        <v>2327</v>
      </c>
      <c r="C47" s="87" t="s">
        <v>2328</v>
      </c>
      <c r="D47" s="100"/>
      <c r="E47" s="100" t="s">
        <v>192</v>
      </c>
      <c r="F47" s="120">
        <v>42402</v>
      </c>
      <c r="G47" s="97">
        <v>106736399.99999999</v>
      </c>
      <c r="H47" s="99">
        <v>4.7530000000000001</v>
      </c>
      <c r="I47" s="97">
        <v>5073.1335099999988</v>
      </c>
      <c r="J47" s="98">
        <v>2.7798353911841742E-2</v>
      </c>
      <c r="K47" s="98">
        <f>I47/'סכום נכסי הקרן'!$C$43</f>
        <v>1.0544519971438529E-4</v>
      </c>
    </row>
    <row r="48" spans="2:11" s="152" customFormat="1">
      <c r="B48" s="90" t="s">
        <v>2329</v>
      </c>
      <c r="C48" s="87" t="s">
        <v>2330</v>
      </c>
      <c r="D48" s="100"/>
      <c r="E48" s="100" t="s">
        <v>192</v>
      </c>
      <c r="F48" s="120">
        <v>42403</v>
      </c>
      <c r="G48" s="97">
        <v>253055999.99999997</v>
      </c>
      <c r="H48" s="99">
        <v>4.8047000000000004</v>
      </c>
      <c r="I48" s="97">
        <v>12158.468199999998</v>
      </c>
      <c r="J48" s="98">
        <v>6.6622611327544864E-2</v>
      </c>
      <c r="K48" s="98">
        <f>I48/'סכום נכסי הקרן'!$C$43</f>
        <v>2.5271404843630907E-4</v>
      </c>
    </row>
    <row r="49" spans="2:11" s="152" customFormat="1">
      <c r="B49" s="90" t="s">
        <v>2331</v>
      </c>
      <c r="C49" s="87" t="s">
        <v>2332</v>
      </c>
      <c r="D49" s="100"/>
      <c r="E49" s="100" t="s">
        <v>192</v>
      </c>
      <c r="F49" s="120">
        <v>42403</v>
      </c>
      <c r="G49" s="97">
        <v>20879759.999999996</v>
      </c>
      <c r="H49" s="99">
        <v>4.8167</v>
      </c>
      <c r="I49" s="97">
        <v>1005.7132899999998</v>
      </c>
      <c r="J49" s="98">
        <v>5.5108295325077558E-3</v>
      </c>
      <c r="K49" s="98">
        <f>I49/'סכום נכסי הקרן'!$C$43</f>
        <v>2.0903774464130257E-5</v>
      </c>
    </row>
    <row r="50" spans="2:11" s="152" customFormat="1">
      <c r="B50" s="90" t="s">
        <v>2333</v>
      </c>
      <c r="C50" s="87" t="s">
        <v>2334</v>
      </c>
      <c r="D50" s="100"/>
      <c r="E50" s="100" t="s">
        <v>192</v>
      </c>
      <c r="F50" s="120">
        <v>42395</v>
      </c>
      <c r="G50" s="97">
        <v>198329999.99999997</v>
      </c>
      <c r="H50" s="99">
        <v>5.0867000000000004</v>
      </c>
      <c r="I50" s="97">
        <v>10088.460839999998</v>
      </c>
      <c r="J50" s="98">
        <v>5.5279957506199406E-2</v>
      </c>
      <c r="K50" s="98">
        <f>I50/'סכום נכסי הקרן'!$C$43</f>
        <v>2.096888966134375E-4</v>
      </c>
    </row>
    <row r="51" spans="2:11" s="152" customFormat="1">
      <c r="B51" s="90" t="s">
        <v>2335</v>
      </c>
      <c r="C51" s="87" t="s">
        <v>2336</v>
      </c>
      <c r="D51" s="100"/>
      <c r="E51" s="100" t="s">
        <v>192</v>
      </c>
      <c r="F51" s="120">
        <v>42394</v>
      </c>
      <c r="G51" s="97">
        <v>246214399.99999997</v>
      </c>
      <c r="H51" s="99">
        <v>5.1845999999999997</v>
      </c>
      <c r="I51" s="97">
        <v>12765.353479999996</v>
      </c>
      <c r="J51" s="98">
        <v>6.9948053436267754E-2</v>
      </c>
      <c r="K51" s="98">
        <f>I51/'סכום נכסי הקרן'!$C$43</f>
        <v>2.6532817330157812E-4</v>
      </c>
    </row>
    <row r="52" spans="2:11" s="152" customFormat="1">
      <c r="B52" s="90" t="s">
        <v>2337</v>
      </c>
      <c r="C52" s="87" t="s">
        <v>2338</v>
      </c>
      <c r="D52" s="100"/>
      <c r="E52" s="100" t="s">
        <v>192</v>
      </c>
      <c r="F52" s="120">
        <v>42429</v>
      </c>
      <c r="G52" s="97">
        <v>263619.99999999994</v>
      </c>
      <c r="H52" s="99">
        <v>-3.4580000000000002</v>
      </c>
      <c r="I52" s="97">
        <v>-9.115870000000001</v>
      </c>
      <c r="J52" s="98">
        <v>-4.9950623214396913E-5</v>
      </c>
      <c r="K52" s="98">
        <f>I52/'סכום נכסי הקרן'!$C$43</f>
        <v>-1.8947357305413669E-7</v>
      </c>
    </row>
    <row r="53" spans="2:11" s="152" customFormat="1">
      <c r="B53" s="90" t="s">
        <v>2337</v>
      </c>
      <c r="C53" s="87" t="s">
        <v>2339</v>
      </c>
      <c r="D53" s="100"/>
      <c r="E53" s="100" t="s">
        <v>192</v>
      </c>
      <c r="F53" s="120">
        <v>42429</v>
      </c>
      <c r="G53" s="97">
        <v>26361.999999999996</v>
      </c>
      <c r="H53" s="99">
        <v>-3.4580000000000002</v>
      </c>
      <c r="I53" s="97">
        <v>-0.91158999999999979</v>
      </c>
      <c r="J53" s="98">
        <v>-4.9950787600099677E-6</v>
      </c>
      <c r="K53" s="98">
        <f>I53/'סכום נכסי הקרן'!$C$43</f>
        <v>-1.8947419660484451E-8</v>
      </c>
    </row>
    <row r="54" spans="2:11" s="152" customFormat="1">
      <c r="B54" s="90" t="s">
        <v>2340</v>
      </c>
      <c r="C54" s="87" t="s">
        <v>2341</v>
      </c>
      <c r="D54" s="100"/>
      <c r="E54" s="100" t="s">
        <v>192</v>
      </c>
      <c r="F54" s="120">
        <v>42417</v>
      </c>
      <c r="G54" s="97">
        <v>45191.999999999993</v>
      </c>
      <c r="H54" s="99">
        <v>-3.5455999999999999</v>
      </c>
      <c r="I54" s="97">
        <v>-1.6023099999999997</v>
      </c>
      <c r="J54" s="98">
        <v>-8.7798951808944502E-6</v>
      </c>
      <c r="K54" s="98">
        <f>I54/'סכום נכסי הקרן'!$C$43</f>
        <v>-3.3304051159173357E-8</v>
      </c>
    </row>
    <row r="55" spans="2:11" s="152" customFormat="1">
      <c r="B55" s="90" t="s">
        <v>2342</v>
      </c>
      <c r="C55" s="87" t="s">
        <v>2343</v>
      </c>
      <c r="D55" s="100"/>
      <c r="E55" s="100" t="s">
        <v>192</v>
      </c>
      <c r="F55" s="120">
        <v>42425</v>
      </c>
      <c r="G55" s="97">
        <v>252321.99999999997</v>
      </c>
      <c r="H55" s="99">
        <v>-3.5748000000000002</v>
      </c>
      <c r="I55" s="97">
        <v>-9.0199500000000015</v>
      </c>
      <c r="J55" s="98">
        <v>-4.9425027327364196E-5</v>
      </c>
      <c r="K55" s="98">
        <f>I55/'סכום נכסי הקרן'!$C$43</f>
        <v>-1.8747987359074452E-7</v>
      </c>
    </row>
    <row r="56" spans="2:11" s="152" customFormat="1">
      <c r="B56" s="90" t="s">
        <v>2344</v>
      </c>
      <c r="C56" s="87" t="s">
        <v>2345</v>
      </c>
      <c r="D56" s="100"/>
      <c r="E56" s="100" t="s">
        <v>192</v>
      </c>
      <c r="F56" s="120">
        <v>42404</v>
      </c>
      <c r="G56" s="97">
        <v>387897.99999999994</v>
      </c>
      <c r="H56" s="99">
        <v>-3.7134</v>
      </c>
      <c r="I56" s="97">
        <v>-14.404169999999999</v>
      </c>
      <c r="J56" s="98">
        <v>-7.892798694870806E-5</v>
      </c>
      <c r="K56" s="98">
        <f>I56/'סכום נכסי הקרן'!$C$43</f>
        <v>-2.9939101334038369E-7</v>
      </c>
    </row>
    <row r="57" spans="2:11" s="152" customFormat="1">
      <c r="B57" s="90" t="s">
        <v>2346</v>
      </c>
      <c r="C57" s="87" t="s">
        <v>2347</v>
      </c>
      <c r="D57" s="100"/>
      <c r="E57" s="100" t="s">
        <v>192</v>
      </c>
      <c r="F57" s="120">
        <v>42395</v>
      </c>
      <c r="G57" s="97">
        <v>75319.999999999985</v>
      </c>
      <c r="H57" s="99">
        <v>-5.2427999999999999</v>
      </c>
      <c r="I57" s="97">
        <v>-3.9488899999999996</v>
      </c>
      <c r="J57" s="98">
        <v>-2.1638035262141712E-5</v>
      </c>
      <c r="K57" s="98">
        <f>I57/'סכום נכסי הקרן'!$C$43</f>
        <v>-8.2077771830637081E-8</v>
      </c>
    </row>
    <row r="58" spans="2:11" s="152" customFormat="1">
      <c r="B58" s="90" t="s">
        <v>2348</v>
      </c>
      <c r="C58" s="87" t="s">
        <v>2349</v>
      </c>
      <c r="D58" s="100"/>
      <c r="E58" s="100" t="s">
        <v>194</v>
      </c>
      <c r="F58" s="120">
        <v>42438</v>
      </c>
      <c r="G58" s="97">
        <v>128567999.99999999</v>
      </c>
      <c r="H58" s="99">
        <v>-0.1303</v>
      </c>
      <c r="I58" s="97">
        <v>-167.58193999999997</v>
      </c>
      <c r="J58" s="98">
        <v>-9.1826916602339304E-4</v>
      </c>
      <c r="K58" s="98">
        <f>I58/'סכום נכסי הקרן'!$C$43</f>
        <v>-3.4831945772750097E-6</v>
      </c>
    </row>
    <row r="59" spans="2:11" s="152" customFormat="1">
      <c r="B59" s="90" t="s">
        <v>2350</v>
      </c>
      <c r="C59" s="87" t="s">
        <v>2351</v>
      </c>
      <c r="D59" s="100"/>
      <c r="E59" s="100" t="s">
        <v>194</v>
      </c>
      <c r="F59" s="120">
        <v>42459</v>
      </c>
      <c r="G59" s="97">
        <v>26913.569999999996</v>
      </c>
      <c r="H59" s="99">
        <v>-0.16400000000000001</v>
      </c>
      <c r="I59" s="97">
        <v>-4.4149999999999995E-2</v>
      </c>
      <c r="J59" s="98">
        <v>-2.4192095926287045E-7</v>
      </c>
      <c r="K59" s="98">
        <f>I59/'סכום נכסי הקרן'!$C$43</f>
        <v>-9.1765879179278907E-10</v>
      </c>
    </row>
    <row r="60" spans="2:11" s="152" customFormat="1">
      <c r="B60" s="90" t="s">
        <v>2352</v>
      </c>
      <c r="C60" s="87" t="s">
        <v>2353</v>
      </c>
      <c r="D60" s="100"/>
      <c r="E60" s="100" t="s">
        <v>194</v>
      </c>
      <c r="F60" s="120">
        <v>42446</v>
      </c>
      <c r="G60" s="97">
        <v>42855999.999999993</v>
      </c>
      <c r="H60" s="99">
        <v>-1.7656000000000001</v>
      </c>
      <c r="I60" s="97">
        <v>-756.67568000000006</v>
      </c>
      <c r="J60" s="98">
        <v>-4.1462221145296685E-3</v>
      </c>
      <c r="K60" s="98">
        <f>I60/'סכום נכסי הקרן'!$C$43</f>
        <v>-1.572752186382304E-5</v>
      </c>
    </row>
    <row r="61" spans="2:11" s="152" customFormat="1">
      <c r="B61" s="90" t="s">
        <v>2354</v>
      </c>
      <c r="C61" s="87" t="s">
        <v>2355</v>
      </c>
      <c r="D61" s="100"/>
      <c r="E61" s="100" t="s">
        <v>194</v>
      </c>
      <c r="F61" s="120">
        <v>42460</v>
      </c>
      <c r="G61" s="97">
        <v>8575599.9999999981</v>
      </c>
      <c r="H61" s="99">
        <v>-5.0000000000000001E-4</v>
      </c>
      <c r="I61" s="97">
        <v>-4.3740000000000001E-2</v>
      </c>
      <c r="J61" s="98">
        <v>-2.3967435465816434E-7</v>
      </c>
      <c r="K61" s="98">
        <f>I61/'סכום נכסי הקרן'!$C$43</f>
        <v>-9.0913693211815633E-10</v>
      </c>
    </row>
    <row r="62" spans="2:11" s="152" customFormat="1">
      <c r="B62" s="90" t="s">
        <v>2356</v>
      </c>
      <c r="C62" s="87" t="s">
        <v>2357</v>
      </c>
      <c r="D62" s="100"/>
      <c r="E62" s="100" t="s">
        <v>194</v>
      </c>
      <c r="F62" s="120">
        <v>42459</v>
      </c>
      <c r="G62" s="97">
        <v>115943399.99999999</v>
      </c>
      <c r="H62" s="99">
        <v>0.16139999999999999</v>
      </c>
      <c r="I62" s="97">
        <v>187.12373000000002</v>
      </c>
      <c r="J62" s="98">
        <v>1.025348862116566E-3</v>
      </c>
      <c r="K62" s="98">
        <f>I62/'סכום נכסי הקרן'!$C$43</f>
        <v>3.8893711435460953E-6</v>
      </c>
    </row>
    <row r="63" spans="2:11" s="152" customFormat="1">
      <c r="B63" s="90" t="s">
        <v>2358</v>
      </c>
      <c r="C63" s="87" t="s">
        <v>2359</v>
      </c>
      <c r="D63" s="100"/>
      <c r="E63" s="100" t="s">
        <v>194</v>
      </c>
      <c r="F63" s="120">
        <v>42451</v>
      </c>
      <c r="G63" s="97">
        <v>1546345.1999999997</v>
      </c>
      <c r="H63" s="99">
        <v>0.78310000000000002</v>
      </c>
      <c r="I63" s="97">
        <v>12.109019999999997</v>
      </c>
      <c r="J63" s="98">
        <v>6.6351658757265766E-5</v>
      </c>
      <c r="K63" s="98">
        <f>I63/'סכום נכסי הקרן'!$C$43</f>
        <v>2.5168626643249646E-7</v>
      </c>
    </row>
    <row r="64" spans="2:11" s="152" customFormat="1">
      <c r="B64" s="90" t="s">
        <v>2360</v>
      </c>
      <c r="C64" s="87" t="s">
        <v>2361</v>
      </c>
      <c r="D64" s="100"/>
      <c r="E64" s="100" t="s">
        <v>194</v>
      </c>
      <c r="F64" s="120">
        <v>42451</v>
      </c>
      <c r="G64" s="97">
        <v>1728159.9999999998</v>
      </c>
      <c r="H64" s="99">
        <v>0.80600000000000005</v>
      </c>
      <c r="I64" s="97">
        <v>13.929529999999996</v>
      </c>
      <c r="J64" s="98">
        <v>7.6327185949737978E-5</v>
      </c>
      <c r="K64" s="98">
        <f>I64/'סכום נכסי הקרן'!$C$43</f>
        <v>2.8952560974046221E-7</v>
      </c>
    </row>
    <row r="65" spans="2:11" s="152" customFormat="1">
      <c r="B65" s="90" t="s">
        <v>2362</v>
      </c>
      <c r="C65" s="87" t="s">
        <v>2363</v>
      </c>
      <c r="D65" s="100"/>
      <c r="E65" s="100" t="s">
        <v>194</v>
      </c>
      <c r="F65" s="120">
        <v>42451</v>
      </c>
      <c r="G65" s="97">
        <v>38888099.999999993</v>
      </c>
      <c r="H65" s="99">
        <v>0.8175</v>
      </c>
      <c r="I65" s="97">
        <v>317.91320999999994</v>
      </c>
      <c r="J65" s="98">
        <v>1.7420128816656485E-3</v>
      </c>
      <c r="K65" s="98">
        <f>I65/'סכום נכסי הקרן'!$C$43</f>
        <v>6.6078335715417263E-6</v>
      </c>
    </row>
    <row r="66" spans="2:11" s="152" customFormat="1">
      <c r="B66" s="90" t="s">
        <v>2364</v>
      </c>
      <c r="C66" s="87" t="s">
        <v>2365</v>
      </c>
      <c r="D66" s="100"/>
      <c r="E66" s="100" t="s">
        <v>194</v>
      </c>
      <c r="F66" s="120">
        <v>42445</v>
      </c>
      <c r="G66" s="97">
        <v>12980699.999999998</v>
      </c>
      <c r="H66" s="99">
        <v>0.9325</v>
      </c>
      <c r="I66" s="97">
        <v>121.05148999999997</v>
      </c>
      <c r="J66" s="98">
        <v>6.6330447522083282E-4</v>
      </c>
      <c r="K66" s="98">
        <f>I66/'סכום נכסי הקרן'!$C$43</f>
        <v>2.5160580760615373E-6</v>
      </c>
    </row>
    <row r="67" spans="2:11" s="152" customFormat="1">
      <c r="B67" s="90" t="s">
        <v>2366</v>
      </c>
      <c r="C67" s="87" t="s">
        <v>2367</v>
      </c>
      <c r="D67" s="100"/>
      <c r="E67" s="100" t="s">
        <v>194</v>
      </c>
      <c r="F67" s="120">
        <v>42446</v>
      </c>
      <c r="G67" s="97">
        <v>82796299.999999985</v>
      </c>
      <c r="H67" s="99">
        <v>1.6025</v>
      </c>
      <c r="I67" s="97">
        <v>1326.8352299999997</v>
      </c>
      <c r="J67" s="98">
        <v>7.2704247253764743E-3</v>
      </c>
      <c r="K67" s="98">
        <f>I67/'סכום נכסי הקרן'!$C$43</f>
        <v>2.757830156443731E-5</v>
      </c>
    </row>
    <row r="68" spans="2:11" s="152" customFormat="1">
      <c r="B68" s="90" t="s">
        <v>2368</v>
      </c>
      <c r="C68" s="87" t="s">
        <v>2369</v>
      </c>
      <c r="D68" s="100"/>
      <c r="E68" s="100" t="s">
        <v>192</v>
      </c>
      <c r="F68" s="120">
        <v>42460</v>
      </c>
      <c r="G68" s="97">
        <v>1543608.9999999998</v>
      </c>
      <c r="H68" s="99">
        <v>3.3099999999999997E-2</v>
      </c>
      <c r="I68" s="97">
        <v>0.51036999999999999</v>
      </c>
      <c r="J68" s="98">
        <v>2.7965843709850784E-6</v>
      </c>
      <c r="K68" s="98">
        <f>I68/'סכום נכסי הקרן'!$C$43</f>
        <v>1.0608052493030256E-8</v>
      </c>
    </row>
    <row r="69" spans="2:11" s="152" customFormat="1">
      <c r="B69" s="90" t="s">
        <v>2368</v>
      </c>
      <c r="C69" s="87" t="s">
        <v>2370</v>
      </c>
      <c r="D69" s="100"/>
      <c r="E69" s="100" t="s">
        <v>192</v>
      </c>
      <c r="F69" s="120">
        <v>42460</v>
      </c>
      <c r="G69" s="97">
        <v>169420.49999999997</v>
      </c>
      <c r="H69" s="99">
        <v>3.3099999999999997E-2</v>
      </c>
      <c r="I69" s="97">
        <v>5.6019999999999986E-2</v>
      </c>
      <c r="J69" s="98">
        <v>3.0696290233082681E-7</v>
      </c>
      <c r="K69" s="98">
        <f>I69/'סכום נכסי הקרן'!$C$43</f>
        <v>1.1643770218852104E-9</v>
      </c>
    </row>
    <row r="70" spans="2:11" s="152" customFormat="1">
      <c r="B70" s="90" t="s">
        <v>2371</v>
      </c>
      <c r="C70" s="87" t="s">
        <v>2372</v>
      </c>
      <c r="D70" s="100"/>
      <c r="E70" s="100" t="s">
        <v>192</v>
      </c>
      <c r="F70" s="120">
        <v>42460</v>
      </c>
      <c r="G70" s="97">
        <v>16966799.999999996</v>
      </c>
      <c r="H70" s="99">
        <v>0.2535</v>
      </c>
      <c r="I70" s="97">
        <v>43.01623</v>
      </c>
      <c r="J70" s="98">
        <v>2.3570843998804684E-4</v>
      </c>
      <c r="K70" s="98">
        <f>I70/'סכום נכסי הקרן'!$C$43</f>
        <v>8.9409335558959759E-7</v>
      </c>
    </row>
    <row r="71" spans="2:11" s="152" customFormat="1">
      <c r="B71" s="90" t="s">
        <v>2373</v>
      </c>
      <c r="C71" s="87" t="s">
        <v>2374</v>
      </c>
      <c r="D71" s="100"/>
      <c r="E71" s="100" t="s">
        <v>192</v>
      </c>
      <c r="F71" s="120">
        <v>42460</v>
      </c>
      <c r="G71" s="97">
        <v>41506849.999999993</v>
      </c>
      <c r="H71" s="99">
        <v>0.22500000000000001</v>
      </c>
      <c r="I71" s="97">
        <v>93.399909999999977</v>
      </c>
      <c r="J71" s="98">
        <v>5.1178699484180667E-4</v>
      </c>
      <c r="K71" s="98">
        <f>I71/'סכום נכסי הקרן'!$C$43</f>
        <v>1.9413193332764492E-6</v>
      </c>
    </row>
    <row r="72" spans="2:11" s="152" customFormat="1">
      <c r="B72" s="90" t="s">
        <v>2375</v>
      </c>
      <c r="C72" s="87" t="s">
        <v>2376</v>
      </c>
      <c r="D72" s="100"/>
      <c r="E72" s="100" t="s">
        <v>192</v>
      </c>
      <c r="F72" s="120">
        <v>42459</v>
      </c>
      <c r="G72" s="97">
        <v>124739999.99999999</v>
      </c>
      <c r="H72" s="99">
        <v>0.50429999999999997</v>
      </c>
      <c r="I72" s="97">
        <v>629.10367999999994</v>
      </c>
      <c r="J72" s="98">
        <v>3.4471883520136334E-3</v>
      </c>
      <c r="K72" s="98">
        <f>I72/'סכום נכסי הקרן'!$C$43</f>
        <v>1.3075934833549205E-5</v>
      </c>
    </row>
    <row r="73" spans="2:11" s="152" customFormat="1">
      <c r="B73" s="90" t="s">
        <v>2377</v>
      </c>
      <c r="C73" s="87" t="s">
        <v>2378</v>
      </c>
      <c r="D73" s="100"/>
      <c r="E73" s="100" t="s">
        <v>192</v>
      </c>
      <c r="F73" s="120">
        <v>42459</v>
      </c>
      <c r="G73" s="97">
        <v>117279199.99999999</v>
      </c>
      <c r="H73" s="99">
        <v>0.48599999999999999</v>
      </c>
      <c r="I73" s="97">
        <v>569.9554599999999</v>
      </c>
      <c r="J73" s="98">
        <v>3.1230842949107724E-3</v>
      </c>
      <c r="K73" s="98">
        <f>I73/'סכום נכסי הקרן'!$C$43</f>
        <v>1.1846537685148433E-5</v>
      </c>
    </row>
    <row r="74" spans="2:11" s="152" customFormat="1">
      <c r="B74" s="90" t="s">
        <v>2379</v>
      </c>
      <c r="C74" s="87" t="s">
        <v>2380</v>
      </c>
      <c r="D74" s="100"/>
      <c r="E74" s="100" t="s">
        <v>192</v>
      </c>
      <c r="F74" s="120">
        <v>42450</v>
      </c>
      <c r="G74" s="97">
        <v>96046249.999999985</v>
      </c>
      <c r="H74" s="99">
        <v>2.0893999999999999</v>
      </c>
      <c r="I74" s="97">
        <v>2006.7640499999998</v>
      </c>
      <c r="J74" s="98">
        <v>1.0996110622655561E-2</v>
      </c>
      <c r="K74" s="98">
        <f>I74/'סכום נכסי הקרן'!$C$43</f>
        <v>4.1710638132190358E-5</v>
      </c>
    </row>
    <row r="75" spans="2:11" s="152" customFormat="1">
      <c r="B75" s="90" t="s">
        <v>2379</v>
      </c>
      <c r="C75" s="87" t="s">
        <v>2381</v>
      </c>
      <c r="D75" s="100"/>
      <c r="E75" s="100" t="s">
        <v>192</v>
      </c>
      <c r="F75" s="120">
        <v>42450</v>
      </c>
      <c r="G75" s="97">
        <v>5513054.7499999991</v>
      </c>
      <c r="H75" s="99">
        <v>2.0893999999999999</v>
      </c>
      <c r="I75" s="97">
        <v>115.18825999999999</v>
      </c>
      <c r="J75" s="98">
        <v>6.3117676908314678E-4</v>
      </c>
      <c r="K75" s="98">
        <f>I75/'סכום נכסי הקרן'!$C$43</f>
        <v>2.3941907021588596E-6</v>
      </c>
    </row>
    <row r="76" spans="2:11" s="152" customFormat="1">
      <c r="B76" s="90" t="s">
        <v>2382</v>
      </c>
      <c r="C76" s="87" t="s">
        <v>2383</v>
      </c>
      <c r="D76" s="100"/>
      <c r="E76" s="100" t="s">
        <v>192</v>
      </c>
      <c r="F76" s="120">
        <v>42450</v>
      </c>
      <c r="G76" s="97">
        <v>215207999.99999997</v>
      </c>
      <c r="H76" s="99">
        <v>2.1187</v>
      </c>
      <c r="I76" s="97">
        <v>4559.538959999999</v>
      </c>
      <c r="J76" s="98">
        <v>2.4984100543592996E-2</v>
      </c>
      <c r="K76" s="98">
        <f>I76/'סכום נכסי הקרן'!$C$43</f>
        <v>9.477012487351641E-5</v>
      </c>
    </row>
    <row r="77" spans="2:11" s="152" customFormat="1">
      <c r="B77" s="90" t="s">
        <v>2384</v>
      </c>
      <c r="C77" s="87" t="s">
        <v>2385</v>
      </c>
      <c r="D77" s="100"/>
      <c r="E77" s="100" t="s">
        <v>192</v>
      </c>
      <c r="F77" s="120">
        <v>42446</v>
      </c>
      <c r="G77" s="97">
        <v>92347199.999999985</v>
      </c>
      <c r="H77" s="99">
        <v>2.2385000000000002</v>
      </c>
      <c r="I77" s="97">
        <v>2067.1826999999998</v>
      </c>
      <c r="J77" s="98">
        <v>1.1327176030704657E-2</v>
      </c>
      <c r="K77" s="98">
        <f>I77/'סכום נכסי הקרן'!$C$43</f>
        <v>4.2966441198119043E-5</v>
      </c>
    </row>
    <row r="78" spans="2:11" s="152" customFormat="1">
      <c r="B78" s="90" t="s">
        <v>2386</v>
      </c>
      <c r="C78" s="87" t="s">
        <v>2387</v>
      </c>
      <c r="D78" s="100"/>
      <c r="E78" s="100" t="s">
        <v>192</v>
      </c>
      <c r="F78" s="120">
        <v>42446</v>
      </c>
      <c r="G78" s="97">
        <v>461915.99999999994</v>
      </c>
      <c r="H78" s="99">
        <v>2.2246000000000001</v>
      </c>
      <c r="I78" s="97">
        <v>10.275949999999998</v>
      </c>
      <c r="J78" s="98">
        <v>5.6307308750561577E-5</v>
      </c>
      <c r="K78" s="98">
        <f>I78/'סכום נכסי הקרן'!$C$43</f>
        <v>2.1358586322815653E-7</v>
      </c>
    </row>
    <row r="79" spans="2:11" s="152" customFormat="1">
      <c r="B79" s="90" t="s">
        <v>2388</v>
      </c>
      <c r="C79" s="87" t="s">
        <v>2389</v>
      </c>
      <c r="D79" s="100"/>
      <c r="E79" s="100" t="s">
        <v>192</v>
      </c>
      <c r="F79" s="120">
        <v>42451</v>
      </c>
      <c r="G79" s="97">
        <v>138599999.99999997</v>
      </c>
      <c r="H79" s="99">
        <v>2.2989000000000002</v>
      </c>
      <c r="I79" s="97">
        <v>3186.2370399999995</v>
      </c>
      <c r="J79" s="98">
        <v>1.7459060501827609E-2</v>
      </c>
      <c r="K79" s="98">
        <f>I79/'סכום נכסי הקרן'!$C$43</f>
        <v>6.6226012060970155E-5</v>
      </c>
    </row>
    <row r="80" spans="2:11" s="152" customFormat="1">
      <c r="B80" s="90" t="s">
        <v>2390</v>
      </c>
      <c r="C80" s="87" t="s">
        <v>2391</v>
      </c>
      <c r="D80" s="100"/>
      <c r="E80" s="100" t="s">
        <v>192</v>
      </c>
      <c r="F80" s="120">
        <v>42446</v>
      </c>
      <c r="G80" s="97">
        <v>404575.49999999994</v>
      </c>
      <c r="H80" s="99">
        <v>2.2694999999999999</v>
      </c>
      <c r="I80" s="97">
        <v>9.1820299999999992</v>
      </c>
      <c r="J80" s="98">
        <v>5.0313148484268512E-5</v>
      </c>
      <c r="K80" s="98">
        <f>I80/'סכום נכסי הקרן'!$C$43</f>
        <v>1.9084871021529203E-7</v>
      </c>
    </row>
    <row r="81" spans="2:11" s="152" customFormat="1">
      <c r="B81" s="90" t="s">
        <v>2392</v>
      </c>
      <c r="C81" s="87" t="s">
        <v>2393</v>
      </c>
      <c r="D81" s="100"/>
      <c r="E81" s="100" t="s">
        <v>192</v>
      </c>
      <c r="F81" s="120">
        <v>42443</v>
      </c>
      <c r="G81" s="97">
        <v>1934899.9999999998</v>
      </c>
      <c r="H81" s="99">
        <v>2.7336</v>
      </c>
      <c r="I81" s="97">
        <v>52.893389999999989</v>
      </c>
      <c r="J81" s="98">
        <v>2.8983056959150892E-4</v>
      </c>
      <c r="K81" s="98">
        <f>I81/'סכום נכסי הקרן'!$C$43</f>
        <v>1.0993903592576396E-6</v>
      </c>
    </row>
    <row r="82" spans="2:11" s="152" customFormat="1">
      <c r="B82" s="90" t="s">
        <v>2394</v>
      </c>
      <c r="C82" s="87" t="s">
        <v>2395</v>
      </c>
      <c r="D82" s="100"/>
      <c r="E82" s="100" t="s">
        <v>192</v>
      </c>
      <c r="F82" s="120">
        <v>42431</v>
      </c>
      <c r="G82" s="97">
        <v>155043.99999999997</v>
      </c>
      <c r="H82" s="99">
        <v>2.8990999999999998</v>
      </c>
      <c r="I82" s="97">
        <v>4.4948199999999989</v>
      </c>
      <c r="J82" s="98">
        <v>2.462947148615935E-5</v>
      </c>
      <c r="K82" s="98">
        <f>I82/'סכום נכסי הקרן'!$C$43</f>
        <v>9.3424939762764758E-8</v>
      </c>
    </row>
    <row r="83" spans="2:11" s="152" customFormat="1">
      <c r="B83" s="90" t="s">
        <v>2396</v>
      </c>
      <c r="C83" s="87" t="s">
        <v>2397</v>
      </c>
      <c r="D83" s="100"/>
      <c r="E83" s="100" t="s">
        <v>192</v>
      </c>
      <c r="F83" s="120">
        <v>42431</v>
      </c>
      <c r="G83" s="97">
        <v>387649.99999999994</v>
      </c>
      <c r="H83" s="99">
        <v>2.9106000000000001</v>
      </c>
      <c r="I83" s="97">
        <v>11.282909999999998</v>
      </c>
      <c r="J83" s="98">
        <v>6.1824969659719905E-5</v>
      </c>
      <c r="K83" s="98">
        <f>I83/'סכום נכסי הקרן'!$C$43</f>
        <v>2.3451555058905497E-7</v>
      </c>
    </row>
    <row r="84" spans="2:11" s="152" customFormat="1">
      <c r="B84" s="90" t="s">
        <v>2396</v>
      </c>
      <c r="C84" s="87" t="s">
        <v>2398</v>
      </c>
      <c r="D84" s="100"/>
      <c r="E84" s="100" t="s">
        <v>192</v>
      </c>
      <c r="F84" s="120">
        <v>42431</v>
      </c>
      <c r="G84" s="97">
        <v>120171.49999999999</v>
      </c>
      <c r="H84" s="99">
        <v>2.9106000000000001</v>
      </c>
      <c r="I84" s="97">
        <v>3.4976999999999991</v>
      </c>
      <c r="J84" s="98">
        <v>1.9165729087513975E-5</v>
      </c>
      <c r="K84" s="98">
        <f>I84/'סכום נכסי הקרן'!$C$43</f>
        <v>7.2699777034057482E-8</v>
      </c>
    </row>
    <row r="85" spans="2:11" s="152" customFormat="1">
      <c r="B85" s="90" t="s">
        <v>2399</v>
      </c>
      <c r="C85" s="87" t="s">
        <v>2400</v>
      </c>
      <c r="D85" s="100"/>
      <c r="E85" s="100" t="s">
        <v>192</v>
      </c>
      <c r="F85" s="120">
        <v>42443</v>
      </c>
      <c r="G85" s="97">
        <v>193934999.99999997</v>
      </c>
      <c r="H85" s="99">
        <v>2.9095</v>
      </c>
      <c r="I85" s="97">
        <v>5642.5502699999988</v>
      </c>
      <c r="J85" s="98">
        <v>3.0918486387482871E-2</v>
      </c>
      <c r="K85" s="98">
        <f>I85/'סכום נכסי הקרן'!$C$43</f>
        <v>1.1728054050732221E-4</v>
      </c>
    </row>
    <row r="86" spans="2:11" s="152" customFormat="1">
      <c r="B86" s="90" t="s">
        <v>2401</v>
      </c>
      <c r="C86" s="87" t="s">
        <v>2402</v>
      </c>
      <c r="D86" s="100"/>
      <c r="E86" s="100" t="s">
        <v>192</v>
      </c>
      <c r="F86" s="120">
        <v>42432</v>
      </c>
      <c r="G86" s="97">
        <v>174685.49999999997</v>
      </c>
      <c r="H86" s="99">
        <v>3.0455999999999999</v>
      </c>
      <c r="I86" s="97">
        <v>5.3202799999999986</v>
      </c>
      <c r="J86" s="98">
        <v>2.9152598893478241E-5</v>
      </c>
      <c r="K86" s="98">
        <f>I86/'סכום נכסי הקרן'!$C$43</f>
        <v>1.1058214534086839E-7</v>
      </c>
    </row>
    <row r="87" spans="2:11" s="152" customFormat="1">
      <c r="B87" s="90" t="s">
        <v>2403</v>
      </c>
      <c r="C87" s="87" t="s">
        <v>2404</v>
      </c>
      <c r="D87" s="100"/>
      <c r="E87" s="100" t="s">
        <v>192</v>
      </c>
      <c r="F87" s="120">
        <v>42444</v>
      </c>
      <c r="G87" s="97">
        <v>582449.99999999988</v>
      </c>
      <c r="H87" s="99">
        <v>3.0716000000000001</v>
      </c>
      <c r="I87" s="97">
        <v>17.890429999999995</v>
      </c>
      <c r="J87" s="98">
        <v>9.80310302882273E-5</v>
      </c>
      <c r="K87" s="98">
        <f>I87/'סכום נכסי הקרן'!$C$43</f>
        <v>3.7185300970449524E-7</v>
      </c>
    </row>
    <row r="88" spans="2:11" s="152" customFormat="1">
      <c r="B88" s="90" t="s">
        <v>2405</v>
      </c>
      <c r="C88" s="87" t="s">
        <v>2406</v>
      </c>
      <c r="D88" s="100"/>
      <c r="E88" s="100" t="s">
        <v>192</v>
      </c>
      <c r="F88" s="120">
        <v>42432</v>
      </c>
      <c r="G88" s="97">
        <v>776599.99999999988</v>
      </c>
      <c r="H88" s="99">
        <v>3.0716000000000001</v>
      </c>
      <c r="I88" s="97">
        <v>23.853909999999996</v>
      </c>
      <c r="J88" s="98">
        <v>1.3070805864938116E-4</v>
      </c>
      <c r="K88" s="98">
        <f>I88/'סכום נכסי הקרן'!$C$43</f>
        <v>4.9580408222273903E-7</v>
      </c>
    </row>
    <row r="89" spans="2:11" s="152" customFormat="1">
      <c r="B89" s="90" t="s">
        <v>2407</v>
      </c>
      <c r="C89" s="87" t="s">
        <v>2408</v>
      </c>
      <c r="D89" s="100"/>
      <c r="E89" s="100" t="s">
        <v>192</v>
      </c>
      <c r="F89" s="120">
        <v>42432</v>
      </c>
      <c r="G89" s="97">
        <v>217839999.99999997</v>
      </c>
      <c r="H89" s="99">
        <v>3.1966000000000001</v>
      </c>
      <c r="I89" s="97">
        <v>6963.4214899999988</v>
      </c>
      <c r="J89" s="98">
        <v>3.8156231180350775E-2</v>
      </c>
      <c r="K89" s="98">
        <f>I89/'סכום נכסי הקרן'!$C$43</f>
        <v>1.4473487998317876E-4</v>
      </c>
    </row>
    <row r="90" spans="2:11" s="152" customFormat="1">
      <c r="B90" s="90" t="s">
        <v>2409</v>
      </c>
      <c r="C90" s="87" t="s">
        <v>2410</v>
      </c>
      <c r="D90" s="100"/>
      <c r="E90" s="100" t="s">
        <v>192</v>
      </c>
      <c r="F90" s="120">
        <v>42445</v>
      </c>
      <c r="G90" s="97">
        <v>3652709.9999999995</v>
      </c>
      <c r="H90" s="99">
        <v>3.2966000000000002</v>
      </c>
      <c r="I90" s="97">
        <v>120.41602999999998</v>
      </c>
      <c r="J90" s="98">
        <v>6.5982245726447532E-4</v>
      </c>
      <c r="K90" s="98">
        <f>I90/'סכום נכסי הקרן'!$C$43</f>
        <v>2.5028500249668002E-6</v>
      </c>
    </row>
    <row r="91" spans="2:11" s="152" customFormat="1">
      <c r="B91" s="90" t="s">
        <v>2409</v>
      </c>
      <c r="C91" s="87" t="s">
        <v>2411</v>
      </c>
      <c r="D91" s="100"/>
      <c r="E91" s="100" t="s">
        <v>192</v>
      </c>
      <c r="F91" s="120">
        <v>42445</v>
      </c>
      <c r="G91" s="97">
        <v>65565949.999999993</v>
      </c>
      <c r="H91" s="99">
        <v>3.2966000000000002</v>
      </c>
      <c r="I91" s="97">
        <v>2161.4613499999996</v>
      </c>
      <c r="J91" s="98">
        <v>1.1843778101961924E-2</v>
      </c>
      <c r="K91" s="98">
        <f>I91/'סכום נכסי הקרן'!$C$43</f>
        <v>4.4926025163030822E-5</v>
      </c>
    </row>
    <row r="92" spans="2:11" s="152" customFormat="1">
      <c r="B92" s="90" t="s">
        <v>2412</v>
      </c>
      <c r="C92" s="87" t="s">
        <v>2413</v>
      </c>
      <c r="D92" s="100"/>
      <c r="E92" s="100" t="s">
        <v>192</v>
      </c>
      <c r="F92" s="120">
        <v>42445</v>
      </c>
      <c r="G92" s="97">
        <v>11868159.999999998</v>
      </c>
      <c r="H92" s="99">
        <v>3.3264</v>
      </c>
      <c r="I92" s="97">
        <v>394.78698999999995</v>
      </c>
      <c r="J92" s="98">
        <v>2.1632445600294732E-3</v>
      </c>
      <c r="K92" s="98">
        <f>I92/'סכום נכסי הקרן'!$C$43</f>
        <v>8.2056569028066123E-6</v>
      </c>
    </row>
    <row r="93" spans="2:11" s="152" customFormat="1">
      <c r="B93" s="90" t="s">
        <v>2414</v>
      </c>
      <c r="C93" s="87" t="s">
        <v>2415</v>
      </c>
      <c r="D93" s="100"/>
      <c r="E93" s="100" t="s">
        <v>192</v>
      </c>
      <c r="F93" s="120">
        <v>42445</v>
      </c>
      <c r="G93" s="97">
        <v>1518698.9999999998</v>
      </c>
      <c r="H93" s="99">
        <v>3.3492999999999999</v>
      </c>
      <c r="I93" s="97">
        <v>50.866399999999992</v>
      </c>
      <c r="J93" s="98">
        <v>2.7872363040201302E-4</v>
      </c>
      <c r="K93" s="98">
        <f>I93/'סכום נכסי הקרן'!$C$43</f>
        <v>1.0572593242774343E-6</v>
      </c>
    </row>
    <row r="94" spans="2:11" s="152" customFormat="1">
      <c r="B94" s="90" t="s">
        <v>2416</v>
      </c>
      <c r="C94" s="87" t="s">
        <v>2417</v>
      </c>
      <c r="D94" s="100"/>
      <c r="E94" s="100" t="s">
        <v>192</v>
      </c>
      <c r="F94" s="120">
        <v>42439</v>
      </c>
      <c r="G94" s="97">
        <v>194724999.99999997</v>
      </c>
      <c r="H94" s="99">
        <v>3.3285</v>
      </c>
      <c r="I94" s="97">
        <v>6481.5169400000004</v>
      </c>
      <c r="J94" s="98">
        <v>3.551562390947554E-2</v>
      </c>
      <c r="K94" s="98">
        <f>I94/'סכום נכסי הקרן'!$C$43</f>
        <v>1.3471848254008827E-4</v>
      </c>
    </row>
    <row r="95" spans="2:11" s="152" customFormat="1">
      <c r="B95" s="90" t="s">
        <v>2416</v>
      </c>
      <c r="C95" s="87" t="s">
        <v>2418</v>
      </c>
      <c r="D95" s="100"/>
      <c r="E95" s="100" t="s">
        <v>192</v>
      </c>
      <c r="F95" s="120">
        <v>42439</v>
      </c>
      <c r="G95" s="97">
        <v>7788999.9999999991</v>
      </c>
      <c r="H95" s="99">
        <v>3.3285</v>
      </c>
      <c r="I95" s="97">
        <v>259.26067999999998</v>
      </c>
      <c r="J95" s="98">
        <v>1.4206249695298777E-3</v>
      </c>
      <c r="K95" s="98">
        <f>I95/'סכום נכסי הקרן'!$C$43</f>
        <v>5.3887393514875859E-6</v>
      </c>
    </row>
    <row r="96" spans="2:11" s="152" customFormat="1">
      <c r="B96" s="90" t="s">
        <v>2419</v>
      </c>
      <c r="C96" s="87" t="s">
        <v>2420</v>
      </c>
      <c r="D96" s="100"/>
      <c r="E96" s="100" t="s">
        <v>192</v>
      </c>
      <c r="F96" s="120">
        <v>42445</v>
      </c>
      <c r="G96" s="97">
        <v>6309575.9999999991</v>
      </c>
      <c r="H96" s="99">
        <v>3.3578999999999999</v>
      </c>
      <c r="I96" s="97">
        <v>211.86942999999997</v>
      </c>
      <c r="J96" s="98">
        <v>1.1609435049621196E-3</v>
      </c>
      <c r="K96" s="98">
        <f>I96/'סכום נכסי הקרן'!$C$43</f>
        <v>4.4037111019621043E-6</v>
      </c>
    </row>
    <row r="97" spans="2:11" s="152" customFormat="1">
      <c r="B97" s="90" t="s">
        <v>2421</v>
      </c>
      <c r="C97" s="87" t="s">
        <v>2422</v>
      </c>
      <c r="D97" s="100"/>
      <c r="E97" s="100" t="s">
        <v>192</v>
      </c>
      <c r="F97" s="120">
        <v>42439</v>
      </c>
      <c r="G97" s="97">
        <v>28044719.999999996</v>
      </c>
      <c r="H97" s="99">
        <v>3.32</v>
      </c>
      <c r="I97" s="97">
        <v>931.07435999999984</v>
      </c>
      <c r="J97" s="98">
        <v>5.1018437670727786E-3</v>
      </c>
      <c r="K97" s="98">
        <f>I97/'סכום נכסי הקרן'!$C$43</f>
        <v>1.9352402542850382E-5</v>
      </c>
    </row>
    <row r="98" spans="2:11" s="152" customFormat="1">
      <c r="B98" s="90" t="s">
        <v>2423</v>
      </c>
      <c r="C98" s="87" t="s">
        <v>2424</v>
      </c>
      <c r="D98" s="100"/>
      <c r="E98" s="100" t="s">
        <v>192</v>
      </c>
      <c r="F98" s="120">
        <v>42430</v>
      </c>
      <c r="G98" s="97">
        <v>451924399.99999994</v>
      </c>
      <c r="H98" s="99">
        <v>3.4163000000000001</v>
      </c>
      <c r="I98" s="97">
        <v>15439.040209999997</v>
      </c>
      <c r="J98" s="98">
        <v>8.4598582507389108E-2</v>
      </c>
      <c r="K98" s="98">
        <f>I98/'סכום נכסי הקרן'!$C$43</f>
        <v>3.2090081507472001E-4</v>
      </c>
    </row>
    <row r="99" spans="2:11" s="152" customFormat="1">
      <c r="B99" s="90" t="s">
        <v>2425</v>
      </c>
      <c r="C99" s="87" t="s">
        <v>2426</v>
      </c>
      <c r="D99" s="100"/>
      <c r="E99" s="100" t="s">
        <v>192</v>
      </c>
      <c r="F99" s="120">
        <v>42438</v>
      </c>
      <c r="G99" s="97">
        <v>643103.99999999988</v>
      </c>
      <c r="H99" s="99">
        <v>3.4723999999999999</v>
      </c>
      <c r="I99" s="97">
        <v>22.330919999999995</v>
      </c>
      <c r="J99" s="98">
        <v>1.2236279926664597E-4</v>
      </c>
      <c r="K99" s="98">
        <f>I99/'סכום נכסי הקרן'!$C$43</f>
        <v>4.6414869913525319E-7</v>
      </c>
    </row>
    <row r="100" spans="2:11" s="152" customFormat="1">
      <c r="B100" s="90" t="s">
        <v>2425</v>
      </c>
      <c r="C100" s="87" t="s">
        <v>2427</v>
      </c>
      <c r="D100" s="100"/>
      <c r="E100" s="100" t="s">
        <v>192</v>
      </c>
      <c r="F100" s="120">
        <v>42438</v>
      </c>
      <c r="G100" s="97">
        <v>52617599.999999993</v>
      </c>
      <c r="H100" s="99">
        <v>3.4723999999999999</v>
      </c>
      <c r="I100" s="97">
        <v>1827.0756499999998</v>
      </c>
      <c r="J100" s="98">
        <v>1.0011503825454873E-2</v>
      </c>
      <c r="K100" s="98">
        <f>I100/'סכום נכסי הקרן'!$C$43</f>
        <v>3.7975810498143258E-5</v>
      </c>
    </row>
    <row r="101" spans="2:11" s="152" customFormat="1">
      <c r="B101" s="90" t="s">
        <v>2428</v>
      </c>
      <c r="C101" s="87" t="s">
        <v>2429</v>
      </c>
      <c r="D101" s="100"/>
      <c r="E101" s="100" t="s">
        <v>192</v>
      </c>
      <c r="F101" s="120">
        <v>42437</v>
      </c>
      <c r="G101" s="97">
        <v>62371.19999999999</v>
      </c>
      <c r="H101" s="99">
        <v>3.4510000000000001</v>
      </c>
      <c r="I101" s="97">
        <v>2.1524199999999998</v>
      </c>
      <c r="J101" s="98">
        <v>1.1794235812833244E-5</v>
      </c>
      <c r="K101" s="98">
        <f>I101/'סכום נכסי הקרן'!$C$43</f>
        <v>4.4738100489935112E-8</v>
      </c>
    </row>
    <row r="102" spans="2:11" s="152" customFormat="1">
      <c r="B102" s="90" t="s">
        <v>2430</v>
      </c>
      <c r="C102" s="87" t="s">
        <v>2431</v>
      </c>
      <c r="D102" s="100"/>
      <c r="E102" s="100" t="s">
        <v>192</v>
      </c>
      <c r="F102" s="120">
        <v>42438</v>
      </c>
      <c r="G102" s="97">
        <v>187127999.99999997</v>
      </c>
      <c r="H102" s="99">
        <v>3.4946000000000002</v>
      </c>
      <c r="I102" s="97">
        <v>6539.4612099999995</v>
      </c>
      <c r="J102" s="98">
        <v>3.583313089434953E-2</v>
      </c>
      <c r="K102" s="98">
        <f>I102/'סכום נכסי הקרן'!$C$43</f>
        <v>1.3592285555932981E-4</v>
      </c>
    </row>
    <row r="103" spans="2:11" s="152" customFormat="1">
      <c r="B103" s="90" t="s">
        <v>2430</v>
      </c>
      <c r="C103" s="87" t="s">
        <v>2432</v>
      </c>
      <c r="D103" s="100"/>
      <c r="E103" s="100" t="s">
        <v>192</v>
      </c>
      <c r="F103" s="120">
        <v>42438</v>
      </c>
      <c r="G103" s="97">
        <v>23001149.999999996</v>
      </c>
      <c r="H103" s="99">
        <v>3.4946000000000002</v>
      </c>
      <c r="I103" s="97">
        <v>803.80876999999987</v>
      </c>
      <c r="J103" s="98">
        <v>4.4044889853297395E-3</v>
      </c>
      <c r="K103" s="98">
        <f>I103/'סכום נכסי הקרן'!$C$43</f>
        <v>1.6707184251656803E-5</v>
      </c>
    </row>
    <row r="104" spans="2:11" s="152" customFormat="1">
      <c r="B104" s="90" t="s">
        <v>2433</v>
      </c>
      <c r="C104" s="87" t="s">
        <v>2434</v>
      </c>
      <c r="D104" s="100"/>
      <c r="E104" s="100" t="s">
        <v>192</v>
      </c>
      <c r="F104" s="120">
        <v>42437</v>
      </c>
      <c r="G104" s="97">
        <v>779799.99999999988</v>
      </c>
      <c r="H104" s="99">
        <v>3.4620000000000002</v>
      </c>
      <c r="I104" s="97">
        <v>26.996609999999997</v>
      </c>
      <c r="J104" s="98">
        <v>1.4792855692062517E-4</v>
      </c>
      <c r="K104" s="98">
        <f>I104/'סכום נכסי הקרן'!$C$43</f>
        <v>5.6112517587998027E-7</v>
      </c>
    </row>
    <row r="105" spans="2:11" s="152" customFormat="1">
      <c r="B105" s="90" t="s">
        <v>2435</v>
      </c>
      <c r="C105" s="87" t="s">
        <v>2436</v>
      </c>
      <c r="D105" s="100"/>
      <c r="E105" s="100" t="s">
        <v>192</v>
      </c>
      <c r="F105" s="120">
        <v>42436</v>
      </c>
      <c r="G105" s="97">
        <v>1073187.4999999998</v>
      </c>
      <c r="H105" s="99">
        <v>3.5573000000000001</v>
      </c>
      <c r="I105" s="97">
        <v>38.177009999999996</v>
      </c>
      <c r="J105" s="98">
        <v>2.091918206339343E-4</v>
      </c>
      <c r="K105" s="98">
        <f>I105/'סכום נכסי הקרן'!$C$43</f>
        <v>7.9351005370014107E-7</v>
      </c>
    </row>
    <row r="106" spans="2:11" s="152" customFormat="1">
      <c r="B106" s="90" t="s">
        <v>2437</v>
      </c>
      <c r="C106" s="87" t="s">
        <v>2438</v>
      </c>
      <c r="D106" s="100"/>
      <c r="E106" s="100" t="s">
        <v>192</v>
      </c>
      <c r="F106" s="120">
        <v>42437</v>
      </c>
      <c r="G106" s="97">
        <v>3903099.9999999995</v>
      </c>
      <c r="H106" s="99">
        <v>3.5215000000000001</v>
      </c>
      <c r="I106" s="97">
        <v>137.44642000000002</v>
      </c>
      <c r="J106" s="98">
        <v>7.5314087822530901E-4</v>
      </c>
      <c r="K106" s="98">
        <f>I106/'סכום נכסי הקרן'!$C$43</f>
        <v>2.8568270829772203E-6</v>
      </c>
    </row>
    <row r="107" spans="2:11" s="152" customFormat="1">
      <c r="B107" s="90" t="s">
        <v>2439</v>
      </c>
      <c r="C107" s="87" t="s">
        <v>2440</v>
      </c>
      <c r="D107" s="100"/>
      <c r="E107" s="100" t="s">
        <v>192</v>
      </c>
      <c r="F107" s="120">
        <v>42437</v>
      </c>
      <c r="G107" s="97">
        <v>58564499.999999993</v>
      </c>
      <c r="H107" s="99">
        <v>3.5592000000000001</v>
      </c>
      <c r="I107" s="97">
        <v>2084.4015799999997</v>
      </c>
      <c r="J107" s="98">
        <v>1.1421527287036078E-2</v>
      </c>
      <c r="K107" s="98">
        <f>I107/'סכום נכסי הקרן'!$C$43</f>
        <v>4.3324336025227196E-5</v>
      </c>
    </row>
    <row r="108" spans="2:11" s="152" customFormat="1">
      <c r="B108" s="90" t="s">
        <v>2441</v>
      </c>
      <c r="C108" s="87" t="s">
        <v>2442</v>
      </c>
      <c r="D108" s="100"/>
      <c r="E108" s="100" t="s">
        <v>192</v>
      </c>
      <c r="F108" s="120">
        <v>42437</v>
      </c>
      <c r="G108" s="97">
        <v>156199999.99999997</v>
      </c>
      <c r="H108" s="99">
        <v>3.5764</v>
      </c>
      <c r="I108" s="97">
        <v>5586.4026699999986</v>
      </c>
      <c r="J108" s="98">
        <v>3.0610824297962868E-2</v>
      </c>
      <c r="K108" s="98">
        <f>I108/'סכום נכסי הקרן'!$C$43</f>
        <v>1.1611351131642605E-4</v>
      </c>
    </row>
    <row r="109" spans="2:11" s="152" customFormat="1">
      <c r="B109" s="90" t="s">
        <v>2443</v>
      </c>
      <c r="C109" s="87" t="s">
        <v>2444</v>
      </c>
      <c r="D109" s="100"/>
      <c r="E109" s="100" t="s">
        <v>192</v>
      </c>
      <c r="F109" s="120">
        <v>42437</v>
      </c>
      <c r="G109" s="97">
        <v>78125999.999999985</v>
      </c>
      <c r="H109" s="99">
        <v>3.6084999999999998</v>
      </c>
      <c r="I109" s="97">
        <v>2819.1999100000003</v>
      </c>
      <c r="J109" s="98">
        <v>1.5447871949739485E-2</v>
      </c>
      <c r="K109" s="98">
        <f>I109/'סכום נכסי הקרן'!$C$43</f>
        <v>5.8597136653067729E-5</v>
      </c>
    </row>
    <row r="110" spans="2:11" s="152" customFormat="1">
      <c r="B110" s="90" t="s">
        <v>2445</v>
      </c>
      <c r="C110" s="87" t="s">
        <v>2446</v>
      </c>
      <c r="D110" s="100"/>
      <c r="E110" s="100" t="s">
        <v>192</v>
      </c>
      <c r="F110" s="120">
        <v>42457</v>
      </c>
      <c r="G110" s="97">
        <v>1393419.9999999998</v>
      </c>
      <c r="H110" s="99">
        <v>-1.7136</v>
      </c>
      <c r="I110" s="97">
        <v>-23.878289999999993</v>
      </c>
      <c r="J110" s="98">
        <v>-1.3084164943050978E-4</v>
      </c>
      <c r="K110" s="98">
        <f>I110/'סכום נכסי הקרן'!$C$43</f>
        <v>-4.9631082109802563E-7</v>
      </c>
    </row>
    <row r="111" spans="2:11" s="152" customFormat="1">
      <c r="B111" s="90" t="s">
        <v>2445</v>
      </c>
      <c r="C111" s="87" t="s">
        <v>2447</v>
      </c>
      <c r="D111" s="100"/>
      <c r="E111" s="100" t="s">
        <v>192</v>
      </c>
      <c r="F111" s="120">
        <v>42457</v>
      </c>
      <c r="G111" s="97">
        <v>75319.999999999985</v>
      </c>
      <c r="H111" s="99">
        <v>-1.7136</v>
      </c>
      <c r="I111" s="97">
        <v>-1.2907199999999999</v>
      </c>
      <c r="J111" s="98">
        <v>-7.0725304765520313E-6</v>
      </c>
      <c r="K111" s="98">
        <f>I111/'סכום נכסי הקרן'!$C$43</f>
        <v>-2.6827645656688309E-8</v>
      </c>
    </row>
    <row r="112" spans="2:11" s="152" customFormat="1">
      <c r="B112" s="90" t="s">
        <v>2448</v>
      </c>
      <c r="C112" s="87" t="s">
        <v>2449</v>
      </c>
      <c r="D112" s="100"/>
      <c r="E112" s="100" t="s">
        <v>192</v>
      </c>
      <c r="F112" s="120">
        <v>42458</v>
      </c>
      <c r="G112" s="97">
        <v>301279.99999999994</v>
      </c>
      <c r="H112" s="99">
        <v>-1.72</v>
      </c>
      <c r="I112" s="97">
        <v>-5.1821599999999988</v>
      </c>
      <c r="J112" s="98">
        <v>-2.8395767117863574E-5</v>
      </c>
      <c r="K112" s="98">
        <f>I112/'סכום נכסי הקרן'!$C$43</f>
        <v>-1.0771131788169693E-7</v>
      </c>
    </row>
    <row r="113" spans="2:11" s="152" customFormat="1">
      <c r="B113" s="90" t="s">
        <v>2450</v>
      </c>
      <c r="C113" s="87" t="s">
        <v>2451</v>
      </c>
      <c r="D113" s="100"/>
      <c r="E113" s="100" t="s">
        <v>192</v>
      </c>
      <c r="F113" s="120">
        <v>42444</v>
      </c>
      <c r="G113" s="97">
        <v>677879.99999999988</v>
      </c>
      <c r="H113" s="99">
        <v>-3.1898</v>
      </c>
      <c r="I113" s="97">
        <v>-21.623060000000002</v>
      </c>
      <c r="J113" s="98">
        <v>-1.1848406381423795E-4</v>
      </c>
      <c r="K113" s="98">
        <f>I113/'סכום נכסי הקרן'!$C$43</f>
        <v>-4.4943581233211758E-7</v>
      </c>
    </row>
    <row r="114" spans="2:11" s="152" customFormat="1">
      <c r="B114" s="90" t="s">
        <v>2452</v>
      </c>
      <c r="C114" s="87" t="s">
        <v>2453</v>
      </c>
      <c r="D114" s="100"/>
      <c r="E114" s="100" t="s">
        <v>192</v>
      </c>
      <c r="F114" s="120">
        <v>42438</v>
      </c>
      <c r="G114" s="97">
        <v>489579.99999999994</v>
      </c>
      <c r="H114" s="99">
        <v>-3.4819</v>
      </c>
      <c r="I114" s="97">
        <v>-17.046449999999997</v>
      </c>
      <c r="J114" s="98">
        <v>-9.3406422107056807E-5</v>
      </c>
      <c r="K114" s="98">
        <f>I114/'סכום נכסי הקרן'!$C$43</f>
        <v>-3.543108654893814E-7</v>
      </c>
    </row>
    <row r="115" spans="2:11" s="152" customFormat="1">
      <c r="B115" s="90" t="s">
        <v>2454</v>
      </c>
      <c r="C115" s="87" t="s">
        <v>2455</v>
      </c>
      <c r="D115" s="100"/>
      <c r="E115" s="100" t="s">
        <v>192</v>
      </c>
      <c r="F115" s="120">
        <v>42439</v>
      </c>
      <c r="G115" s="97">
        <v>376599.99999999994</v>
      </c>
      <c r="H115" s="99">
        <v>-3.5482</v>
      </c>
      <c r="I115" s="97">
        <v>-13.362620000000001</v>
      </c>
      <c r="J115" s="98">
        <v>-7.3220789324240525E-5</v>
      </c>
      <c r="K115" s="98">
        <f>I115/'סכום נכסי הקרן'!$C$43</f>
        <v>-2.7774237201327663E-7</v>
      </c>
    </row>
    <row r="116" spans="2:11" s="152" customFormat="1">
      <c r="B116" s="90" t="s">
        <v>2454</v>
      </c>
      <c r="C116" s="87" t="s">
        <v>2456</v>
      </c>
      <c r="D116" s="100"/>
      <c r="E116" s="100" t="s">
        <v>192</v>
      </c>
      <c r="F116" s="120">
        <v>42439</v>
      </c>
      <c r="G116" s="97">
        <v>112979.99999999999</v>
      </c>
      <c r="H116" s="99">
        <v>-3.5482</v>
      </c>
      <c r="I116" s="97">
        <v>-4.0087899999999994</v>
      </c>
      <c r="J116" s="98">
        <v>-2.1966258715365855E-5</v>
      </c>
      <c r="K116" s="98">
        <f>I116/'סכום נכסי הקרן'!$C$43</f>
        <v>-8.3322794744077341E-8</v>
      </c>
    </row>
    <row r="117" spans="2:11" s="152" customFormat="1">
      <c r="B117" s="90" t="s">
        <v>2457</v>
      </c>
      <c r="C117" s="87" t="s">
        <v>2458</v>
      </c>
      <c r="D117" s="100"/>
      <c r="E117" s="100" t="s">
        <v>192</v>
      </c>
      <c r="F117" s="120">
        <v>42439</v>
      </c>
      <c r="G117" s="97">
        <v>376599.99999999994</v>
      </c>
      <c r="H117" s="99">
        <v>-3.6097999999999999</v>
      </c>
      <c r="I117" s="97">
        <v>-13.594649999999998</v>
      </c>
      <c r="J117" s="98">
        <v>-7.44922031448014E-5</v>
      </c>
      <c r="K117" s="98">
        <f>I117/'סכום נכסי הקרן'!$C$43</f>
        <v>-2.8256512103841088E-7</v>
      </c>
    </row>
    <row r="118" spans="2:11" s="152" customFormat="1">
      <c r="B118" s="90" t="s">
        <v>2459</v>
      </c>
      <c r="C118" s="87" t="s">
        <v>2460</v>
      </c>
      <c r="D118" s="100"/>
      <c r="E118" s="100" t="s">
        <v>192</v>
      </c>
      <c r="F118" s="120">
        <v>42460</v>
      </c>
      <c r="G118" s="97">
        <v>16946999.999999996</v>
      </c>
      <c r="H118" s="99">
        <v>-0.33510000000000001</v>
      </c>
      <c r="I118" s="97">
        <v>-56.792399999999994</v>
      </c>
      <c r="J118" s="98">
        <v>-3.1119528622515616E-4</v>
      </c>
      <c r="K118" s="98">
        <f>I118/'סכום נכסי הקרן'!$C$43</f>
        <v>-1.1804313741112752E-6</v>
      </c>
    </row>
    <row r="119" spans="2:11" s="152" customFormat="1">
      <c r="B119" s="90" t="s">
        <v>2459</v>
      </c>
      <c r="C119" s="87" t="s">
        <v>2461</v>
      </c>
      <c r="D119" s="100"/>
      <c r="E119" s="100" t="s">
        <v>194</v>
      </c>
      <c r="F119" s="120">
        <v>42460</v>
      </c>
      <c r="G119" s="97">
        <v>8571199.9999999981</v>
      </c>
      <c r="H119" s="99">
        <v>-4.3E-3</v>
      </c>
      <c r="I119" s="97">
        <v>-0.37224999999999997</v>
      </c>
      <c r="J119" s="98">
        <v>-2.0397525953704084E-6</v>
      </c>
      <c r="K119" s="98">
        <f>I119/'סכום נכסי הקרן'!$C$43</f>
        <v>-7.7372250338587944E-9</v>
      </c>
    </row>
    <row r="120" spans="2:11" s="152" customFormat="1">
      <c r="B120" s="90" t="s">
        <v>2459</v>
      </c>
      <c r="C120" s="87" t="s">
        <v>2462</v>
      </c>
      <c r="D120" s="100"/>
      <c r="E120" s="100" t="s">
        <v>192</v>
      </c>
      <c r="F120" s="120">
        <v>42460</v>
      </c>
      <c r="G120" s="97">
        <v>41425999.999999993</v>
      </c>
      <c r="H120" s="99">
        <v>-0.2422</v>
      </c>
      <c r="I120" s="97">
        <v>-100.32628999999999</v>
      </c>
      <c r="J120" s="98">
        <v>-5.4974025630996441E-4</v>
      </c>
      <c r="K120" s="98">
        <f>I120/'סכום נכסי הקרן'!$C$43</f>
        <v>-2.0852843050159224E-6</v>
      </c>
    </row>
    <row r="121" spans="2:11" s="152" customFormat="1">
      <c r="B121" s="86"/>
      <c r="C121" s="87"/>
      <c r="D121" s="87"/>
      <c r="E121" s="87"/>
      <c r="F121" s="87"/>
      <c r="G121" s="97"/>
      <c r="H121" s="99"/>
      <c r="I121" s="87"/>
      <c r="J121" s="98"/>
      <c r="K121" s="87"/>
    </row>
    <row r="122" spans="2:11" s="152" customFormat="1">
      <c r="B122" s="104" t="s">
        <v>263</v>
      </c>
      <c r="C122" s="85"/>
      <c r="D122" s="85"/>
      <c r="E122" s="85"/>
      <c r="F122" s="85"/>
      <c r="G122" s="94"/>
      <c r="H122" s="96"/>
      <c r="I122" s="94">
        <v>-14181.806640000003</v>
      </c>
      <c r="J122" s="95">
        <v>-7.7709541708478977E-2</v>
      </c>
      <c r="K122" s="95">
        <f>I122/'סכום נכסי הקרן'!$C$43</f>
        <v>-2.947691856557499E-4</v>
      </c>
    </row>
    <row r="123" spans="2:11" s="152" customFormat="1">
      <c r="B123" s="90" t="s">
        <v>2463</v>
      </c>
      <c r="C123" s="87" t="s">
        <v>2464</v>
      </c>
      <c r="D123" s="100"/>
      <c r="E123" s="100" t="s">
        <v>194</v>
      </c>
      <c r="F123" s="120">
        <v>42380</v>
      </c>
      <c r="G123" s="97">
        <v>115711.19999999998</v>
      </c>
      <c r="H123" s="99">
        <v>4.0982000000000003</v>
      </c>
      <c r="I123" s="97">
        <v>4.742049999999999</v>
      </c>
      <c r="J123" s="98">
        <v>2.5984174062797166E-5</v>
      </c>
      <c r="K123" s="98">
        <f>I123/'סכום נכסי הקרן'!$C$43</f>
        <v>9.8563621146568407E-8</v>
      </c>
    </row>
    <row r="124" spans="2:11" s="152" customFormat="1">
      <c r="B124" s="90" t="s">
        <v>2465</v>
      </c>
      <c r="C124" s="87" t="s">
        <v>2466</v>
      </c>
      <c r="D124" s="100"/>
      <c r="E124" s="100" t="s">
        <v>194</v>
      </c>
      <c r="F124" s="120">
        <v>42417</v>
      </c>
      <c r="G124" s="97">
        <v>25713599.999999996</v>
      </c>
      <c r="H124" s="99">
        <v>1.9372</v>
      </c>
      <c r="I124" s="97">
        <v>498.12900999999994</v>
      </c>
      <c r="J124" s="98">
        <v>2.7295095795212684E-3</v>
      </c>
      <c r="K124" s="98">
        <f>I124/'סכום נכסי הקרן'!$C$43</f>
        <v>1.0353623227033707E-5</v>
      </c>
    </row>
    <row r="125" spans="2:11" s="152" customFormat="1">
      <c r="B125" s="90" t="s">
        <v>2467</v>
      </c>
      <c r="C125" s="87" t="s">
        <v>2468</v>
      </c>
      <c r="D125" s="100"/>
      <c r="E125" s="100" t="s">
        <v>194</v>
      </c>
      <c r="F125" s="120">
        <v>42416</v>
      </c>
      <c r="G125" s="97">
        <v>30856319.999999996</v>
      </c>
      <c r="H125" s="99">
        <v>1.8152999999999999</v>
      </c>
      <c r="I125" s="97">
        <v>560.13162999999986</v>
      </c>
      <c r="J125" s="98">
        <v>3.0692543882916245E-3</v>
      </c>
      <c r="K125" s="98">
        <f>I125/'סכום נכסי הקרן'!$C$43</f>
        <v>1.16423491467888E-5</v>
      </c>
    </row>
    <row r="126" spans="2:11" s="152" customFormat="1">
      <c r="B126" s="90" t="s">
        <v>2469</v>
      </c>
      <c r="C126" s="87" t="s">
        <v>2470</v>
      </c>
      <c r="D126" s="100"/>
      <c r="E126" s="100" t="s">
        <v>195</v>
      </c>
      <c r="F126" s="120">
        <v>42382</v>
      </c>
      <c r="G126" s="97">
        <v>7054969.9999999991</v>
      </c>
      <c r="H126" s="99">
        <v>-0.38190000000000002</v>
      </c>
      <c r="I126" s="97">
        <v>-26.944979999999997</v>
      </c>
      <c r="J126" s="98">
        <v>-1.4764564912613499E-4</v>
      </c>
      <c r="K126" s="98">
        <f>I126/'סכום נכסי הקרן'!$C$43</f>
        <v>-5.6005204511168441E-7</v>
      </c>
    </row>
    <row r="127" spans="2:11" s="152" customFormat="1">
      <c r="B127" s="90" t="s">
        <v>2471</v>
      </c>
      <c r="C127" s="87" t="s">
        <v>2472</v>
      </c>
      <c r="D127" s="100"/>
      <c r="E127" s="100" t="s">
        <v>194</v>
      </c>
      <c r="F127" s="120">
        <v>42381</v>
      </c>
      <c r="G127" s="97">
        <v>32793725.439999994</v>
      </c>
      <c r="H127" s="99">
        <v>-4.5617000000000001</v>
      </c>
      <c r="I127" s="97">
        <v>-1495.9649999999997</v>
      </c>
      <c r="J127" s="98">
        <v>-8.1971752621445067E-3</v>
      </c>
      <c r="K127" s="98">
        <f>I127/'סכום נכסי הקרן'!$C$43</f>
        <v>-3.1093667824785945E-5</v>
      </c>
    </row>
    <row r="128" spans="2:11" s="152" customFormat="1">
      <c r="B128" s="90" t="s">
        <v>2473</v>
      </c>
      <c r="C128" s="87" t="s">
        <v>2474</v>
      </c>
      <c r="D128" s="100"/>
      <c r="E128" s="100" t="s">
        <v>194</v>
      </c>
      <c r="F128" s="120">
        <v>42381</v>
      </c>
      <c r="G128" s="97">
        <v>69686666.559999987</v>
      </c>
      <c r="H128" s="99">
        <v>-4.5617000000000001</v>
      </c>
      <c r="I128" s="97">
        <v>-3178.9256299999993</v>
      </c>
      <c r="J128" s="98">
        <v>-1.7418997459454695E-2</v>
      </c>
      <c r="K128" s="98">
        <f>I128/'סכום נכסי הקרן'!$C$43</f>
        <v>-6.6074044231595252E-5</v>
      </c>
    </row>
    <row r="129" spans="2:11" s="152" customFormat="1">
      <c r="B129" s="90" t="s">
        <v>2475</v>
      </c>
      <c r="C129" s="87" t="s">
        <v>2476</v>
      </c>
      <c r="D129" s="100"/>
      <c r="E129" s="100" t="s">
        <v>194</v>
      </c>
      <c r="F129" s="120">
        <v>42368</v>
      </c>
      <c r="G129" s="97">
        <v>29729376.429999996</v>
      </c>
      <c r="H129" s="99">
        <v>-3.8012000000000001</v>
      </c>
      <c r="I129" s="97">
        <v>-1130.0622399999997</v>
      </c>
      <c r="J129" s="98">
        <v>-6.1922025170452581E-3</v>
      </c>
      <c r="K129" s="98">
        <f>I129/'סכום נכסי הקרן'!$C$43</f>
        <v>-2.3488370324100855E-5</v>
      </c>
    </row>
    <row r="130" spans="2:11" s="152" customFormat="1">
      <c r="B130" s="90" t="s">
        <v>2477</v>
      </c>
      <c r="C130" s="87" t="s">
        <v>2478</v>
      </c>
      <c r="D130" s="100"/>
      <c r="E130" s="100" t="s">
        <v>194</v>
      </c>
      <c r="F130" s="120">
        <v>42425</v>
      </c>
      <c r="G130" s="97">
        <v>20793498.249999996</v>
      </c>
      <c r="H130" s="99">
        <v>-3.1732999999999998</v>
      </c>
      <c r="I130" s="97">
        <v>-659.83853999999997</v>
      </c>
      <c r="J130" s="98">
        <v>-3.6156007373819238E-3</v>
      </c>
      <c r="K130" s="98">
        <f>I130/'סכום נכסי הקרן'!$C$43</f>
        <v>-1.3714759623889421E-5</v>
      </c>
    </row>
    <row r="131" spans="2:11" s="152" customFormat="1">
      <c r="B131" s="90" t="s">
        <v>2479</v>
      </c>
      <c r="C131" s="87" t="s">
        <v>2480</v>
      </c>
      <c r="D131" s="100"/>
      <c r="E131" s="100" t="s">
        <v>194</v>
      </c>
      <c r="F131" s="120">
        <v>42423</v>
      </c>
      <c r="G131" s="97">
        <v>42482694.409999989</v>
      </c>
      <c r="H131" s="99">
        <v>-3.0181</v>
      </c>
      <c r="I131" s="97">
        <v>-1282.1614399999996</v>
      </c>
      <c r="J131" s="98">
        <v>-7.0256336465382404E-3</v>
      </c>
      <c r="K131" s="98">
        <f>I131/'סכום נכסי הקרן'!$C$43</f>
        <v>-2.6649755785134822E-5</v>
      </c>
    </row>
    <row r="132" spans="2:11" s="152" customFormat="1">
      <c r="B132" s="90" t="s">
        <v>2481</v>
      </c>
      <c r="C132" s="87" t="s">
        <v>2482</v>
      </c>
      <c r="D132" s="100"/>
      <c r="E132" s="100" t="s">
        <v>194</v>
      </c>
      <c r="F132" s="120">
        <v>42423</v>
      </c>
      <c r="G132" s="97">
        <v>19071967.379999995</v>
      </c>
      <c r="H132" s="99">
        <v>-2.9251</v>
      </c>
      <c r="I132" s="97">
        <v>-557.87081000000001</v>
      </c>
      <c r="J132" s="98">
        <v>-3.0568661721394014E-3</v>
      </c>
      <c r="K132" s="98">
        <f>I132/'סכום נכסי הקרן'!$C$43</f>
        <v>-1.1595357949740989E-5</v>
      </c>
    </row>
    <row r="133" spans="2:11" s="152" customFormat="1">
      <c r="B133" s="90" t="s">
        <v>2483</v>
      </c>
      <c r="C133" s="87" t="s">
        <v>2484</v>
      </c>
      <c r="D133" s="100"/>
      <c r="E133" s="100" t="s">
        <v>194</v>
      </c>
      <c r="F133" s="120">
        <v>42408</v>
      </c>
      <c r="G133" s="97">
        <v>73666961.37999998</v>
      </c>
      <c r="H133" s="99">
        <v>-1.8913</v>
      </c>
      <c r="I133" s="97">
        <v>-1393.2775199999999</v>
      </c>
      <c r="J133" s="98">
        <v>-7.6344968099160406E-3</v>
      </c>
      <c r="K133" s="98">
        <f>I133/'סכום נכסי הקרן'!$C$43</f>
        <v>-2.8959306129903818E-5</v>
      </c>
    </row>
    <row r="134" spans="2:11" s="152" customFormat="1">
      <c r="B134" s="90" t="s">
        <v>2485</v>
      </c>
      <c r="C134" s="87" t="s">
        <v>2486</v>
      </c>
      <c r="D134" s="100"/>
      <c r="E134" s="100" t="s">
        <v>194</v>
      </c>
      <c r="F134" s="120">
        <v>42404</v>
      </c>
      <c r="G134" s="97">
        <v>31169690.659999996</v>
      </c>
      <c r="H134" s="99">
        <v>-1.8633999999999999</v>
      </c>
      <c r="I134" s="97">
        <v>-580.82096999999999</v>
      </c>
      <c r="J134" s="98">
        <v>-3.1826221114924333E-3</v>
      </c>
      <c r="K134" s="98">
        <f>I134/'סכום נכסי הקרן'!$C$43</f>
        <v>-1.2072377566888242E-5</v>
      </c>
    </row>
    <row r="135" spans="2:11" s="152" customFormat="1">
      <c r="B135" s="90" t="s">
        <v>2487</v>
      </c>
      <c r="C135" s="87" t="s">
        <v>2488</v>
      </c>
      <c r="D135" s="100"/>
      <c r="E135" s="100" t="s">
        <v>194</v>
      </c>
      <c r="F135" s="120">
        <v>42408</v>
      </c>
      <c r="G135" s="97">
        <v>214935298.61999997</v>
      </c>
      <c r="H135" s="99">
        <v>-1.794</v>
      </c>
      <c r="I135" s="97">
        <v>-3855.9692699999996</v>
      </c>
      <c r="J135" s="98">
        <v>-2.112887394533523E-2</v>
      </c>
      <c r="K135" s="98">
        <f>I135/'סכום נכסי הקרן'!$C$43</f>
        <v>-8.0146412264967676E-5</v>
      </c>
    </row>
    <row r="136" spans="2:11" s="152" customFormat="1">
      <c r="B136" s="90" t="s">
        <v>2489</v>
      </c>
      <c r="C136" s="87" t="s">
        <v>2490</v>
      </c>
      <c r="D136" s="100"/>
      <c r="E136" s="100" t="s">
        <v>195</v>
      </c>
      <c r="F136" s="120">
        <v>42424</v>
      </c>
      <c r="G136" s="97">
        <v>41980355.199999996</v>
      </c>
      <c r="H136" s="99">
        <v>-3.4142000000000001</v>
      </c>
      <c r="I136" s="97">
        <v>-1433.2807499999997</v>
      </c>
      <c r="J136" s="98">
        <v>-7.8536954458212089E-3</v>
      </c>
      <c r="K136" s="98">
        <f>I136/'סכום נכסי הקרן'!$C$43</f>
        <v>-2.9790774209396656E-5</v>
      </c>
    </row>
    <row r="137" spans="2:11" s="152" customFormat="1">
      <c r="B137" s="90" t="s">
        <v>2491</v>
      </c>
      <c r="C137" s="87" t="s">
        <v>2492</v>
      </c>
      <c r="D137" s="100"/>
      <c r="E137" s="100" t="s">
        <v>195</v>
      </c>
      <c r="F137" s="120">
        <v>42424</v>
      </c>
      <c r="G137" s="97">
        <v>472567.09999999992</v>
      </c>
      <c r="H137" s="99">
        <v>-3.3454999999999999</v>
      </c>
      <c r="I137" s="97">
        <v>-15.809719999999997</v>
      </c>
      <c r="J137" s="98">
        <v>-8.662973110028059E-5</v>
      </c>
      <c r="K137" s="98">
        <f>I137/'סכום נכסי הקרן'!$C$43</f>
        <v>-3.2860540325667706E-7</v>
      </c>
    </row>
    <row r="138" spans="2:11" s="152" customFormat="1">
      <c r="B138" s="90" t="s">
        <v>2493</v>
      </c>
      <c r="C138" s="87" t="s">
        <v>2494</v>
      </c>
      <c r="D138" s="100"/>
      <c r="E138" s="100" t="s">
        <v>195</v>
      </c>
      <c r="F138" s="120">
        <v>42425</v>
      </c>
      <c r="G138" s="97">
        <v>525447.37999999989</v>
      </c>
      <c r="H138" s="99">
        <v>-3.2722000000000002</v>
      </c>
      <c r="I138" s="97">
        <v>-17.193740000000002</v>
      </c>
      <c r="J138" s="98">
        <v>-9.4213501112488962E-5</v>
      </c>
      <c r="K138" s="98">
        <f>I138/'סכום נכסי הקרן'!$C$43</f>
        <v>-3.5737229161493441E-7</v>
      </c>
    </row>
    <row r="139" spans="2:11" s="152" customFormat="1">
      <c r="B139" s="90" t="s">
        <v>2495</v>
      </c>
      <c r="C139" s="87" t="s">
        <v>2496</v>
      </c>
      <c r="D139" s="100"/>
      <c r="E139" s="100" t="s">
        <v>195</v>
      </c>
      <c r="F139" s="120">
        <v>42417</v>
      </c>
      <c r="G139" s="97">
        <v>107621.73999999998</v>
      </c>
      <c r="H139" s="99">
        <v>-0.84370000000000001</v>
      </c>
      <c r="I139" s="97">
        <v>-0.90802999999999989</v>
      </c>
      <c r="J139" s="98">
        <v>-4.9755716566130079E-6</v>
      </c>
      <c r="K139" s="98">
        <f>I139/'סכום נכסי הקרן'!$C$43</f>
        <v>-1.8873424976480323E-8</v>
      </c>
    </row>
    <row r="140" spans="2:11" s="152" customFormat="1">
      <c r="B140" s="90" t="s">
        <v>2497</v>
      </c>
      <c r="C140" s="87" t="s">
        <v>2498</v>
      </c>
      <c r="D140" s="100"/>
      <c r="E140" s="100" t="s">
        <v>195</v>
      </c>
      <c r="F140" s="120">
        <v>42417</v>
      </c>
      <c r="G140" s="97">
        <v>13457424.399999999</v>
      </c>
      <c r="H140" s="99">
        <v>-0.8155</v>
      </c>
      <c r="I140" s="97">
        <v>-109.74396</v>
      </c>
      <c r="J140" s="98">
        <v>-6.0134459969436217E-4</v>
      </c>
      <c r="K140" s="98">
        <f>I140/'סכום נכסי הקרן'!$C$43</f>
        <v>-2.2810307981915332E-6</v>
      </c>
    </row>
    <row r="141" spans="2:11" s="152" customFormat="1">
      <c r="B141" s="90" t="s">
        <v>2499</v>
      </c>
      <c r="C141" s="87" t="s">
        <v>2500</v>
      </c>
      <c r="D141" s="100"/>
      <c r="E141" s="100" t="s">
        <v>195</v>
      </c>
      <c r="F141" s="120">
        <v>42403</v>
      </c>
      <c r="G141" s="97">
        <v>732137.5199999999</v>
      </c>
      <c r="H141" s="99">
        <v>0.6804</v>
      </c>
      <c r="I141" s="97">
        <v>4.9813599999999987</v>
      </c>
      <c r="J141" s="98">
        <v>2.7295478813900166E-5</v>
      </c>
      <c r="K141" s="98">
        <f>I141/'סכום נכסי הקרן'!$C$43</f>
        <v>1.0353768514348646E-7</v>
      </c>
    </row>
    <row r="142" spans="2:11" s="152" customFormat="1">
      <c r="B142" s="90" t="s">
        <v>2501</v>
      </c>
      <c r="C142" s="87" t="s">
        <v>2502</v>
      </c>
      <c r="D142" s="100"/>
      <c r="E142" s="100" t="s">
        <v>195</v>
      </c>
      <c r="F142" s="120">
        <v>42410</v>
      </c>
      <c r="G142" s="97">
        <v>16426162.199999997</v>
      </c>
      <c r="H142" s="99">
        <v>0.8841</v>
      </c>
      <c r="I142" s="97">
        <v>145.22675999999998</v>
      </c>
      <c r="J142" s="98">
        <v>7.9577343351842965E-4</v>
      </c>
      <c r="K142" s="98">
        <f>I142/'סכום נכסי הקרן'!$C$43</f>
        <v>3.0185416334673014E-6</v>
      </c>
    </row>
    <row r="143" spans="2:11" s="152" customFormat="1">
      <c r="B143" s="90" t="s">
        <v>2503</v>
      </c>
      <c r="C143" s="87" t="s">
        <v>2504</v>
      </c>
      <c r="D143" s="100"/>
      <c r="E143" s="100" t="s">
        <v>192</v>
      </c>
      <c r="F143" s="120">
        <v>42429</v>
      </c>
      <c r="G143" s="97">
        <v>22313437.739999995</v>
      </c>
      <c r="H143" s="99">
        <v>-0.23760000000000001</v>
      </c>
      <c r="I143" s="97">
        <v>-53.026709999999994</v>
      </c>
      <c r="J143" s="98">
        <v>-2.9056109965467828E-4</v>
      </c>
      <c r="K143" s="98">
        <f>I143/'סכום נכסי הקרן'!$C$43</f>
        <v>-1.1021614186035472E-6</v>
      </c>
    </row>
    <row r="144" spans="2:11" s="152" customFormat="1">
      <c r="B144" s="90" t="s">
        <v>2505</v>
      </c>
      <c r="C144" s="87" t="s">
        <v>2506</v>
      </c>
      <c r="D144" s="100"/>
      <c r="E144" s="100" t="s">
        <v>192</v>
      </c>
      <c r="F144" s="120">
        <v>42429</v>
      </c>
      <c r="G144" s="97">
        <v>39234750.899999999</v>
      </c>
      <c r="H144" s="99">
        <v>-0.25369999999999998</v>
      </c>
      <c r="I144" s="97">
        <v>-99.527679999999975</v>
      </c>
      <c r="J144" s="98">
        <v>-5.4536425410663656E-4</v>
      </c>
      <c r="K144" s="98">
        <f>I144/'סכום נכסי הקרן'!$C$43</f>
        <v>-2.068685177321389E-6</v>
      </c>
    </row>
    <row r="145" spans="2:11" s="152" customFormat="1">
      <c r="B145" s="90" t="s">
        <v>2507</v>
      </c>
      <c r="C145" s="87" t="s">
        <v>2508</v>
      </c>
      <c r="D145" s="100"/>
      <c r="E145" s="100" t="s">
        <v>194</v>
      </c>
      <c r="F145" s="120">
        <v>42436</v>
      </c>
      <c r="G145" s="97">
        <v>128567999.99999999</v>
      </c>
      <c r="H145" s="99">
        <v>3.6013999999999999</v>
      </c>
      <c r="I145" s="97">
        <v>4630.2429499999989</v>
      </c>
      <c r="J145" s="98">
        <v>2.5371524713117623E-2</v>
      </c>
      <c r="K145" s="98">
        <f>I145/'סכום נכסי הקרן'!$C$43</f>
        <v>9.6239708974044821E-5</v>
      </c>
    </row>
    <row r="146" spans="2:11" s="152" customFormat="1">
      <c r="B146" s="90" t="s">
        <v>2509</v>
      </c>
      <c r="C146" s="87" t="s">
        <v>2510</v>
      </c>
      <c r="D146" s="100"/>
      <c r="E146" s="100" t="s">
        <v>194</v>
      </c>
      <c r="F146" s="120">
        <v>42436</v>
      </c>
      <c r="G146" s="97">
        <v>4285599.9999999991</v>
      </c>
      <c r="H146" s="99">
        <v>3.5960999999999999</v>
      </c>
      <c r="I146" s="97">
        <v>154.11370999999997</v>
      </c>
      <c r="J146" s="98">
        <v>8.4446968423012073E-4</v>
      </c>
      <c r="K146" s="98">
        <f>I146/'סכום נכסי הקרן'!$C$43</f>
        <v>3.2032570989196888E-6</v>
      </c>
    </row>
    <row r="147" spans="2:11" s="152" customFormat="1">
      <c r="B147" s="90" t="s">
        <v>2511</v>
      </c>
      <c r="C147" s="87" t="s">
        <v>2512</v>
      </c>
      <c r="D147" s="100"/>
      <c r="E147" s="100" t="s">
        <v>194</v>
      </c>
      <c r="F147" s="120">
        <v>42438</v>
      </c>
      <c r="G147" s="97">
        <v>857119.99999999988</v>
      </c>
      <c r="H147" s="99">
        <v>3.5531000000000001</v>
      </c>
      <c r="I147" s="97">
        <v>30.454289999999993</v>
      </c>
      <c r="J147" s="98">
        <v>1.6687499548062612E-4</v>
      </c>
      <c r="K147" s="98">
        <f>I147/'סכום נכסי הקרן'!$C$43</f>
        <v>6.329931362696991E-7</v>
      </c>
    </row>
    <row r="148" spans="2:11" s="152" customFormat="1">
      <c r="B148" s="90" t="s">
        <v>2513</v>
      </c>
      <c r="C148" s="87" t="s">
        <v>2514</v>
      </c>
      <c r="D148" s="100"/>
      <c r="E148" s="100" t="s">
        <v>194</v>
      </c>
      <c r="F148" s="120">
        <v>42437</v>
      </c>
      <c r="G148" s="97">
        <v>171423.99999999997</v>
      </c>
      <c r="H148" s="99">
        <v>3.0284</v>
      </c>
      <c r="I148" s="97">
        <v>5.1913599999999986</v>
      </c>
      <c r="J148" s="98">
        <v>2.8446178733383808E-5</v>
      </c>
      <c r="K148" s="98">
        <f>I148/'סכום נכסי הקרן'!$C$43</f>
        <v>1.0790254009878625E-7</v>
      </c>
    </row>
    <row r="149" spans="2:11" s="152" customFormat="1">
      <c r="B149" s="90" t="s">
        <v>2515</v>
      </c>
      <c r="C149" s="87" t="s">
        <v>2516</v>
      </c>
      <c r="D149" s="100"/>
      <c r="E149" s="100" t="s">
        <v>194</v>
      </c>
      <c r="F149" s="120">
        <v>42443</v>
      </c>
      <c r="G149" s="97">
        <v>64283999.999999993</v>
      </c>
      <c r="H149" s="99">
        <v>2.2201</v>
      </c>
      <c r="I149" s="97">
        <v>1427.1436499999998</v>
      </c>
      <c r="J149" s="98">
        <v>7.8200670626028153E-3</v>
      </c>
      <c r="K149" s="98">
        <f>I149/'סכום נכסי הקרן'!$C$43</f>
        <v>2.9663214441081564E-5</v>
      </c>
    </row>
    <row r="150" spans="2:11" s="152" customFormat="1">
      <c r="B150" s="90" t="s">
        <v>2517</v>
      </c>
      <c r="C150" s="87" t="s">
        <v>2518</v>
      </c>
      <c r="D150" s="100"/>
      <c r="E150" s="100" t="s">
        <v>194</v>
      </c>
      <c r="F150" s="120">
        <v>42443</v>
      </c>
      <c r="G150" s="97">
        <v>2571359.9999999995</v>
      </c>
      <c r="H150" s="99">
        <v>2.2139000000000002</v>
      </c>
      <c r="I150" s="97">
        <v>56.926079999999985</v>
      </c>
      <c r="J150" s="98">
        <v>3.1192778891675884E-4</v>
      </c>
      <c r="K150" s="98">
        <f>I150/'סכום נכסי הקרן'!$C$43</f>
        <v>1.1832099160656772E-6</v>
      </c>
    </row>
    <row r="151" spans="2:11" s="152" customFormat="1">
      <c r="B151" s="90" t="s">
        <v>2519</v>
      </c>
      <c r="C151" s="87" t="s">
        <v>2520</v>
      </c>
      <c r="D151" s="100"/>
      <c r="E151" s="100" t="s">
        <v>192</v>
      </c>
      <c r="F151" s="120">
        <v>42460</v>
      </c>
      <c r="G151" s="97">
        <v>26823999.999999996</v>
      </c>
      <c r="H151" s="99">
        <v>-0.1923</v>
      </c>
      <c r="I151" s="97">
        <v>-51.56978999999999</v>
      </c>
      <c r="J151" s="98">
        <v>-2.8257787238470631E-4</v>
      </c>
      <c r="K151" s="98">
        <f>I151/'סכום נכסי הקרן'!$C$43</f>
        <v>-1.0718793020250929E-6</v>
      </c>
    </row>
    <row r="152" spans="2:11" s="152" customFormat="1">
      <c r="B152" s="90" t="s">
        <v>2521</v>
      </c>
      <c r="C152" s="87" t="s">
        <v>2522</v>
      </c>
      <c r="D152" s="100"/>
      <c r="E152" s="100" t="s">
        <v>194</v>
      </c>
      <c r="F152" s="120">
        <v>42437</v>
      </c>
      <c r="G152" s="97">
        <v>1246169.3999999997</v>
      </c>
      <c r="H152" s="99">
        <v>-3.2761999999999998</v>
      </c>
      <c r="I152" s="97">
        <v>-40.826410000000003</v>
      </c>
      <c r="J152" s="98">
        <v>-2.2370926999907699E-4</v>
      </c>
      <c r="K152" s="98">
        <f>I152/'סכום נכסי הקרן'!$C$43</f>
        <v>-8.4857789521714725E-7</v>
      </c>
    </row>
    <row r="153" spans="2:11" s="152" customFormat="1">
      <c r="B153" s="90" t="s">
        <v>2523</v>
      </c>
      <c r="C153" s="87" t="s">
        <v>2524</v>
      </c>
      <c r="D153" s="100"/>
      <c r="E153" s="100" t="s">
        <v>194</v>
      </c>
      <c r="F153" s="120">
        <v>42437</v>
      </c>
      <c r="G153" s="97">
        <v>4867441.0799999991</v>
      </c>
      <c r="H153" s="99">
        <v>-3.1196999999999999</v>
      </c>
      <c r="I153" s="97">
        <v>-151.84732999999997</v>
      </c>
      <c r="J153" s="98">
        <v>-8.320510019276477E-4</v>
      </c>
      <c r="K153" s="98">
        <f>I153/'סכום נכסי הקרן'!$C$43</f>
        <v>-3.1561503371406779E-6</v>
      </c>
    </row>
    <row r="154" spans="2:11" s="152" customFormat="1">
      <c r="B154" s="90" t="s">
        <v>2525</v>
      </c>
      <c r="C154" s="87" t="s">
        <v>2526</v>
      </c>
      <c r="D154" s="100"/>
      <c r="E154" s="100" t="s">
        <v>194</v>
      </c>
      <c r="F154" s="120">
        <v>42445</v>
      </c>
      <c r="G154" s="97">
        <v>835223.47999999986</v>
      </c>
      <c r="H154" s="99">
        <v>-2.7433000000000001</v>
      </c>
      <c r="I154" s="97">
        <v>-22.912650000000003</v>
      </c>
      <c r="J154" s="98">
        <v>-1.2555040242931848E-4</v>
      </c>
      <c r="K154" s="98">
        <f>I154/'סכום נכסי הקרן'!$C$43</f>
        <v>-4.7623997091214165E-7</v>
      </c>
    </row>
    <row r="155" spans="2:11" s="152" customFormat="1">
      <c r="B155" s="90" t="s">
        <v>2527</v>
      </c>
      <c r="C155" s="87" t="s">
        <v>2528</v>
      </c>
      <c r="D155" s="100"/>
      <c r="E155" s="100" t="s">
        <v>194</v>
      </c>
      <c r="F155" s="120">
        <v>42443</v>
      </c>
      <c r="G155" s="97">
        <v>1680690.4799999997</v>
      </c>
      <c r="H155" s="99">
        <v>-2.1013000000000002</v>
      </c>
      <c r="I155" s="97">
        <v>-35.316209999999991</v>
      </c>
      <c r="J155" s="98">
        <v>-1.9351600001651139E-4</v>
      </c>
      <c r="K155" s="98">
        <f>I155/'סכום נכסי הקרן'!$C$43</f>
        <v>-7.3404825819479981E-7</v>
      </c>
    </row>
    <row r="156" spans="2:11" s="152" customFormat="1">
      <c r="B156" s="90" t="s">
        <v>2529</v>
      </c>
      <c r="C156" s="87" t="s">
        <v>2530</v>
      </c>
      <c r="D156" s="100"/>
      <c r="E156" s="100" t="s">
        <v>194</v>
      </c>
      <c r="F156" s="120">
        <v>42451</v>
      </c>
      <c r="G156" s="97">
        <v>3151512.93</v>
      </c>
      <c r="H156" s="99">
        <v>-1.5663</v>
      </c>
      <c r="I156" s="97">
        <v>-49.362399999999994</v>
      </c>
      <c r="J156" s="98">
        <v>-2.7048242716913969E-4</v>
      </c>
      <c r="K156" s="98">
        <f>I156/'סכום נכסי הקרן'!$C$43</f>
        <v>-1.0259986487880491E-6</v>
      </c>
    </row>
    <row r="157" spans="2:11" s="152" customFormat="1">
      <c r="B157" s="90" t="s">
        <v>2531</v>
      </c>
      <c r="C157" s="87" t="s">
        <v>2532</v>
      </c>
      <c r="D157" s="100"/>
      <c r="E157" s="100" t="s">
        <v>194</v>
      </c>
      <c r="F157" s="120">
        <v>42458</v>
      </c>
      <c r="G157" s="97">
        <v>111689135.70999998</v>
      </c>
      <c r="H157" s="99">
        <v>-1.4597</v>
      </c>
      <c r="I157" s="97">
        <v>-1630.3033600000001</v>
      </c>
      <c r="J157" s="98">
        <v>-8.9332854527900546E-3</v>
      </c>
      <c r="K157" s="98">
        <f>I157/'סכום נכסי הקרן'!$C$43</f>
        <v>-3.3885893807323326E-5</v>
      </c>
    </row>
    <row r="158" spans="2:11" s="152" customFormat="1">
      <c r="B158" s="90" t="s">
        <v>2531</v>
      </c>
      <c r="C158" s="87" t="s">
        <v>2533</v>
      </c>
      <c r="D158" s="100"/>
      <c r="E158" s="100" t="s">
        <v>194</v>
      </c>
      <c r="F158" s="120">
        <v>42458</v>
      </c>
      <c r="G158" s="97">
        <v>5309464.5999999987</v>
      </c>
      <c r="H158" s="99">
        <v>-1.4597</v>
      </c>
      <c r="I158" s="97">
        <v>-77.501159999999985</v>
      </c>
      <c r="J158" s="98">
        <v>-4.2466942177089932E-4</v>
      </c>
      <c r="K158" s="98">
        <f>I158/'סכום נכסי הקרן'!$C$43</f>
        <v>-1.6108634393689609E-6</v>
      </c>
    </row>
    <row r="159" spans="2:11" s="152" customFormat="1">
      <c r="B159" s="90" t="s">
        <v>2534</v>
      </c>
      <c r="C159" s="87" t="s">
        <v>2535</v>
      </c>
      <c r="D159" s="100"/>
      <c r="E159" s="100" t="s">
        <v>194</v>
      </c>
      <c r="F159" s="120">
        <v>42451</v>
      </c>
      <c r="G159" s="97">
        <v>169368317.99999997</v>
      </c>
      <c r="H159" s="99">
        <v>-1.3975</v>
      </c>
      <c r="I159" s="97">
        <v>-2366.9904299999998</v>
      </c>
      <c r="J159" s="98">
        <v>-1.2969979510569293E-2</v>
      </c>
      <c r="K159" s="98">
        <f>I159/'סכום נכסי הקרן'!$C$43</f>
        <v>-4.9197951940631807E-5</v>
      </c>
    </row>
    <row r="160" spans="2:11" s="152" customFormat="1">
      <c r="B160" s="90" t="s">
        <v>2536</v>
      </c>
      <c r="C160" s="87" t="s">
        <v>2537</v>
      </c>
      <c r="D160" s="100"/>
      <c r="E160" s="100" t="s">
        <v>194</v>
      </c>
      <c r="F160" s="120">
        <v>42446</v>
      </c>
      <c r="G160" s="97">
        <v>191929.85999999996</v>
      </c>
      <c r="H160" s="99">
        <v>-0.49080000000000001</v>
      </c>
      <c r="I160" s="97">
        <v>-0.9419599999999998</v>
      </c>
      <c r="J160" s="98">
        <v>-5.161491886461007E-6</v>
      </c>
      <c r="K160" s="98">
        <f>I160/'סכום נכסי הקרן'!$C$43</f>
        <v>-1.9578660827115186E-8</v>
      </c>
    </row>
    <row r="161" spans="2:11" s="152" customFormat="1">
      <c r="B161" s="90" t="s">
        <v>2538</v>
      </c>
      <c r="C161" s="87" t="s">
        <v>2539</v>
      </c>
      <c r="D161" s="100"/>
      <c r="E161" s="100" t="s">
        <v>195</v>
      </c>
      <c r="F161" s="120">
        <v>42431</v>
      </c>
      <c r="G161" s="97">
        <v>264102.05</v>
      </c>
      <c r="H161" s="99">
        <v>-2.7334999999999998</v>
      </c>
      <c r="I161" s="97">
        <v>-7.2193499999999986</v>
      </c>
      <c r="J161" s="98">
        <v>-3.9558597446305864E-5</v>
      </c>
      <c r="K161" s="98">
        <f>I161/'סכום נכסי הקרן'!$C$43</f>
        <v>-1.5005436010258825E-7</v>
      </c>
    </row>
    <row r="162" spans="2:11" s="152" customFormat="1">
      <c r="B162" s="90" t="s">
        <v>2540</v>
      </c>
      <c r="C162" s="87" t="s">
        <v>2541</v>
      </c>
      <c r="D162" s="100"/>
      <c r="E162" s="100" t="s">
        <v>195</v>
      </c>
      <c r="F162" s="120">
        <v>42431</v>
      </c>
      <c r="G162" s="97">
        <v>36983513.419999994</v>
      </c>
      <c r="H162" s="99">
        <v>-2.714</v>
      </c>
      <c r="I162" s="97">
        <v>-1003.7195099999999</v>
      </c>
      <c r="J162" s="98">
        <v>-5.4999045682912421E-3</v>
      </c>
      <c r="K162" s="98">
        <f>I162/'סכום נכסי הקרן'!$C$43</f>
        <v>-2.0862333699783698E-5</v>
      </c>
    </row>
    <row r="163" spans="2:11" s="152" customFormat="1">
      <c r="B163" s="90" t="s">
        <v>2542</v>
      </c>
      <c r="C163" s="87" t="s">
        <v>2543</v>
      </c>
      <c r="D163" s="100"/>
      <c r="E163" s="100" t="s">
        <v>195</v>
      </c>
      <c r="F163" s="120">
        <v>42451</v>
      </c>
      <c r="G163" s="97">
        <v>375060.08</v>
      </c>
      <c r="H163" s="99">
        <v>-1.278</v>
      </c>
      <c r="I163" s="97">
        <v>-4.7931099999999986</v>
      </c>
      <c r="J163" s="98">
        <v>-2.626395852893447E-5</v>
      </c>
      <c r="K163" s="98">
        <f>I163/'סכום נכסי הקרן'!$C$43</f>
        <v>-9.9624904451414142E-8</v>
      </c>
    </row>
    <row r="164" spans="2:11" s="152" customFormat="1">
      <c r="B164" s="90" t="s">
        <v>2544</v>
      </c>
      <c r="C164" s="87" t="s">
        <v>2545</v>
      </c>
      <c r="D164" s="100"/>
      <c r="E164" s="100" t="s">
        <v>195</v>
      </c>
      <c r="F164" s="120">
        <v>42451</v>
      </c>
      <c r="G164" s="97">
        <v>16079313.599999998</v>
      </c>
      <c r="H164" s="99">
        <v>-1.2705</v>
      </c>
      <c r="I164" s="97">
        <v>-204.29140999999998</v>
      </c>
      <c r="J164" s="98">
        <v>-1.1194195668485702E-3</v>
      </c>
      <c r="K164" s="98">
        <f>I164/'סכום נכסי הקרן'!$C$43</f>
        <v>-4.2462017774461002E-6</v>
      </c>
    </row>
    <row r="165" spans="2:11" s="152" customFormat="1">
      <c r="B165" s="90" t="s">
        <v>2546</v>
      </c>
      <c r="C165" s="87" t="s">
        <v>2547</v>
      </c>
      <c r="D165" s="100"/>
      <c r="E165" s="100" t="s">
        <v>195</v>
      </c>
      <c r="F165" s="120">
        <v>42446</v>
      </c>
      <c r="G165" s="97">
        <v>915405.75999999989</v>
      </c>
      <c r="H165" s="99">
        <v>-0.77539999999999998</v>
      </c>
      <c r="I165" s="97">
        <v>-7.0976199999999992</v>
      </c>
      <c r="J165" s="98">
        <v>-3.8891575059645184E-5</v>
      </c>
      <c r="K165" s="98">
        <f>I165/'סכום נכסי הקרן'!$C$43</f>
        <v>-1.4752419918016616E-7</v>
      </c>
    </row>
    <row r="166" spans="2:11" s="152" customFormat="1">
      <c r="B166" s="90" t="s">
        <v>2548</v>
      </c>
      <c r="C166" s="87" t="s">
        <v>2549</v>
      </c>
      <c r="D166" s="100"/>
      <c r="E166" s="100" t="s">
        <v>195</v>
      </c>
      <c r="F166" s="120">
        <v>42446</v>
      </c>
      <c r="G166" s="97">
        <v>538635.92000000004</v>
      </c>
      <c r="H166" s="99">
        <v>-0.77170000000000005</v>
      </c>
      <c r="I166" s="97">
        <v>-4.1565899999999996</v>
      </c>
      <c r="J166" s="98">
        <v>-2.2776132277745296E-5</v>
      </c>
      <c r="K166" s="98">
        <f>I166/'סכום נכסי הקרן'!$C$43</f>
        <v>-8.639482123166453E-8</v>
      </c>
    </row>
    <row r="167" spans="2:11" s="152" customFormat="1">
      <c r="B167" s="90" t="s">
        <v>2550</v>
      </c>
      <c r="C167" s="87" t="s">
        <v>2551</v>
      </c>
      <c r="D167" s="100"/>
      <c r="E167" s="100" t="s">
        <v>195</v>
      </c>
      <c r="F167" s="120">
        <v>42446</v>
      </c>
      <c r="G167" s="97">
        <v>48494179.43999999</v>
      </c>
      <c r="H167" s="99">
        <v>-0.73650000000000004</v>
      </c>
      <c r="I167" s="97">
        <v>-357.18254999999994</v>
      </c>
      <c r="J167" s="98">
        <v>-1.9571901501236285E-3</v>
      </c>
      <c r="K167" s="98">
        <f>I167/'סכום נכסי הקרן'!$C$43</f>
        <v>-7.4240477300672135E-6</v>
      </c>
    </row>
    <row r="168" spans="2:11" s="152" customFormat="1">
      <c r="B168" s="90" t="s">
        <v>2552</v>
      </c>
      <c r="C168" s="87" t="s">
        <v>2553</v>
      </c>
      <c r="D168" s="100"/>
      <c r="E168" s="100" t="s">
        <v>195</v>
      </c>
      <c r="F168" s="120">
        <v>42450</v>
      </c>
      <c r="G168" s="97">
        <v>43408422.399999991</v>
      </c>
      <c r="H168" s="99">
        <v>-3.61E-2</v>
      </c>
      <c r="I168" s="97">
        <v>-15.656179999999999</v>
      </c>
      <c r="J168" s="98">
        <v>-8.5788405073435284E-5</v>
      </c>
      <c r="K168" s="98">
        <f>I168/'סכום נכסי הקרן'!$C$43</f>
        <v>-3.2541407073364509E-7</v>
      </c>
    </row>
    <row r="169" spans="2:11" s="152" customFormat="1">
      <c r="B169" s="90" t="s">
        <v>2554</v>
      </c>
      <c r="C169" s="87" t="s">
        <v>2555</v>
      </c>
      <c r="D169" s="100"/>
      <c r="E169" s="100" t="s">
        <v>195</v>
      </c>
      <c r="F169" s="120">
        <v>42450</v>
      </c>
      <c r="G169" s="97">
        <v>1085662.4799999997</v>
      </c>
      <c r="H169" s="99">
        <v>3.3099999999999997E-2</v>
      </c>
      <c r="I169" s="97">
        <v>0.35908999999999991</v>
      </c>
      <c r="J169" s="98">
        <v>1.9676420670827668E-6</v>
      </c>
      <c r="K169" s="98">
        <f>I169/'סכום נכסי הקרן'!$C$43</f>
        <v>7.4636941233266719E-9</v>
      </c>
    </row>
    <row r="170" spans="2:11" s="152" customFormat="1">
      <c r="B170" s="90" t="s">
        <v>2556</v>
      </c>
      <c r="C170" s="87" t="s">
        <v>2557</v>
      </c>
      <c r="D170" s="100"/>
      <c r="E170" s="100" t="s">
        <v>195</v>
      </c>
      <c r="F170" s="120">
        <v>42450</v>
      </c>
      <c r="G170" s="97">
        <v>271481.53000000003</v>
      </c>
      <c r="H170" s="99">
        <v>2.9700000000000001E-2</v>
      </c>
      <c r="I170" s="97">
        <v>8.0649999999999986E-2</v>
      </c>
      <c r="J170" s="98">
        <v>4.419235643159797E-7</v>
      </c>
      <c r="K170" s="98">
        <f>I170/'סכום נכסי הקרן'!$C$43</f>
        <v>1.6763121530710857E-9</v>
      </c>
    </row>
    <row r="171" spans="2:11" s="152" customFormat="1">
      <c r="B171" s="90" t="s">
        <v>2558</v>
      </c>
      <c r="C171" s="87" t="s">
        <v>2559</v>
      </c>
      <c r="D171" s="100"/>
      <c r="E171" s="100" t="s">
        <v>192</v>
      </c>
      <c r="F171" s="120">
        <v>42446</v>
      </c>
      <c r="G171" s="97">
        <v>1129799.9999999998</v>
      </c>
      <c r="H171" s="99">
        <v>1.0559000000000001</v>
      </c>
      <c r="I171" s="97">
        <v>11.929819999999998</v>
      </c>
      <c r="J171" s="98">
        <v>6.5369728159306388E-5</v>
      </c>
      <c r="K171" s="98">
        <f>I171/'סכום נכסי הקרן'!$C$43</f>
        <v>2.4796159020397395E-7</v>
      </c>
    </row>
    <row r="172" spans="2:11" s="152" customFormat="1">
      <c r="B172" s="90" t="s">
        <v>2558</v>
      </c>
      <c r="C172" s="87" t="s">
        <v>2560</v>
      </c>
      <c r="D172" s="100"/>
      <c r="E172" s="100" t="s">
        <v>192</v>
      </c>
      <c r="F172" s="120">
        <v>42446</v>
      </c>
      <c r="G172" s="97">
        <v>301279.99999999994</v>
      </c>
      <c r="H172" s="99">
        <v>1.0559000000000001</v>
      </c>
      <c r="I172" s="97">
        <v>3.1812899999999997</v>
      </c>
      <c r="J172" s="98">
        <v>1.7431953080257696E-5</v>
      </c>
      <c r="K172" s="98">
        <f>I172/'סכום נכסי הקרן'!$C$43</f>
        <v>6.6123187717836513E-8</v>
      </c>
    </row>
    <row r="173" spans="2:11" s="152" customFormat="1">
      <c r="B173" s="90" t="s">
        <v>2561</v>
      </c>
      <c r="C173" s="87" t="s">
        <v>2562</v>
      </c>
      <c r="D173" s="100"/>
      <c r="E173" s="100" t="s">
        <v>192</v>
      </c>
      <c r="F173" s="120">
        <v>42446</v>
      </c>
      <c r="G173" s="97">
        <v>15817199.999999998</v>
      </c>
      <c r="H173" s="99">
        <v>1.0247999999999999</v>
      </c>
      <c r="I173" s="97">
        <v>162.08819999999997</v>
      </c>
      <c r="J173" s="98">
        <v>8.8816608899642126E-4</v>
      </c>
      <c r="K173" s="98">
        <f>I173/'סכום נכסי הקרן'!$C$43</f>
        <v>3.3690070617410636E-6</v>
      </c>
    </row>
    <row r="174" spans="2:11" s="152" customFormat="1">
      <c r="B174" s="90" t="s">
        <v>2563</v>
      </c>
      <c r="C174" s="87" t="s">
        <v>2564</v>
      </c>
      <c r="D174" s="100"/>
      <c r="E174" s="100" t="s">
        <v>192</v>
      </c>
      <c r="F174" s="120">
        <v>42450</v>
      </c>
      <c r="G174" s="97">
        <v>4887470.9299999988</v>
      </c>
      <c r="H174" s="99">
        <v>0.97760000000000002</v>
      </c>
      <c r="I174" s="97">
        <v>47.77832999999999</v>
      </c>
      <c r="J174" s="98">
        <v>2.6180247849553752E-4</v>
      </c>
      <c r="K174" s="98">
        <f>I174/'סכום נכסי הקרן'!$C$43</f>
        <v>9.9307371645927886E-7</v>
      </c>
    </row>
    <row r="175" spans="2:11" s="152" customFormat="1">
      <c r="B175" s="90" t="s">
        <v>2565</v>
      </c>
      <c r="C175" s="87" t="s">
        <v>2566</v>
      </c>
      <c r="D175" s="100"/>
      <c r="E175" s="100" t="s">
        <v>192</v>
      </c>
      <c r="F175" s="120">
        <v>42444</v>
      </c>
      <c r="G175" s="97">
        <v>376599.99999999994</v>
      </c>
      <c r="H175" s="99">
        <v>-0.39610000000000001</v>
      </c>
      <c r="I175" s="97">
        <v>-1.4918599999999997</v>
      </c>
      <c r="J175" s="98">
        <v>-8.1746818184803149E-6</v>
      </c>
      <c r="K175" s="98">
        <f>I175/'סכום נכסי הקרן'!$C$43</f>
        <v>-3.1008345302921636E-8</v>
      </c>
    </row>
    <row r="176" spans="2:11" s="152" customFormat="1">
      <c r="B176" s="86"/>
      <c r="C176" s="87"/>
      <c r="D176" s="87"/>
      <c r="E176" s="87"/>
      <c r="F176" s="87"/>
      <c r="G176" s="97"/>
      <c r="H176" s="99"/>
      <c r="I176" s="87"/>
      <c r="J176" s="98"/>
      <c r="K176" s="87"/>
    </row>
    <row r="177" spans="2:11" s="152" customFormat="1">
      <c r="B177" s="104" t="s">
        <v>261</v>
      </c>
      <c r="C177" s="85"/>
      <c r="D177" s="85"/>
      <c r="E177" s="85"/>
      <c r="F177" s="85"/>
      <c r="G177" s="94"/>
      <c r="H177" s="96"/>
      <c r="I177" s="94">
        <v>1650.8232600000001</v>
      </c>
      <c r="J177" s="95">
        <v>9.0457247255415433E-3</v>
      </c>
      <c r="K177" s="95">
        <f>I177/'סכום נכסי הקרן'!$C$43</f>
        <v>3.4312400413024541E-5</v>
      </c>
    </row>
    <row r="178" spans="2:11" s="152" customFormat="1">
      <c r="B178" s="185" t="s">
        <v>2834</v>
      </c>
      <c r="C178" s="87" t="s">
        <v>2567</v>
      </c>
      <c r="D178" s="100"/>
      <c r="E178" s="100" t="s">
        <v>193</v>
      </c>
      <c r="F178" s="120">
        <v>42185</v>
      </c>
      <c r="G178" s="97">
        <v>22758.85</v>
      </c>
      <c r="H178" s="99">
        <v>5196.4552000000003</v>
      </c>
      <c r="I178" s="97">
        <v>4471.0953399999999</v>
      </c>
      <c r="J178" s="98">
        <v>2.4499471655912798E-2</v>
      </c>
      <c r="K178" s="98">
        <f>I178/'סכום נכסי הקרן'!$C$43</f>
        <v>9.2931822144841906E-5</v>
      </c>
    </row>
    <row r="179" spans="2:11" s="152" customFormat="1">
      <c r="B179" s="185" t="s">
        <v>2834</v>
      </c>
      <c r="C179" s="87" t="s">
        <v>2568</v>
      </c>
      <c r="D179" s="100"/>
      <c r="E179" s="100" t="s">
        <v>193</v>
      </c>
      <c r="F179" s="120">
        <v>42369</v>
      </c>
      <c r="G179" s="97">
        <v>23190.249999999996</v>
      </c>
      <c r="H179" s="99">
        <v>2033.8516999999999</v>
      </c>
      <c r="I179" s="97">
        <v>785.02902999999981</v>
      </c>
      <c r="J179" s="98">
        <v>4.3015849600634357E-3</v>
      </c>
      <c r="K179" s="98">
        <f>I179/'סכום נכסי הקרן'!$C$43</f>
        <v>1.6316846912617555E-5</v>
      </c>
    </row>
    <row r="180" spans="2:11" s="152" customFormat="1">
      <c r="B180" s="90" t="s">
        <v>2569</v>
      </c>
      <c r="C180" s="87" t="s">
        <v>2570</v>
      </c>
      <c r="D180" s="100"/>
      <c r="E180" s="100" t="s">
        <v>192</v>
      </c>
      <c r="F180" s="120">
        <v>42424</v>
      </c>
      <c r="G180" s="97">
        <v>60255999.999999993</v>
      </c>
      <c r="H180" s="99">
        <v>-0.26390000000000002</v>
      </c>
      <c r="I180" s="97">
        <v>-159.01966999999999</v>
      </c>
      <c r="J180" s="98">
        <v>-8.7135200697769212E-4</v>
      </c>
      <c r="K180" s="98">
        <f>I180/'סכום נכסי הקרן'!$C$43</f>
        <v>-3.3052275932839875E-6</v>
      </c>
    </row>
    <row r="181" spans="2:11" s="152" customFormat="1">
      <c r="B181" s="90" t="s">
        <v>2569</v>
      </c>
      <c r="C181" s="87" t="s">
        <v>2571</v>
      </c>
      <c r="D181" s="100"/>
      <c r="E181" s="100" t="s">
        <v>192</v>
      </c>
      <c r="F181" s="120">
        <v>42438</v>
      </c>
      <c r="G181" s="97">
        <v>64021999.999999993</v>
      </c>
      <c r="H181" s="99">
        <v>-1.5463</v>
      </c>
      <c r="I181" s="97">
        <v>-989.97966999999983</v>
      </c>
      <c r="J181" s="98">
        <v>-5.424616793140203E-3</v>
      </c>
      <c r="K181" s="98">
        <f>I181/'סכום נכסי הקרן'!$C$43</f>
        <v>-2.0576750801169287E-5</v>
      </c>
    </row>
    <row r="182" spans="2:11" s="152" customFormat="1">
      <c r="B182" s="90" t="s">
        <v>2569</v>
      </c>
      <c r="C182" s="87" t="s">
        <v>2572</v>
      </c>
      <c r="D182" s="100"/>
      <c r="E182" s="100" t="s">
        <v>192</v>
      </c>
      <c r="F182" s="120">
        <v>42446</v>
      </c>
      <c r="G182" s="97">
        <v>64021999.999999993</v>
      </c>
      <c r="H182" s="99">
        <v>-1.9097</v>
      </c>
      <c r="I182" s="97">
        <v>-1222.6137299999998</v>
      </c>
      <c r="J182" s="98">
        <v>-6.6993405746218829E-3</v>
      </c>
      <c r="K182" s="98">
        <f>I182/'סכום נכסי הקרן'!$C$43</f>
        <v>-2.5412055227657422E-5</v>
      </c>
    </row>
    <row r="183" spans="2:11" s="152" customFormat="1">
      <c r="B183" s="90" t="s">
        <v>2569</v>
      </c>
      <c r="C183" s="87" t="s">
        <v>2573</v>
      </c>
      <c r="D183" s="100"/>
      <c r="E183" s="100" t="s">
        <v>192</v>
      </c>
      <c r="F183" s="120">
        <v>42450</v>
      </c>
      <c r="G183" s="97">
        <v>65528399.999999993</v>
      </c>
      <c r="H183" s="99">
        <v>-1.2044999999999999</v>
      </c>
      <c r="I183" s="97">
        <v>-789.26082999999983</v>
      </c>
      <c r="J183" s="98">
        <v>-4.3247732072980594E-3</v>
      </c>
      <c r="K183" s="98">
        <f>I183/'סכום נכסי הקרן'!$C$43</f>
        <v>-1.6404804975473927E-5</v>
      </c>
    </row>
    <row r="184" spans="2:11" s="152" customFormat="1">
      <c r="B184" s="90" t="s">
        <v>2569</v>
      </c>
      <c r="C184" s="87" t="s">
        <v>2574</v>
      </c>
      <c r="D184" s="100"/>
      <c r="E184" s="100" t="s">
        <v>192</v>
      </c>
      <c r="F184" s="120">
        <v>42460</v>
      </c>
      <c r="G184" s="97">
        <v>37659999.999999993</v>
      </c>
      <c r="H184" s="99">
        <v>-1.1800999999999999</v>
      </c>
      <c r="I184" s="97">
        <v>-444.42720999999989</v>
      </c>
      <c r="J184" s="98">
        <v>-2.4352493083968554E-3</v>
      </c>
      <c r="K184" s="98">
        <f>I184/'סכום נכסי הקרן'!$C$43</f>
        <v>-9.2374300468502862E-6</v>
      </c>
    </row>
    <row r="185" spans="2:11" s="152" customFormat="1">
      <c r="B185" s="164"/>
    </row>
    <row r="186" spans="2:11" s="152" customFormat="1">
      <c r="B186" s="164"/>
    </row>
    <row r="187" spans="2:11" s="152" customFormat="1">
      <c r="B187" s="164"/>
    </row>
    <row r="188" spans="2:11" s="152" customFormat="1">
      <c r="B188" s="153" t="s">
        <v>2833</v>
      </c>
    </row>
    <row r="189" spans="2:11" s="152" customFormat="1">
      <c r="B189" s="153" t="s">
        <v>140</v>
      </c>
    </row>
    <row r="190" spans="2:11" s="152" customFormat="1">
      <c r="B190" s="164"/>
    </row>
    <row r="191" spans="2:11" s="152" customFormat="1">
      <c r="B191" s="164"/>
    </row>
    <row r="192" spans="2:11" s="152" customFormat="1">
      <c r="B192" s="164"/>
    </row>
    <row r="193" spans="2:2" s="152" customFormat="1">
      <c r="B193" s="164"/>
    </row>
    <row r="194" spans="2:2" s="152" customFormat="1">
      <c r="B194" s="164"/>
    </row>
    <row r="195" spans="2:2" s="152" customFormat="1">
      <c r="B195" s="164"/>
    </row>
    <row r="196" spans="2:2" s="152" customFormat="1">
      <c r="B196" s="164"/>
    </row>
    <row r="197" spans="2:2" s="152" customFormat="1">
      <c r="B197" s="164"/>
    </row>
    <row r="198" spans="2:2" s="152" customFormat="1">
      <c r="B198" s="164"/>
    </row>
    <row r="199" spans="2:2" s="152" customFormat="1">
      <c r="B199" s="164"/>
    </row>
    <row r="200" spans="2:2" s="152" customFormat="1">
      <c r="B200" s="164"/>
    </row>
    <row r="201" spans="2:2" s="152" customFormat="1">
      <c r="B201" s="164"/>
    </row>
    <row r="202" spans="2:2" s="152" customFormat="1">
      <c r="B202" s="164"/>
    </row>
    <row r="203" spans="2:2" s="152" customFormat="1">
      <c r="B203" s="164"/>
    </row>
    <row r="204" spans="2:2" s="152" customFormat="1">
      <c r="B204" s="164"/>
    </row>
    <row r="205" spans="2:2" s="152" customFormat="1">
      <c r="B205" s="164"/>
    </row>
    <row r="206" spans="2:2" s="152" customFormat="1">
      <c r="B206" s="164"/>
    </row>
    <row r="207" spans="2:2" s="152" customFormat="1">
      <c r="B207" s="164"/>
    </row>
    <row r="208" spans="2:2" s="152" customFormat="1">
      <c r="B208" s="164"/>
    </row>
    <row r="209" spans="2:4" s="152" customFormat="1">
      <c r="B209" s="164"/>
    </row>
    <row r="210" spans="2:4" s="152" customFormat="1">
      <c r="B210" s="164"/>
    </row>
    <row r="211" spans="2:4">
      <c r="C211" s="1"/>
      <c r="D211" s="1"/>
    </row>
    <row r="212" spans="2:4">
      <c r="C212" s="1"/>
      <c r="D212" s="1"/>
    </row>
    <row r="213" spans="2:4">
      <c r="C213" s="1"/>
      <c r="D213" s="1"/>
    </row>
    <row r="214" spans="2:4">
      <c r="C214" s="1"/>
      <c r="D214" s="1"/>
    </row>
    <row r="215" spans="2:4">
      <c r="C215" s="1"/>
      <c r="D215" s="1"/>
    </row>
    <row r="216" spans="2:4">
      <c r="C216" s="1"/>
      <c r="D216" s="1"/>
    </row>
    <row r="217" spans="2:4">
      <c r="C217" s="1"/>
      <c r="D217" s="1"/>
    </row>
    <row r="218" spans="2:4">
      <c r="C218" s="1"/>
      <c r="D218" s="1"/>
    </row>
    <row r="219" spans="2:4">
      <c r="C219" s="1"/>
      <c r="D219" s="1"/>
    </row>
    <row r="220" spans="2:4">
      <c r="C220" s="1"/>
      <c r="D220" s="1"/>
    </row>
    <row r="221" spans="2:4">
      <c r="C221" s="1"/>
      <c r="D221" s="1"/>
    </row>
    <row r="222" spans="2:4">
      <c r="C222" s="1"/>
      <c r="D222" s="1"/>
    </row>
    <row r="223" spans="2:4">
      <c r="C223" s="1"/>
      <c r="D223" s="1"/>
    </row>
    <row r="224" spans="2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</sheetData>
  <sheetProtection password="CC03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D1:AF2 AH1:XFD2 D3:XFD1048576 C5:C1048576 A1:A1048576 B190:B1048576 B1:B177 B180:B187"/>
  </dataValidations>
  <pageMargins left="0" right="0" top="0.51181102362204722" bottom="0.51181102362204722" header="0" footer="0.23622047244094491"/>
  <pageSetup paperSize="9" scale="92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topLeftCell="A7" zoomScaleNormal="100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1.85546875" style="2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28515625" style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208</v>
      </c>
      <c r="C1" s="81" t="s" vm="1">
        <v>273</v>
      </c>
    </row>
    <row r="2" spans="2:78">
      <c r="B2" s="57" t="s">
        <v>207</v>
      </c>
      <c r="C2" s="81" t="s">
        <v>274</v>
      </c>
    </row>
    <row r="3" spans="2:78">
      <c r="B3" s="57" t="s">
        <v>209</v>
      </c>
      <c r="C3" s="81" t="s">
        <v>275</v>
      </c>
    </row>
    <row r="4" spans="2:78">
      <c r="B4" s="57" t="s">
        <v>210</v>
      </c>
      <c r="C4" s="81">
        <v>162</v>
      </c>
    </row>
    <row r="6" spans="2:78" ht="26.25" customHeight="1">
      <c r="B6" s="229" t="s">
        <v>240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2:78" ht="26.25" customHeight="1">
      <c r="B7" s="229" t="s">
        <v>128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2:78" s="3" customFormat="1" ht="47.25">
      <c r="B8" s="22" t="s">
        <v>144</v>
      </c>
      <c r="C8" s="30" t="s">
        <v>59</v>
      </c>
      <c r="D8" s="30" t="s">
        <v>66</v>
      </c>
      <c r="E8" s="30" t="s">
        <v>15</v>
      </c>
      <c r="F8" s="30" t="s">
        <v>85</v>
      </c>
      <c r="G8" s="30" t="s">
        <v>130</v>
      </c>
      <c r="H8" s="30" t="s">
        <v>18</v>
      </c>
      <c r="I8" s="30" t="s">
        <v>129</v>
      </c>
      <c r="J8" s="30" t="s">
        <v>17</v>
      </c>
      <c r="K8" s="30" t="s">
        <v>19</v>
      </c>
      <c r="L8" s="30" t="s">
        <v>0</v>
      </c>
      <c r="M8" s="30" t="s">
        <v>133</v>
      </c>
      <c r="N8" s="30" t="s">
        <v>137</v>
      </c>
      <c r="O8" s="30" t="s">
        <v>74</v>
      </c>
      <c r="P8" s="73" t="s">
        <v>211</v>
      </c>
      <c r="Q8" s="31" t="s">
        <v>213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80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141</v>
      </c>
      <c r="R10" s="1"/>
      <c r="S10" s="1"/>
      <c r="T10" s="1"/>
      <c r="U10" s="1"/>
      <c r="V10" s="1"/>
    </row>
    <row r="11" spans="2:78" s="4" customFormat="1" ht="18" customHeight="1">
      <c r="B11" s="138" t="s">
        <v>65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3"/>
      <c r="M11" s="134"/>
      <c r="N11" s="133">
        <v>51.880629999999989</v>
      </c>
      <c r="O11" s="132"/>
      <c r="P11" s="135">
        <v>1</v>
      </c>
      <c r="Q11" s="135">
        <f>N11/'סכום נכסי הקרן'!$C$43</f>
        <v>1.0783401187598804E-6</v>
      </c>
      <c r="R11" s="136"/>
      <c r="S11" s="136"/>
      <c r="T11" s="136"/>
      <c r="U11" s="136"/>
      <c r="V11" s="136"/>
      <c r="BZ11" s="136"/>
    </row>
    <row r="12" spans="2:78" s="136" customFormat="1" ht="18" customHeight="1">
      <c r="B12" s="137" t="s">
        <v>267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3"/>
      <c r="M12" s="134"/>
      <c r="N12" s="133">
        <v>51.880629999999989</v>
      </c>
      <c r="O12" s="132"/>
      <c r="P12" s="135">
        <v>1</v>
      </c>
      <c r="Q12" s="135">
        <f>N12/'סכום נכסי הקרן'!$C$43</f>
        <v>1.0783401187598804E-6</v>
      </c>
    </row>
    <row r="13" spans="2:78">
      <c r="B13" s="104" t="s">
        <v>78</v>
      </c>
      <c r="C13" s="85"/>
      <c r="D13" s="85"/>
      <c r="E13" s="85"/>
      <c r="F13" s="85"/>
      <c r="G13" s="85"/>
      <c r="H13" s="85"/>
      <c r="I13" s="85"/>
      <c r="J13" s="85"/>
      <c r="K13" s="85"/>
      <c r="L13" s="94"/>
      <c r="M13" s="96"/>
      <c r="N13" s="94">
        <v>51.880629999999989</v>
      </c>
      <c r="O13" s="85"/>
      <c r="P13" s="95">
        <v>1</v>
      </c>
      <c r="Q13" s="95">
        <f>N13/'סכום נכסי הקרן'!$C$43</f>
        <v>1.0783401187598804E-6</v>
      </c>
    </row>
    <row r="14" spans="2:78" s="136" customFormat="1">
      <c r="B14" s="154" t="s">
        <v>77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3"/>
      <c r="M14" s="134"/>
      <c r="N14" s="133">
        <v>51.880629999999989</v>
      </c>
      <c r="O14" s="132"/>
      <c r="P14" s="135">
        <v>1</v>
      </c>
      <c r="Q14" s="135">
        <f>N14/'סכום נכסי הקרן'!$C$43</f>
        <v>1.0783401187598804E-6</v>
      </c>
    </row>
    <row r="15" spans="2:78" s="152" customFormat="1">
      <c r="B15" s="89" t="s">
        <v>2575</v>
      </c>
      <c r="C15" s="87" t="s">
        <v>2576</v>
      </c>
      <c r="D15" s="100" t="s">
        <v>1637</v>
      </c>
      <c r="E15" s="87" t="s">
        <v>762</v>
      </c>
      <c r="F15" s="87"/>
      <c r="G15" s="120">
        <v>39071</v>
      </c>
      <c r="H15" s="87"/>
      <c r="I15" s="100" t="s">
        <v>194</v>
      </c>
      <c r="J15" s="101">
        <v>0</v>
      </c>
      <c r="K15" s="186">
        <v>0</v>
      </c>
      <c r="L15" s="97">
        <v>799999.99999999988</v>
      </c>
      <c r="M15" s="99">
        <v>1.5</v>
      </c>
      <c r="N15" s="97">
        <v>51.427199999999992</v>
      </c>
      <c r="O15" s="98"/>
      <c r="P15" s="98">
        <v>0.99126012926211582</v>
      </c>
      <c r="Q15" s="98">
        <f>N15/'סכום נכסי הקרן'!$C$43</f>
        <v>1.0689155655104444E-6</v>
      </c>
    </row>
    <row r="16" spans="2:78" s="152" customFormat="1">
      <c r="B16" s="89" t="s">
        <v>2577</v>
      </c>
      <c r="C16" s="87" t="s">
        <v>2578</v>
      </c>
      <c r="D16" s="100" t="s">
        <v>1637</v>
      </c>
      <c r="E16" s="87" t="s">
        <v>762</v>
      </c>
      <c r="F16" s="87"/>
      <c r="G16" s="120">
        <v>39267</v>
      </c>
      <c r="H16" s="87"/>
      <c r="I16" s="100" t="s">
        <v>192</v>
      </c>
      <c r="J16" s="101">
        <v>9.9999999999999995E-7</v>
      </c>
      <c r="K16" s="186">
        <v>0</v>
      </c>
      <c r="L16" s="97">
        <v>1199999.9999999998</v>
      </c>
      <c r="M16" s="99">
        <v>0.01</v>
      </c>
      <c r="N16" s="97">
        <v>0.45304999999999995</v>
      </c>
      <c r="O16" s="98"/>
      <c r="P16" s="98">
        <v>8.7325462316089845E-3</v>
      </c>
      <c r="Q16" s="98">
        <f>N16/'סכום נכסי הקרן'!$C$43</f>
        <v>9.4166549404693797E-9</v>
      </c>
    </row>
    <row r="17" spans="2:17" s="152" customFormat="1">
      <c r="B17" s="89" t="s">
        <v>2579</v>
      </c>
      <c r="C17" s="87" t="s">
        <v>2580</v>
      </c>
      <c r="D17" s="100" t="s">
        <v>1637</v>
      </c>
      <c r="E17" s="87" t="s">
        <v>762</v>
      </c>
      <c r="F17" s="87"/>
      <c r="G17" s="120">
        <v>38472</v>
      </c>
      <c r="H17" s="87"/>
      <c r="I17" s="100" t="s">
        <v>192</v>
      </c>
      <c r="J17" s="101">
        <v>0</v>
      </c>
      <c r="K17" s="186">
        <v>0</v>
      </c>
      <c r="L17" s="97">
        <v>999999.99999999988</v>
      </c>
      <c r="M17" s="99">
        <v>0</v>
      </c>
      <c r="N17" s="97">
        <v>3.7999999999999997E-4</v>
      </c>
      <c r="O17" s="87"/>
      <c r="P17" s="98">
        <v>7.3245062752707523E-6</v>
      </c>
      <c r="Q17" s="98">
        <f>N17/'סכום נכסי הקרן'!$C$43</f>
        <v>7.8983089667329521E-12</v>
      </c>
    </row>
    <row r="18" spans="2:17">
      <c r="B18" s="90"/>
      <c r="C18" s="87"/>
      <c r="D18" s="87"/>
      <c r="E18" s="87"/>
      <c r="F18" s="87"/>
      <c r="G18" s="87"/>
      <c r="H18" s="87"/>
      <c r="I18" s="87"/>
      <c r="J18" s="87"/>
      <c r="K18" s="87"/>
      <c r="L18" s="97"/>
      <c r="M18" s="99"/>
      <c r="N18" s="87"/>
      <c r="O18" s="87"/>
      <c r="P18" s="98"/>
      <c r="Q18" s="87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12" t="s">
        <v>2833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12" t="s">
        <v>140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2:17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2:17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2:17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3" sheet="1" objects="1" scenarios="1"/>
  <mergeCells count="2">
    <mergeCell ref="B6:Q6"/>
    <mergeCell ref="B7:Q7"/>
  </mergeCells>
  <phoneticPr fontId="4" type="noConversion"/>
  <conditionalFormatting sqref="B12:B19 B23:B117">
    <cfRule type="cellIs" dxfId="8" priority="1" operator="equal">
      <formula>"NR3"</formula>
    </cfRule>
  </conditionalFormatting>
  <dataValidations count="1">
    <dataValidation allowBlank="1" showInputMessage="1" showErrorMessage="1" sqref="C5:C1048576 D3:XFD1048576 AH1:XFD2 D1:AF2 A1:A1048576 B1:B19 B22:B1048576"/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P151"/>
  <sheetViews>
    <sheetView rightToLeft="1" zoomScale="90" zoomScaleNormal="90" workbookViewId="0"/>
  </sheetViews>
  <sheetFormatPr defaultColWidth="9.140625" defaultRowHeight="18"/>
  <cols>
    <col min="1" max="1" width="5.7109375" style="155" customWidth="1"/>
    <col min="2" max="2" width="40.42578125" style="2" customWidth="1"/>
    <col min="3" max="3" width="14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9" width="11.28515625" style="1" bestFit="1" customWidth="1"/>
    <col min="10" max="10" width="8" style="1" bestFit="1" customWidth="1"/>
    <col min="11" max="11" width="17.28515625" style="1" bestFit="1" customWidth="1"/>
    <col min="12" max="12" width="8.28515625" style="1" bestFit="1" customWidth="1"/>
    <col min="13" max="13" width="14.7109375" style="1" bestFit="1" customWidth="1"/>
    <col min="14" max="14" width="12.28515625" style="1" bestFit="1" customWidth="1"/>
    <col min="15" max="15" width="10.42578125" style="1" bestFit="1" customWidth="1"/>
    <col min="16" max="16" width="11.285156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1:16">
      <c r="B1" s="57" t="s">
        <v>208</v>
      </c>
      <c r="C1" s="81" t="s" vm="1">
        <v>273</v>
      </c>
    </row>
    <row r="2" spans="1:16">
      <c r="B2" s="57" t="s">
        <v>207</v>
      </c>
      <c r="C2" s="81" t="s">
        <v>274</v>
      </c>
    </row>
    <row r="3" spans="1:16">
      <c r="B3" s="57" t="s">
        <v>209</v>
      </c>
      <c r="C3" s="81" t="s">
        <v>275</v>
      </c>
    </row>
    <row r="4" spans="1:16">
      <c r="B4" s="57" t="s">
        <v>210</v>
      </c>
      <c r="C4" s="81">
        <v>162</v>
      </c>
    </row>
    <row r="6" spans="1:16" ht="26.25" customHeight="1">
      <c r="B6" s="229" t="s">
        <v>241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1:16" s="3" customFormat="1" ht="47.25">
      <c r="A7" s="156"/>
      <c r="B7" s="22" t="s">
        <v>144</v>
      </c>
      <c r="C7" s="30" t="s">
        <v>256</v>
      </c>
      <c r="D7" s="30" t="s">
        <v>59</v>
      </c>
      <c r="E7" s="30" t="s">
        <v>15</v>
      </c>
      <c r="F7" s="30" t="s">
        <v>85</v>
      </c>
      <c r="G7" s="30" t="s">
        <v>18</v>
      </c>
      <c r="H7" s="30" t="s">
        <v>129</v>
      </c>
      <c r="I7" s="13" t="s">
        <v>46</v>
      </c>
      <c r="J7" s="73" t="s">
        <v>19</v>
      </c>
      <c r="K7" s="30" t="s">
        <v>0</v>
      </c>
      <c r="L7" s="30" t="s">
        <v>133</v>
      </c>
      <c r="M7" s="30" t="s">
        <v>137</v>
      </c>
      <c r="N7" s="73" t="s">
        <v>211</v>
      </c>
      <c r="O7" s="31" t="s">
        <v>213</v>
      </c>
      <c r="P7" s="1"/>
    </row>
    <row r="8" spans="1:16" s="3" customFormat="1" ht="24" customHeight="1">
      <c r="A8" s="156"/>
      <c r="B8" s="15"/>
      <c r="C8" s="72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80</v>
      </c>
      <c r="M8" s="16" t="s">
        <v>23</v>
      </c>
      <c r="N8" s="32" t="s">
        <v>20</v>
      </c>
      <c r="O8" s="17" t="s">
        <v>20</v>
      </c>
      <c r="P8" s="1"/>
    </row>
    <row r="9" spans="1:16" s="4" customFormat="1" ht="18" customHeight="1">
      <c r="A9" s="157"/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</row>
    <row r="10" spans="1:16" s="172" customFormat="1" ht="18" customHeight="1">
      <c r="A10" s="157"/>
      <c r="B10" s="82" t="s">
        <v>51</v>
      </c>
      <c r="C10" s="83"/>
      <c r="D10" s="83"/>
      <c r="E10" s="83"/>
      <c r="F10" s="83"/>
      <c r="G10" s="91">
        <v>5.3659100163342144</v>
      </c>
      <c r="H10" s="83"/>
      <c r="I10" s="83"/>
      <c r="J10" s="105">
        <v>2.4969069209555973E-2</v>
      </c>
      <c r="K10" s="91"/>
      <c r="L10" s="93"/>
      <c r="M10" s="91">
        <f>M11+M130</f>
        <v>1577147.8941599994</v>
      </c>
      <c r="N10" s="92">
        <f>M10/$M$10</f>
        <v>1</v>
      </c>
      <c r="O10" s="92">
        <f>M10/'סכום נכסי הקרן'!$C$43</f>
        <v>3.2781056195547158E-2</v>
      </c>
      <c r="P10" s="152"/>
    </row>
    <row r="11" spans="1:16" s="152" customFormat="1" ht="21.75" customHeight="1">
      <c r="A11" s="155"/>
      <c r="B11" s="84" t="s">
        <v>49</v>
      </c>
      <c r="C11" s="85"/>
      <c r="D11" s="85"/>
      <c r="E11" s="85"/>
      <c r="F11" s="85"/>
      <c r="G11" s="94">
        <v>5.3822530178151622</v>
      </c>
      <c r="H11" s="85"/>
      <c r="I11" s="85"/>
      <c r="J11" s="106">
        <v>2.3847171675188513E-2</v>
      </c>
      <c r="K11" s="94"/>
      <c r="L11" s="96"/>
      <c r="M11" s="94">
        <f>M12+M15+M125</f>
        <v>1463599.6911399995</v>
      </c>
      <c r="N11" s="95">
        <f t="shared" ref="N11:N13" si="0">M11/$M$10</f>
        <v>0.92800408671852774</v>
      </c>
      <c r="O11" s="95">
        <f>M11/'סכום נכסי הקרן'!$C$43</f>
        <v>3.0420954116417473E-2</v>
      </c>
    </row>
    <row r="12" spans="1:16" s="152" customFormat="1">
      <c r="A12" s="155"/>
      <c r="B12" s="104" t="s">
        <v>110</v>
      </c>
      <c r="C12" s="85"/>
      <c r="D12" s="85"/>
      <c r="E12" s="85"/>
      <c r="F12" s="85"/>
      <c r="G12" s="94">
        <v>2.4902353355760454</v>
      </c>
      <c r="H12" s="85"/>
      <c r="I12" s="85"/>
      <c r="J12" s="106">
        <v>3.0497817926478734E-2</v>
      </c>
      <c r="K12" s="94"/>
      <c r="L12" s="96"/>
      <c r="M12" s="94">
        <f>M13</f>
        <v>145006.81</v>
      </c>
      <c r="N12" s="95">
        <f t="shared" si="0"/>
        <v>9.1942430089748617E-2</v>
      </c>
      <c r="O12" s="95">
        <f>M12/'סכום נכסי הקרן'!$C$43</f>
        <v>3.0139699675272151E-3</v>
      </c>
    </row>
    <row r="13" spans="1:16" s="152" customFormat="1">
      <c r="A13" s="155"/>
      <c r="B13" s="90" t="s">
        <v>2638</v>
      </c>
      <c r="C13" s="100" t="s">
        <v>2637</v>
      </c>
      <c r="D13" s="87">
        <v>333360307</v>
      </c>
      <c r="E13" s="87" t="s">
        <v>388</v>
      </c>
      <c r="F13" s="87" t="s">
        <v>2587</v>
      </c>
      <c r="G13" s="97">
        <v>2.4900000000000007</v>
      </c>
      <c r="H13" s="100" t="s">
        <v>2770</v>
      </c>
      <c r="I13" s="87"/>
      <c r="J13" s="101">
        <v>3.0500000000000003E-2</v>
      </c>
      <c r="K13" s="97">
        <v>113780865.11999981</v>
      </c>
      <c r="L13" s="99">
        <f>+M13*1000/K13*100</f>
        <v>127.4439334303422</v>
      </c>
      <c r="M13" s="97">
        <v>145006.81</v>
      </c>
      <c r="N13" s="98">
        <f t="shared" si="0"/>
        <v>9.1942430089748617E-2</v>
      </c>
      <c r="O13" s="98">
        <f>M13/'סכום נכסי הקרן'!$C$43</f>
        <v>3.0139699675272151E-3</v>
      </c>
    </row>
    <row r="14" spans="1:16" s="152" customFormat="1">
      <c r="A14" s="155"/>
      <c r="B14" s="86"/>
      <c r="C14" s="87"/>
      <c r="D14" s="87"/>
      <c r="E14" s="87"/>
      <c r="F14" s="87"/>
      <c r="G14" s="87"/>
      <c r="H14" s="87"/>
      <c r="I14" s="87"/>
      <c r="J14" s="87"/>
      <c r="K14" s="97"/>
      <c r="L14" s="99"/>
      <c r="M14" s="87"/>
      <c r="N14" s="98"/>
      <c r="O14" s="87"/>
    </row>
    <row r="15" spans="1:16" s="152" customFormat="1">
      <c r="A15" s="155"/>
      <c r="B15" s="104" t="s">
        <v>48</v>
      </c>
      <c r="C15" s="85"/>
      <c r="D15" s="85"/>
      <c r="E15" s="85"/>
      <c r="F15" s="85"/>
      <c r="G15" s="94">
        <v>5.841932441525743</v>
      </c>
      <c r="H15" s="85"/>
      <c r="I15" s="85"/>
      <c r="J15" s="106">
        <v>2.2891460664531717E-2</v>
      </c>
      <c r="K15" s="94"/>
      <c r="L15" s="96"/>
      <c r="M15" s="94">
        <v>1272892.7880299995</v>
      </c>
      <c r="N15" s="95">
        <f t="shared" ref="N15:N78" si="1">M15/$M$10</f>
        <v>0.80708524086002187</v>
      </c>
      <c r="O15" s="95">
        <f>M15/'סכום נכסי הקרן'!$C$43</f>
        <v>2.6457106635229089E-2</v>
      </c>
    </row>
    <row r="16" spans="1:16" s="152" customFormat="1">
      <c r="A16" s="155"/>
      <c r="B16" s="90" t="s">
        <v>2835</v>
      </c>
      <c r="C16" s="100" t="s">
        <v>2637</v>
      </c>
      <c r="D16" s="87">
        <v>5513</v>
      </c>
      <c r="E16" s="87" t="s">
        <v>388</v>
      </c>
      <c r="F16" s="87" t="s">
        <v>190</v>
      </c>
      <c r="G16" s="97">
        <v>0.26</v>
      </c>
      <c r="H16" s="100" t="s">
        <v>193</v>
      </c>
      <c r="I16" s="101">
        <v>6.0599999999999994E-2</v>
      </c>
      <c r="J16" s="101">
        <v>-2.4000000000000007E-3</v>
      </c>
      <c r="K16" s="97">
        <v>5353540.4699999988</v>
      </c>
      <c r="L16" s="99">
        <v>120.42</v>
      </c>
      <c r="M16" s="97">
        <v>6446.7338099999988</v>
      </c>
      <c r="N16" s="98">
        <f t="shared" si="1"/>
        <v>4.0875899044544436E-3</v>
      </c>
      <c r="O16" s="98">
        <f>M16/'סכום נכסי הקרן'!$C$43</f>
        <v>1.3399551436227235E-4</v>
      </c>
    </row>
    <row r="17" spans="1:15" s="152" customFormat="1">
      <c r="A17" s="90"/>
      <c r="B17" s="90" t="s">
        <v>2836</v>
      </c>
      <c r="C17" s="100" t="s">
        <v>2639</v>
      </c>
      <c r="D17" s="87">
        <v>90148620</v>
      </c>
      <c r="E17" s="87" t="s">
        <v>426</v>
      </c>
      <c r="F17" s="87" t="s">
        <v>191</v>
      </c>
      <c r="G17" s="97">
        <v>11.17</v>
      </c>
      <c r="H17" s="100" t="s">
        <v>193</v>
      </c>
      <c r="I17" s="101">
        <v>3.1699999999999999E-2</v>
      </c>
      <c r="J17" s="101">
        <v>2.7199999999999998E-2</v>
      </c>
      <c r="K17" s="97">
        <v>4140068.1499999994</v>
      </c>
      <c r="L17" s="99">
        <v>105.48</v>
      </c>
      <c r="M17" s="97">
        <v>4366.9438299999993</v>
      </c>
      <c r="N17" s="98">
        <f t="shared" si="1"/>
        <v>2.7688867012220599E-3</v>
      </c>
      <c r="O17" s="98">
        <f>M17/'סכום נכסי הקרן'!$C$43</f>
        <v>9.0767030551863523E-5</v>
      </c>
    </row>
    <row r="18" spans="1:15" s="152" customFormat="1">
      <c r="A18" s="90"/>
      <c r="B18" s="90" t="s">
        <v>2836</v>
      </c>
      <c r="C18" s="100" t="s">
        <v>2639</v>
      </c>
      <c r="D18" s="87">
        <v>90148621</v>
      </c>
      <c r="E18" s="87" t="s">
        <v>426</v>
      </c>
      <c r="F18" s="87" t="s">
        <v>191</v>
      </c>
      <c r="G18" s="97">
        <v>11.16</v>
      </c>
      <c r="H18" s="100" t="s">
        <v>193</v>
      </c>
      <c r="I18" s="101">
        <v>3.1899999999999998E-2</v>
      </c>
      <c r="J18" s="101">
        <v>2.7199999999999998E-2</v>
      </c>
      <c r="K18" s="97">
        <v>5796095.4099999992</v>
      </c>
      <c r="L18" s="99">
        <v>105.67</v>
      </c>
      <c r="M18" s="97">
        <v>6124.7340700000004</v>
      </c>
      <c r="N18" s="98">
        <f t="shared" si="1"/>
        <v>3.883424054699752E-3</v>
      </c>
      <c r="O18" s="98">
        <f>M18/'סכום נכסי הקרן'!$C$43</f>
        <v>1.2730274216825216E-4</v>
      </c>
    </row>
    <row r="19" spans="1:15" s="152" customFormat="1">
      <c r="A19" s="155"/>
      <c r="B19" s="90" t="s">
        <v>2837</v>
      </c>
      <c r="C19" s="100" t="s">
        <v>2637</v>
      </c>
      <c r="D19" s="87">
        <v>2963</v>
      </c>
      <c r="E19" s="87" t="s">
        <v>426</v>
      </c>
      <c r="F19" s="87" t="s">
        <v>190</v>
      </c>
      <c r="G19" s="97">
        <v>5.9200000000000008</v>
      </c>
      <c r="H19" s="100" t="s">
        <v>193</v>
      </c>
      <c r="I19" s="101">
        <v>0.05</v>
      </c>
      <c r="J19" s="101">
        <v>1.8599999999999995E-2</v>
      </c>
      <c r="K19" s="97">
        <v>12570980.529999997</v>
      </c>
      <c r="L19" s="99">
        <v>120.74</v>
      </c>
      <c r="M19" s="97">
        <v>15178.201639999997</v>
      </c>
      <c r="N19" s="98">
        <f t="shared" si="1"/>
        <v>9.6238289992987749E-3</v>
      </c>
      <c r="O19" s="98">
        <f>M19/'סכום נכסי הקרן'!$C$43</f>
        <v>3.1547927924234948E-4</v>
      </c>
    </row>
    <row r="20" spans="1:15" s="152" customFormat="1">
      <c r="A20" s="155"/>
      <c r="B20" s="90" t="s">
        <v>2837</v>
      </c>
      <c r="C20" s="100" t="s">
        <v>2637</v>
      </c>
      <c r="D20" s="87">
        <v>2968</v>
      </c>
      <c r="E20" s="87" t="s">
        <v>426</v>
      </c>
      <c r="F20" s="87" t="s">
        <v>190</v>
      </c>
      <c r="G20" s="97">
        <v>5.92</v>
      </c>
      <c r="H20" s="100" t="s">
        <v>193</v>
      </c>
      <c r="I20" s="101">
        <v>0.05</v>
      </c>
      <c r="J20" s="101">
        <v>1.8499999999999996E-2</v>
      </c>
      <c r="K20" s="97">
        <v>4043077.3199999989</v>
      </c>
      <c r="L20" s="99">
        <v>120.8</v>
      </c>
      <c r="M20" s="97">
        <v>4884.0373199999995</v>
      </c>
      <c r="N20" s="98">
        <f t="shared" si="1"/>
        <v>3.0967529031900166E-3</v>
      </c>
      <c r="O20" s="98">
        <f>M20/'סכום נכסי הקרן'!$C$43</f>
        <v>1.0151483094319574E-4</v>
      </c>
    </row>
    <row r="21" spans="1:15" s="152" customFormat="1">
      <c r="A21" s="155"/>
      <c r="B21" s="90" t="s">
        <v>2837</v>
      </c>
      <c r="C21" s="100" t="s">
        <v>2637</v>
      </c>
      <c r="D21" s="87">
        <v>4605</v>
      </c>
      <c r="E21" s="87" t="s">
        <v>426</v>
      </c>
      <c r="F21" s="87" t="s">
        <v>190</v>
      </c>
      <c r="G21" s="97">
        <v>7.3299999999999992</v>
      </c>
      <c r="H21" s="100" t="s">
        <v>193</v>
      </c>
      <c r="I21" s="101">
        <v>0.05</v>
      </c>
      <c r="J21" s="101">
        <v>4.1599999999999991E-2</v>
      </c>
      <c r="K21" s="97">
        <v>11345732.669999998</v>
      </c>
      <c r="L21" s="99">
        <v>107.96</v>
      </c>
      <c r="M21" s="97">
        <v>12248.853529999998</v>
      </c>
      <c r="N21" s="98">
        <f t="shared" si="1"/>
        <v>7.7664584122745369E-3</v>
      </c>
      <c r="O21" s="98">
        <f>M21/'סכום נכסי הקרן'!$C$43</f>
        <v>2.545927096531515E-4</v>
      </c>
    </row>
    <row r="22" spans="1:15" s="152" customFormat="1">
      <c r="A22" s="155"/>
      <c r="B22" s="90" t="s">
        <v>2837</v>
      </c>
      <c r="C22" s="100" t="s">
        <v>2637</v>
      </c>
      <c r="D22" s="87">
        <v>4606</v>
      </c>
      <c r="E22" s="87" t="s">
        <v>426</v>
      </c>
      <c r="F22" s="87" t="s">
        <v>190</v>
      </c>
      <c r="G22" s="97">
        <v>8.6199999999999992</v>
      </c>
      <c r="H22" s="100" t="s">
        <v>193</v>
      </c>
      <c r="I22" s="101">
        <v>4.0999999999999995E-2</v>
      </c>
      <c r="J22" s="101">
        <v>3.3099999999999991E-2</v>
      </c>
      <c r="K22" s="97">
        <v>28364331.669999994</v>
      </c>
      <c r="L22" s="99">
        <v>108.31</v>
      </c>
      <c r="M22" s="97">
        <v>30721.407839999996</v>
      </c>
      <c r="N22" s="98">
        <f t="shared" si="1"/>
        <v>1.9479091310179535E-2</v>
      </c>
      <c r="O22" s="98">
        <f>M22/'סכום נכסי הקרן'!$C$43</f>
        <v>6.3854518687718952E-4</v>
      </c>
    </row>
    <row r="23" spans="1:15" s="152" customFormat="1">
      <c r="A23" s="155"/>
      <c r="B23" s="90" t="s">
        <v>2838</v>
      </c>
      <c r="C23" s="100" t="s">
        <v>2639</v>
      </c>
      <c r="D23" s="87">
        <v>90150400</v>
      </c>
      <c r="E23" s="87" t="s">
        <v>426</v>
      </c>
      <c r="F23" s="87" t="s">
        <v>189</v>
      </c>
      <c r="G23" s="97">
        <v>5.38</v>
      </c>
      <c r="H23" s="100" t="s">
        <v>192</v>
      </c>
      <c r="I23" s="101">
        <v>9.8519999999999996E-2</v>
      </c>
      <c r="J23" s="101">
        <v>3.4799999999999998E-2</v>
      </c>
      <c r="K23" s="97">
        <v>9775911.5499999989</v>
      </c>
      <c r="L23" s="99">
        <v>139.97999999999999</v>
      </c>
      <c r="M23" s="97">
        <v>51535.152849999991</v>
      </c>
      <c r="N23" s="98">
        <f t="shared" si="1"/>
        <v>3.2676170092119351E-2</v>
      </c>
      <c r="O23" s="98">
        <f>M23/'סכום נכסי הקרן'!$C$43</f>
        <v>1.0711593680450217E-3</v>
      </c>
    </row>
    <row r="24" spans="1:15" s="152" customFormat="1">
      <c r="A24" s="155"/>
      <c r="B24" s="90" t="s">
        <v>2839</v>
      </c>
      <c r="C24" s="100" t="s">
        <v>2639</v>
      </c>
      <c r="D24" s="87">
        <v>90150520</v>
      </c>
      <c r="E24" s="87" t="s">
        <v>426</v>
      </c>
      <c r="F24" s="87" t="s">
        <v>189</v>
      </c>
      <c r="G24" s="97">
        <v>5.77</v>
      </c>
      <c r="H24" s="100" t="s">
        <v>193</v>
      </c>
      <c r="I24" s="101">
        <v>3.8450999999999999E-2</v>
      </c>
      <c r="J24" s="101">
        <v>1.3600000000000003E-2</v>
      </c>
      <c r="K24" s="97">
        <v>68279761.159999996</v>
      </c>
      <c r="L24" s="99">
        <v>145.88</v>
      </c>
      <c r="M24" s="97">
        <v>99606.555469999978</v>
      </c>
      <c r="N24" s="98">
        <f t="shared" si="1"/>
        <v>6.3156128755478047E-2</v>
      </c>
      <c r="O24" s="98">
        <f>M24/'סכום נכסי הקרן'!$C$43</f>
        <v>2.0703246058265371E-3</v>
      </c>
    </row>
    <row r="25" spans="1:15" s="152" customFormat="1">
      <c r="A25" s="155"/>
      <c r="B25" s="90" t="s">
        <v>2840</v>
      </c>
      <c r="C25" s="100" t="s">
        <v>2637</v>
      </c>
      <c r="D25" s="87">
        <v>14811160</v>
      </c>
      <c r="E25" s="87" t="s">
        <v>426</v>
      </c>
      <c r="F25" s="87" t="s">
        <v>190</v>
      </c>
      <c r="G25" s="97">
        <v>8.32</v>
      </c>
      <c r="H25" s="100" t="s">
        <v>193</v>
      </c>
      <c r="I25" s="101">
        <v>4.2030000000000005E-2</v>
      </c>
      <c r="J25" s="101">
        <v>3.2099999999999997E-2</v>
      </c>
      <c r="K25" s="97">
        <v>3059435.24</v>
      </c>
      <c r="L25" s="99">
        <v>109.62</v>
      </c>
      <c r="M25" s="97">
        <v>3353.7527699999996</v>
      </c>
      <c r="N25" s="98">
        <f t="shared" si="1"/>
        <v>2.1264668852037068E-3</v>
      </c>
      <c r="O25" s="98">
        <f>M25/'סכום נכסי הקרן'!$C$43</f>
        <v>6.9707830461832835E-5</v>
      </c>
    </row>
    <row r="26" spans="1:15" s="152" customFormat="1">
      <c r="A26" s="155"/>
      <c r="B26" s="90" t="s">
        <v>2841</v>
      </c>
      <c r="C26" s="100" t="s">
        <v>2637</v>
      </c>
      <c r="D26" s="87">
        <v>14760843</v>
      </c>
      <c r="E26" s="87" t="s">
        <v>426</v>
      </c>
      <c r="F26" s="87" t="s">
        <v>190</v>
      </c>
      <c r="G26" s="97">
        <v>6.589999999999999</v>
      </c>
      <c r="H26" s="100" t="s">
        <v>193</v>
      </c>
      <c r="I26" s="101">
        <v>4.4999999999999998E-2</v>
      </c>
      <c r="J26" s="101">
        <v>1.32E-2</v>
      </c>
      <c r="K26" s="97">
        <v>41625524.999999993</v>
      </c>
      <c r="L26" s="99">
        <v>125</v>
      </c>
      <c r="M26" s="97">
        <v>52031.90763999999</v>
      </c>
      <c r="N26" s="98">
        <f t="shared" si="1"/>
        <v>3.299114042041857E-2</v>
      </c>
      <c r="O26" s="98">
        <f>M26/'סכום נכסי הקרן'!$C$43</f>
        <v>1.0814844280769285E-3</v>
      </c>
    </row>
    <row r="27" spans="1:15" s="152" customFormat="1">
      <c r="A27" s="155"/>
      <c r="B27" s="90" t="s">
        <v>2842</v>
      </c>
      <c r="C27" s="100" t="s">
        <v>2637</v>
      </c>
      <c r="D27" s="87">
        <v>5521</v>
      </c>
      <c r="E27" s="87" t="s">
        <v>426</v>
      </c>
      <c r="F27" s="87" t="s">
        <v>190</v>
      </c>
      <c r="G27" s="97">
        <v>0.27999999999999997</v>
      </c>
      <c r="H27" s="100" t="s">
        <v>193</v>
      </c>
      <c r="I27" s="101">
        <v>3.9539999999999999E-2</v>
      </c>
      <c r="J27" s="101">
        <v>-2.1999999999999997E-3</v>
      </c>
      <c r="K27" s="97">
        <v>14184686.299999997</v>
      </c>
      <c r="L27" s="99">
        <v>119.11</v>
      </c>
      <c r="M27" s="97">
        <v>16895.380869999997</v>
      </c>
      <c r="N27" s="98">
        <f t="shared" si="1"/>
        <v>1.0712616700413249E-2</v>
      </c>
      <c r="O27" s="98">
        <f>M27/'סכום נכסי הקרן'!$C$43</f>
        <v>3.5117089005760367E-4</v>
      </c>
    </row>
    <row r="28" spans="1:15" s="152" customFormat="1">
      <c r="A28" s="155"/>
      <c r="B28" s="90" t="s">
        <v>2837</v>
      </c>
      <c r="C28" s="100" t="s">
        <v>2637</v>
      </c>
      <c r="D28" s="87">
        <v>9922</v>
      </c>
      <c r="E28" s="87" t="s">
        <v>426</v>
      </c>
      <c r="F28" s="87" t="s">
        <v>190</v>
      </c>
      <c r="G28" s="97">
        <v>5.3599999999999994</v>
      </c>
      <c r="H28" s="100" t="s">
        <v>193</v>
      </c>
      <c r="I28" s="101">
        <v>5.7000000000000002E-2</v>
      </c>
      <c r="J28" s="101">
        <v>1.4199999999999999E-2</v>
      </c>
      <c r="K28" s="97">
        <v>10658627.469999999</v>
      </c>
      <c r="L28" s="99">
        <v>128.5</v>
      </c>
      <c r="M28" s="97">
        <v>13696.336259999998</v>
      </c>
      <c r="N28" s="98">
        <f t="shared" si="1"/>
        <v>8.6842434439509345E-3</v>
      </c>
      <c r="O28" s="98">
        <f>M28/'סכום נכסי הקרן'!$C$43</f>
        <v>2.8467867235196757E-4</v>
      </c>
    </row>
    <row r="29" spans="1:15" s="152" customFormat="1">
      <c r="A29" s="155"/>
      <c r="B29" s="90" t="s">
        <v>2839</v>
      </c>
      <c r="C29" s="100" t="s">
        <v>2639</v>
      </c>
      <c r="D29" s="87">
        <v>90150300</v>
      </c>
      <c r="E29" s="87" t="s">
        <v>474</v>
      </c>
      <c r="F29" s="87" t="s">
        <v>189</v>
      </c>
      <c r="G29" s="97">
        <v>5.9</v>
      </c>
      <c r="H29" s="100" t="s">
        <v>193</v>
      </c>
      <c r="I29" s="101">
        <v>4.7039999999999998E-2</v>
      </c>
      <c r="J29" s="101">
        <v>1.2699999999999999E-2</v>
      </c>
      <c r="K29" s="97">
        <v>23786692.549999997</v>
      </c>
      <c r="L29" s="99">
        <v>145.32</v>
      </c>
      <c r="M29" s="97">
        <v>34566.823099999994</v>
      </c>
      <c r="N29" s="98">
        <f t="shared" si="1"/>
        <v>2.1917299720588687E-2</v>
      </c>
      <c r="O29" s="98">
        <f>M29/'סכום נכסי הקרן'!$C$43</f>
        <v>7.1847223379526771E-4</v>
      </c>
    </row>
    <row r="30" spans="1:15" s="152" customFormat="1">
      <c r="A30" s="155"/>
      <c r="B30" s="90" t="s">
        <v>2843</v>
      </c>
      <c r="C30" s="100" t="s">
        <v>2639</v>
      </c>
      <c r="D30" s="87">
        <v>92322010</v>
      </c>
      <c r="E30" s="87" t="s">
        <v>474</v>
      </c>
      <c r="F30" s="87" t="s">
        <v>190</v>
      </c>
      <c r="G30" s="97">
        <v>3.66</v>
      </c>
      <c r="H30" s="100" t="s">
        <v>193</v>
      </c>
      <c r="I30" s="101">
        <v>0.06</v>
      </c>
      <c r="J30" s="101">
        <v>1.37E-2</v>
      </c>
      <c r="K30" s="97">
        <v>59655870.899999991</v>
      </c>
      <c r="L30" s="99">
        <v>119.46</v>
      </c>
      <c r="M30" s="97">
        <v>71184.765989999985</v>
      </c>
      <c r="N30" s="98">
        <f t="shared" si="1"/>
        <v>4.5135124139967557E-2</v>
      </c>
      <c r="O30" s="98">
        <f>M30/'סכום נכסי הקרן'!$C$43</f>
        <v>1.4795770408252734E-3</v>
      </c>
    </row>
    <row r="31" spans="1:15" s="152" customFormat="1">
      <c r="A31" s="155"/>
      <c r="B31" s="90" t="s">
        <v>2844</v>
      </c>
      <c r="C31" s="100" t="s">
        <v>2639</v>
      </c>
      <c r="D31" s="87">
        <v>92321020</v>
      </c>
      <c r="E31" s="87" t="s">
        <v>474</v>
      </c>
      <c r="F31" s="87" t="s">
        <v>190</v>
      </c>
      <c r="G31" s="97">
        <v>1.9100000000000001</v>
      </c>
      <c r="H31" s="100" t="s">
        <v>192</v>
      </c>
      <c r="I31" s="101">
        <v>3.8626999999999995E-2</v>
      </c>
      <c r="J31" s="101">
        <v>2.4900000000000002E-2</v>
      </c>
      <c r="K31" s="97">
        <v>5152576.0299999993</v>
      </c>
      <c r="L31" s="99">
        <v>103.77</v>
      </c>
      <c r="M31" s="97">
        <v>20136.153949999996</v>
      </c>
      <c r="N31" s="98">
        <f t="shared" si="1"/>
        <v>1.2767448141396187E-2</v>
      </c>
      <c r="O31" s="98">
        <f>M31/'סכום נכסי הקרן'!$C$43</f>
        <v>4.1853043499684249E-4</v>
      </c>
    </row>
    <row r="32" spans="1:15" s="152" customFormat="1">
      <c r="A32" s="90"/>
      <c r="B32" s="90" t="s">
        <v>2873</v>
      </c>
      <c r="C32" s="100" t="s">
        <v>2637</v>
      </c>
      <c r="D32" s="87">
        <v>414968</v>
      </c>
      <c r="E32" s="87" t="s">
        <v>474</v>
      </c>
      <c r="F32" s="87" t="s">
        <v>190</v>
      </c>
      <c r="G32" s="97">
        <v>7.4399999999999995</v>
      </c>
      <c r="H32" s="100" t="s">
        <v>193</v>
      </c>
      <c r="I32" s="101">
        <v>2.5399999999999999E-2</v>
      </c>
      <c r="J32" s="101">
        <v>2.2800000000000001E-2</v>
      </c>
      <c r="K32" s="97">
        <v>24871888.829999994</v>
      </c>
      <c r="L32" s="99">
        <v>101.8</v>
      </c>
      <c r="M32" s="97">
        <v>25319.582799999996</v>
      </c>
      <c r="N32" s="98">
        <f t="shared" si="1"/>
        <v>1.6054032024362175E-2</v>
      </c>
      <c r="O32" s="98">
        <f>M32/'סכום נכסי הקרן'!$C$43</f>
        <v>5.262681259557301E-4</v>
      </c>
    </row>
    <row r="33" spans="1:15" s="152" customFormat="1">
      <c r="A33" s="155"/>
      <c r="B33" s="90" t="s">
        <v>2845</v>
      </c>
      <c r="C33" s="100" t="s">
        <v>2639</v>
      </c>
      <c r="D33" s="87">
        <v>90145980</v>
      </c>
      <c r="E33" s="87" t="s">
        <v>474</v>
      </c>
      <c r="F33" s="87" t="s">
        <v>190</v>
      </c>
      <c r="G33" s="97">
        <v>6.4599999999999991</v>
      </c>
      <c r="H33" s="100" t="s">
        <v>193</v>
      </c>
      <c r="I33" s="101">
        <v>2.3599999999999999E-2</v>
      </c>
      <c r="J33" s="101">
        <v>1.8700000000000001E-2</v>
      </c>
      <c r="K33" s="97">
        <v>49616784.569999993</v>
      </c>
      <c r="L33" s="99">
        <v>103.81</v>
      </c>
      <c r="M33" s="97">
        <v>51507.186399999991</v>
      </c>
      <c r="N33" s="98">
        <f t="shared" si="1"/>
        <v>3.2658437798208581E-2</v>
      </c>
      <c r="O33" s="98">
        <f>M33/'סכום נכסי הקרן'!$C$43</f>
        <v>1.0705780847218567E-3</v>
      </c>
    </row>
    <row r="34" spans="1:15" s="152" customFormat="1">
      <c r="A34" s="155"/>
      <c r="B34" s="90" t="s">
        <v>2846</v>
      </c>
      <c r="C34" s="100" t="s">
        <v>2637</v>
      </c>
      <c r="D34" s="87">
        <v>4176</v>
      </c>
      <c r="E34" s="87" t="s">
        <v>474</v>
      </c>
      <c r="F34" s="87" t="s">
        <v>190</v>
      </c>
      <c r="G34" s="97">
        <v>2.1500000000000004</v>
      </c>
      <c r="H34" s="100" t="s">
        <v>193</v>
      </c>
      <c r="I34" s="101">
        <v>1E-3</v>
      </c>
      <c r="J34" s="101">
        <v>2.3000000000000007E-2</v>
      </c>
      <c r="K34" s="97">
        <v>2305585.9599999995</v>
      </c>
      <c r="L34" s="99">
        <v>103.53</v>
      </c>
      <c r="M34" s="97">
        <v>2386.9731299999994</v>
      </c>
      <c r="N34" s="98">
        <f t="shared" si="1"/>
        <v>1.5134745059982588E-3</v>
      </c>
      <c r="O34" s="98">
        <f>M34/'סכום נכסי הקרן'!$C$43</f>
        <v>4.9613292831656893E-5</v>
      </c>
    </row>
    <row r="35" spans="1:15" s="152" customFormat="1">
      <c r="A35" s="155"/>
      <c r="B35" s="90" t="s">
        <v>2847</v>
      </c>
      <c r="C35" s="100" t="s">
        <v>2637</v>
      </c>
      <c r="D35" s="87">
        <v>4260</v>
      </c>
      <c r="E35" s="87" t="s">
        <v>474</v>
      </c>
      <c r="F35" s="87" t="s">
        <v>190</v>
      </c>
      <c r="G35" s="97">
        <v>2.1500000000000004</v>
      </c>
      <c r="H35" s="100" t="s">
        <v>193</v>
      </c>
      <c r="I35" s="101">
        <v>1E-3</v>
      </c>
      <c r="J35" s="101">
        <v>2.53E-2</v>
      </c>
      <c r="K35" s="97">
        <v>4329762.3</v>
      </c>
      <c r="L35" s="99">
        <v>103.03</v>
      </c>
      <c r="M35" s="97">
        <v>4460.9540399999987</v>
      </c>
      <c r="N35" s="98">
        <f t="shared" si="1"/>
        <v>2.828494433856462E-3</v>
      </c>
      <c r="O35" s="98">
        <f>M35/'סכום נכסי הקרן'!$C$43</f>
        <v>9.272103498504101E-5</v>
      </c>
    </row>
    <row r="36" spans="1:15" s="152" customFormat="1">
      <c r="A36" s="155"/>
      <c r="B36" s="90" t="s">
        <v>2847</v>
      </c>
      <c r="C36" s="100" t="s">
        <v>2637</v>
      </c>
      <c r="D36" s="87">
        <v>4280</v>
      </c>
      <c r="E36" s="87" t="s">
        <v>474</v>
      </c>
      <c r="F36" s="87" t="s">
        <v>190</v>
      </c>
      <c r="G36" s="97">
        <v>2.1500000000000004</v>
      </c>
      <c r="H36" s="100" t="s">
        <v>193</v>
      </c>
      <c r="I36" s="101">
        <v>1E-3</v>
      </c>
      <c r="J36" s="101">
        <v>2.3899999999999998E-2</v>
      </c>
      <c r="K36" s="97">
        <v>4502683.3899999997</v>
      </c>
      <c r="L36" s="99">
        <v>103.33</v>
      </c>
      <c r="M36" s="97">
        <v>4652.622699999999</v>
      </c>
      <c r="N36" s="98">
        <f t="shared" si="1"/>
        <v>2.9500230873896706E-3</v>
      </c>
      <c r="O36" s="98">
        <f>M36/'סכום נכסי הקרן'!$C$43</f>
        <v>9.6704872605882301E-5</v>
      </c>
    </row>
    <row r="37" spans="1:15" s="152" customFormat="1">
      <c r="A37" s="155"/>
      <c r="B37" s="90" t="s">
        <v>2847</v>
      </c>
      <c r="C37" s="100" t="s">
        <v>2637</v>
      </c>
      <c r="D37" s="87">
        <v>4344</v>
      </c>
      <c r="E37" s="87" t="s">
        <v>474</v>
      </c>
      <c r="F37" s="87" t="s">
        <v>190</v>
      </c>
      <c r="G37" s="97">
        <v>2.15</v>
      </c>
      <c r="H37" s="100" t="s">
        <v>193</v>
      </c>
      <c r="I37" s="101">
        <v>1E-3</v>
      </c>
      <c r="J37" s="101">
        <v>2.3500000000000007E-2</v>
      </c>
      <c r="K37" s="97">
        <v>3538291.1499999994</v>
      </c>
      <c r="L37" s="99">
        <v>103.42</v>
      </c>
      <c r="M37" s="97">
        <v>3659.3006699999996</v>
      </c>
      <c r="N37" s="98">
        <f t="shared" si="1"/>
        <v>2.3202013479839E-3</v>
      </c>
      <c r="O37" s="98">
        <f>M37/'סכום נכסי הקרן'!$C$43</f>
        <v>7.6058650773244479E-5</v>
      </c>
    </row>
    <row r="38" spans="1:15" s="152" customFormat="1">
      <c r="A38" s="155"/>
      <c r="B38" s="90" t="s">
        <v>2847</v>
      </c>
      <c r="C38" s="100" t="s">
        <v>2637</v>
      </c>
      <c r="D38" s="87">
        <v>4452</v>
      </c>
      <c r="E38" s="87" t="s">
        <v>474</v>
      </c>
      <c r="F38" s="87" t="s">
        <v>190</v>
      </c>
      <c r="G38" s="97">
        <v>2.15</v>
      </c>
      <c r="H38" s="100" t="s">
        <v>193</v>
      </c>
      <c r="I38" s="101">
        <v>1E-3</v>
      </c>
      <c r="J38" s="101">
        <v>2.9499999999999998E-2</v>
      </c>
      <c r="K38" s="97">
        <v>1400177.5199999998</v>
      </c>
      <c r="L38" s="99">
        <v>102.13</v>
      </c>
      <c r="M38" s="97">
        <v>1430.0012899999997</v>
      </c>
      <c r="N38" s="98">
        <f t="shared" si="1"/>
        <v>9.067008206999058E-4</v>
      </c>
      <c r="O38" s="98">
        <f>M38/'סכום נכסי הקרן'!$C$43</f>
        <v>2.9722610555912338E-5</v>
      </c>
    </row>
    <row r="39" spans="1:15" s="152" customFormat="1">
      <c r="A39" s="155"/>
      <c r="B39" s="90" t="s">
        <v>2847</v>
      </c>
      <c r="C39" s="100" t="s">
        <v>2637</v>
      </c>
      <c r="D39" s="87">
        <v>4464</v>
      </c>
      <c r="E39" s="87" t="s">
        <v>474</v>
      </c>
      <c r="F39" s="87" t="s">
        <v>190</v>
      </c>
      <c r="G39" s="97">
        <v>2.1500000000000004</v>
      </c>
      <c r="H39" s="100" t="s">
        <v>193</v>
      </c>
      <c r="I39" s="101">
        <v>1E-3</v>
      </c>
      <c r="J39" s="101">
        <v>2.64E-2</v>
      </c>
      <c r="K39" s="97">
        <v>2190392.3299999996</v>
      </c>
      <c r="L39" s="99">
        <v>102.79</v>
      </c>
      <c r="M39" s="97">
        <v>2251.5042599999992</v>
      </c>
      <c r="N39" s="98">
        <f t="shared" si="1"/>
        <v>1.4275796634780195E-3</v>
      </c>
      <c r="O39" s="98">
        <f>M39/'סכום נכסי הקרן'!$C$43</f>
        <v>4.6797569172093259E-5</v>
      </c>
    </row>
    <row r="40" spans="1:15" s="152" customFormat="1">
      <c r="A40" s="155"/>
      <c r="B40" s="90" t="s">
        <v>2847</v>
      </c>
      <c r="C40" s="100" t="s">
        <v>2637</v>
      </c>
      <c r="D40" s="87">
        <v>4495</v>
      </c>
      <c r="E40" s="87" t="s">
        <v>474</v>
      </c>
      <c r="F40" s="87" t="s">
        <v>190</v>
      </c>
      <c r="G40" s="97">
        <v>2.15</v>
      </c>
      <c r="H40" s="100" t="s">
        <v>193</v>
      </c>
      <c r="I40" s="101">
        <v>1E-3</v>
      </c>
      <c r="J40" s="101">
        <v>2.8699999999999996E-2</v>
      </c>
      <c r="K40" s="97">
        <v>990743.55999999982</v>
      </c>
      <c r="L40" s="99">
        <v>102.3</v>
      </c>
      <c r="M40" s="97">
        <v>1013.5306599999998</v>
      </c>
      <c r="N40" s="98">
        <f t="shared" si="1"/>
        <v>6.4263514141761169E-4</v>
      </c>
      <c r="O40" s="98">
        <f>M40/'סכום נכסי הקרן'!$C$43</f>
        <v>2.1066258684044123E-5</v>
      </c>
    </row>
    <row r="41" spans="1:15" s="152" customFormat="1">
      <c r="A41" s="155"/>
      <c r="B41" s="90" t="s">
        <v>2847</v>
      </c>
      <c r="C41" s="100" t="s">
        <v>2637</v>
      </c>
      <c r="D41" s="87">
        <v>4680</v>
      </c>
      <c r="E41" s="87" t="s">
        <v>474</v>
      </c>
      <c r="F41" s="87" t="s">
        <v>190</v>
      </c>
      <c r="G41" s="97">
        <v>2.15</v>
      </c>
      <c r="H41" s="100" t="s">
        <v>193</v>
      </c>
      <c r="I41" s="101">
        <v>1E-3</v>
      </c>
      <c r="J41" s="101">
        <v>3.2600000000000004E-2</v>
      </c>
      <c r="K41" s="97">
        <v>423018.65</v>
      </c>
      <c r="L41" s="99">
        <v>101.37</v>
      </c>
      <c r="M41" s="97">
        <v>428.81400999999994</v>
      </c>
      <c r="N41" s="98">
        <f t="shared" si="1"/>
        <v>2.7189207276492574E-4</v>
      </c>
      <c r="O41" s="98">
        <f>M41/'סכום נכסי הקרן'!$C$43</f>
        <v>8.9129093164308265E-6</v>
      </c>
    </row>
    <row r="42" spans="1:15" s="152" customFormat="1">
      <c r="A42" s="155"/>
      <c r="B42" s="90" t="s">
        <v>2848</v>
      </c>
      <c r="C42" s="100" t="s">
        <v>2639</v>
      </c>
      <c r="D42" s="87">
        <v>95350502</v>
      </c>
      <c r="E42" s="87" t="s">
        <v>474</v>
      </c>
      <c r="F42" s="87" t="s">
        <v>190</v>
      </c>
      <c r="G42" s="97">
        <v>7.5</v>
      </c>
      <c r="H42" s="100" t="s">
        <v>193</v>
      </c>
      <c r="I42" s="101">
        <v>5.3499999999999999E-2</v>
      </c>
      <c r="J42" s="101">
        <v>3.5099999999999999E-2</v>
      </c>
      <c r="K42" s="97">
        <v>780364.9099999998</v>
      </c>
      <c r="L42" s="99">
        <v>114.38</v>
      </c>
      <c r="M42" s="97">
        <v>892.58141999999975</v>
      </c>
      <c r="N42" s="98">
        <f t="shared" si="1"/>
        <v>5.6594655663246799E-4</v>
      </c>
      <c r="O42" s="98">
        <f>M42/'סכום נכסי הקרן'!$C$43</f>
        <v>1.8552325876645345E-5</v>
      </c>
    </row>
    <row r="43" spans="1:15" s="152" customFormat="1">
      <c r="A43" s="155"/>
      <c r="B43" s="90" t="s">
        <v>2848</v>
      </c>
      <c r="C43" s="100" t="s">
        <v>2639</v>
      </c>
      <c r="D43" s="87">
        <v>95350101</v>
      </c>
      <c r="E43" s="87" t="s">
        <v>474</v>
      </c>
      <c r="F43" s="87" t="s">
        <v>190</v>
      </c>
      <c r="G43" s="97">
        <v>7.8599999999999985</v>
      </c>
      <c r="H43" s="100" t="s">
        <v>193</v>
      </c>
      <c r="I43" s="101">
        <v>5.3499999999999999E-2</v>
      </c>
      <c r="J43" s="101">
        <v>1.8900000000000004E-2</v>
      </c>
      <c r="K43" s="97">
        <v>3875728.0199999996</v>
      </c>
      <c r="L43" s="99">
        <v>129.18</v>
      </c>
      <c r="M43" s="97">
        <v>5006.6656399999993</v>
      </c>
      <c r="N43" s="98">
        <f t="shared" si="1"/>
        <v>3.1745061186329556E-3</v>
      </c>
      <c r="O43" s="98">
        <f>M43/'סכום נכסי הקרן'!$C$43</f>
        <v>1.040636634680152E-4</v>
      </c>
    </row>
    <row r="44" spans="1:15" s="152" customFormat="1">
      <c r="A44" s="155"/>
      <c r="B44" s="90" t="s">
        <v>2848</v>
      </c>
      <c r="C44" s="100" t="s">
        <v>2639</v>
      </c>
      <c r="D44" s="87">
        <v>95350102</v>
      </c>
      <c r="E44" s="87" t="s">
        <v>474</v>
      </c>
      <c r="F44" s="87" t="s">
        <v>190</v>
      </c>
      <c r="G44" s="97">
        <v>7.5000000000000009</v>
      </c>
      <c r="H44" s="100" t="s">
        <v>193</v>
      </c>
      <c r="I44" s="101">
        <v>5.3499999999999999E-2</v>
      </c>
      <c r="J44" s="101">
        <v>3.5100000000000006E-2</v>
      </c>
      <c r="K44" s="97">
        <v>610720.43999999983</v>
      </c>
      <c r="L44" s="99">
        <v>114.38</v>
      </c>
      <c r="M44" s="97">
        <v>698.54206999999985</v>
      </c>
      <c r="N44" s="98">
        <f t="shared" si="1"/>
        <v>4.4291475300865715E-4</v>
      </c>
      <c r="O44" s="98">
        <f>M44/'סכום נכסי הקרן'!$C$43</f>
        <v>1.4519213408213677E-5</v>
      </c>
    </row>
    <row r="45" spans="1:15" s="152" customFormat="1">
      <c r="A45" s="155"/>
      <c r="B45" s="90" t="s">
        <v>2848</v>
      </c>
      <c r="C45" s="100" t="s">
        <v>2639</v>
      </c>
      <c r="D45" s="87">
        <v>95350202</v>
      </c>
      <c r="E45" s="87" t="s">
        <v>474</v>
      </c>
      <c r="F45" s="87" t="s">
        <v>190</v>
      </c>
      <c r="G45" s="97">
        <v>7.5</v>
      </c>
      <c r="H45" s="100" t="s">
        <v>193</v>
      </c>
      <c r="I45" s="101">
        <v>5.3499999999999999E-2</v>
      </c>
      <c r="J45" s="101">
        <v>3.5099999999999999E-2</v>
      </c>
      <c r="K45" s="97">
        <v>780365.04999999981</v>
      </c>
      <c r="L45" s="99">
        <v>114.38</v>
      </c>
      <c r="M45" s="97">
        <v>892.58157999999992</v>
      </c>
      <c r="N45" s="98">
        <f t="shared" si="1"/>
        <v>5.6594665808141944E-4</v>
      </c>
      <c r="O45" s="98">
        <f>M45/'סכום נכסי הקרן'!$C$43</f>
        <v>1.8552329202249121E-5</v>
      </c>
    </row>
    <row r="46" spans="1:15" s="152" customFormat="1">
      <c r="A46" s="155"/>
      <c r="B46" s="90" t="s">
        <v>2848</v>
      </c>
      <c r="C46" s="100" t="s">
        <v>2639</v>
      </c>
      <c r="D46" s="87">
        <v>95350201</v>
      </c>
      <c r="E46" s="87" t="s">
        <v>474</v>
      </c>
      <c r="F46" s="87" t="s">
        <v>190</v>
      </c>
      <c r="G46" s="97">
        <v>7.8599999999999994</v>
      </c>
      <c r="H46" s="100" t="s">
        <v>193</v>
      </c>
      <c r="I46" s="101">
        <v>5.3499999999999999E-2</v>
      </c>
      <c r="J46" s="101">
        <v>1.89E-2</v>
      </c>
      <c r="K46" s="97">
        <v>4117961.84</v>
      </c>
      <c r="L46" s="99">
        <v>129.18</v>
      </c>
      <c r="M46" s="97">
        <v>5319.58331</v>
      </c>
      <c r="N46" s="98">
        <f t="shared" si="1"/>
        <v>3.3729134279022383E-3</v>
      </c>
      <c r="O46" s="98">
        <f>M46/'סכום נכסי הקרן'!$C$43</f>
        <v>1.1056766462277885E-4</v>
      </c>
    </row>
    <row r="47" spans="1:15" s="152" customFormat="1">
      <c r="A47" s="155"/>
      <c r="B47" s="90" t="s">
        <v>2848</v>
      </c>
      <c r="C47" s="100" t="s">
        <v>2639</v>
      </c>
      <c r="D47" s="87">
        <v>95350301</v>
      </c>
      <c r="E47" s="87" t="s">
        <v>474</v>
      </c>
      <c r="F47" s="87" t="s">
        <v>190</v>
      </c>
      <c r="G47" s="97">
        <v>7.8500000000000032</v>
      </c>
      <c r="H47" s="100" t="s">
        <v>193</v>
      </c>
      <c r="I47" s="101">
        <v>5.3499999999999999E-2</v>
      </c>
      <c r="J47" s="101">
        <v>1.9400000000000008E-2</v>
      </c>
      <c r="K47" s="97">
        <v>5188036.919999999</v>
      </c>
      <c r="L47" s="99">
        <v>128.69</v>
      </c>
      <c r="M47" s="97">
        <v>6676.484959999997</v>
      </c>
      <c r="N47" s="98">
        <f t="shared" si="1"/>
        <v>4.2332649872103096E-3</v>
      </c>
      <c r="O47" s="98">
        <f>M47/'סכום נכסי הקרן'!$C$43</f>
        <v>1.3877089743638337E-4</v>
      </c>
    </row>
    <row r="48" spans="1:15" s="152" customFormat="1">
      <c r="A48" s="155"/>
      <c r="B48" s="90" t="s">
        <v>2848</v>
      </c>
      <c r="C48" s="100" t="s">
        <v>2639</v>
      </c>
      <c r="D48" s="87">
        <v>95350302</v>
      </c>
      <c r="E48" s="87" t="s">
        <v>474</v>
      </c>
      <c r="F48" s="87" t="s">
        <v>190</v>
      </c>
      <c r="G48" s="97">
        <v>7.5</v>
      </c>
      <c r="H48" s="100" t="s">
        <v>193</v>
      </c>
      <c r="I48" s="101">
        <v>5.3499999999999999E-2</v>
      </c>
      <c r="J48" s="101">
        <v>3.5099999999999999E-2</v>
      </c>
      <c r="K48" s="97">
        <v>916080.5299999998</v>
      </c>
      <c r="L48" s="99">
        <v>114.38</v>
      </c>
      <c r="M48" s="97">
        <v>1047.8129499999998</v>
      </c>
      <c r="N48" s="98">
        <f t="shared" si="1"/>
        <v>6.6437203123431406E-4</v>
      </c>
      <c r="O48" s="98">
        <f>M48/'סכום נכסי הקרן'!$C$43</f>
        <v>2.1778816890641859E-5</v>
      </c>
    </row>
    <row r="49" spans="1:15" s="152" customFormat="1">
      <c r="A49" s="155"/>
      <c r="B49" s="90" t="s">
        <v>2848</v>
      </c>
      <c r="C49" s="100" t="s">
        <v>2639</v>
      </c>
      <c r="D49" s="87">
        <v>95350401</v>
      </c>
      <c r="E49" s="87" t="s">
        <v>474</v>
      </c>
      <c r="F49" s="87" t="s">
        <v>190</v>
      </c>
      <c r="G49" s="97">
        <v>7.85</v>
      </c>
      <c r="H49" s="100" t="s">
        <v>193</v>
      </c>
      <c r="I49" s="101">
        <v>5.3499999999999999E-2</v>
      </c>
      <c r="J49" s="101">
        <v>1.9400000000000001E-2</v>
      </c>
      <c r="K49" s="97">
        <v>3737145.2299999995</v>
      </c>
      <c r="L49" s="99">
        <v>128.69</v>
      </c>
      <c r="M49" s="97">
        <v>4809.3323799999989</v>
      </c>
      <c r="N49" s="98">
        <f t="shared" si="1"/>
        <v>3.0493857917880838E-3</v>
      </c>
      <c r="O49" s="98">
        <f>M49/'סכום נכסי הקרן'!$C$43</f>
        <v>9.9962087002508228E-5</v>
      </c>
    </row>
    <row r="50" spans="1:15" s="152" customFormat="1">
      <c r="A50" s="155"/>
      <c r="B50" s="90" t="s">
        <v>2848</v>
      </c>
      <c r="C50" s="100" t="s">
        <v>2639</v>
      </c>
      <c r="D50" s="87">
        <v>95350402</v>
      </c>
      <c r="E50" s="87" t="s">
        <v>474</v>
      </c>
      <c r="F50" s="87" t="s">
        <v>190</v>
      </c>
      <c r="G50" s="97">
        <v>7.5000000000000009</v>
      </c>
      <c r="H50" s="100" t="s">
        <v>193</v>
      </c>
      <c r="I50" s="101">
        <v>5.3499999999999999E-2</v>
      </c>
      <c r="J50" s="101">
        <v>3.5099999999999999E-2</v>
      </c>
      <c r="K50" s="97">
        <v>746436.05</v>
      </c>
      <c r="L50" s="99">
        <v>114.38</v>
      </c>
      <c r="M50" s="97">
        <v>853.7735899999999</v>
      </c>
      <c r="N50" s="98">
        <f t="shared" si="1"/>
        <v>5.4134022126994374E-4</v>
      </c>
      <c r="O50" s="98">
        <f>M50/'סכום נכסי הקרן'!$C$43</f>
        <v>1.7745704214359956E-5</v>
      </c>
    </row>
    <row r="51" spans="1:15" s="152" customFormat="1">
      <c r="A51" s="155"/>
      <c r="B51" s="90" t="s">
        <v>2848</v>
      </c>
      <c r="C51" s="100" t="s">
        <v>2639</v>
      </c>
      <c r="D51" s="87">
        <v>95350501</v>
      </c>
      <c r="E51" s="87" t="s">
        <v>474</v>
      </c>
      <c r="F51" s="87" t="s">
        <v>190</v>
      </c>
      <c r="G51" s="97">
        <v>7.8499999999999988</v>
      </c>
      <c r="H51" s="100" t="s">
        <v>193</v>
      </c>
      <c r="I51" s="101">
        <v>5.3499999999999999E-2</v>
      </c>
      <c r="J51" s="101">
        <v>1.9399999999999994E-2</v>
      </c>
      <c r="K51" s="97">
        <v>4488238.3099999987</v>
      </c>
      <c r="L51" s="99">
        <v>128.69</v>
      </c>
      <c r="M51" s="97">
        <v>5775.9141</v>
      </c>
      <c r="N51" s="98">
        <f t="shared" si="1"/>
        <v>3.6622526786407017E-3</v>
      </c>
      <c r="O51" s="98">
        <f>M51/'סכום נכסי הקרן'!$C$43</f>
        <v>1.2005251086081393E-4</v>
      </c>
    </row>
    <row r="52" spans="1:15" s="152" customFormat="1">
      <c r="A52" s="155"/>
      <c r="B52" s="90" t="s">
        <v>2849</v>
      </c>
      <c r="C52" s="100" t="s">
        <v>2637</v>
      </c>
      <c r="D52" s="87">
        <v>4069</v>
      </c>
      <c r="E52" s="87" t="s">
        <v>573</v>
      </c>
      <c r="F52" s="87" t="s">
        <v>189</v>
      </c>
      <c r="G52" s="97">
        <v>6.9799999999999986</v>
      </c>
      <c r="H52" s="100" t="s">
        <v>193</v>
      </c>
      <c r="I52" s="101">
        <v>2.9779E-2</v>
      </c>
      <c r="J52" s="101">
        <v>2.1599999999999998E-2</v>
      </c>
      <c r="K52" s="97">
        <v>21112821.029999997</v>
      </c>
      <c r="L52" s="99">
        <v>105.83</v>
      </c>
      <c r="M52" s="97">
        <v>22343.698199999999</v>
      </c>
      <c r="N52" s="98">
        <f t="shared" si="1"/>
        <v>1.4167154699147868E-2</v>
      </c>
      <c r="O52" s="98">
        <f>M52/'סכום נכסי הקרן'!$C$43</f>
        <v>4.6441429432377614E-4</v>
      </c>
    </row>
    <row r="53" spans="1:15" s="152" customFormat="1">
      <c r="A53" s="155"/>
      <c r="B53" s="90" t="s">
        <v>2850</v>
      </c>
      <c r="C53" s="100" t="s">
        <v>2639</v>
      </c>
      <c r="D53" s="87">
        <v>90145563</v>
      </c>
      <c r="E53" s="87" t="s">
        <v>573</v>
      </c>
      <c r="F53" s="87" t="s">
        <v>189</v>
      </c>
      <c r="G53" s="97">
        <v>7.0400000000000018</v>
      </c>
      <c r="H53" s="100" t="s">
        <v>193</v>
      </c>
      <c r="I53" s="101">
        <v>2.4799999999999999E-2</v>
      </c>
      <c r="J53" s="101">
        <v>2.6300000000000007E-2</v>
      </c>
      <c r="K53" s="97">
        <v>137213532.16</v>
      </c>
      <c r="L53" s="99">
        <v>99.13</v>
      </c>
      <c r="M53" s="97">
        <v>136019.77675999995</v>
      </c>
      <c r="N53" s="98">
        <f t="shared" si="1"/>
        <v>8.6244148227104023E-2</v>
      </c>
      <c r="O53" s="98">
        <f>M53/'סכום נכסי הקרן'!$C$43</f>
        <v>2.8271742695697953E-3</v>
      </c>
    </row>
    <row r="54" spans="1:15" s="152" customFormat="1">
      <c r="A54" s="155"/>
      <c r="B54" s="90" t="s">
        <v>2858</v>
      </c>
      <c r="C54" s="100" t="s">
        <v>2639</v>
      </c>
      <c r="D54" s="87">
        <v>90135669</v>
      </c>
      <c r="E54" s="87" t="s">
        <v>573</v>
      </c>
      <c r="F54" s="87" t="s">
        <v>190</v>
      </c>
      <c r="G54" s="97">
        <v>0.49</v>
      </c>
      <c r="H54" s="100" t="s">
        <v>193</v>
      </c>
      <c r="I54" s="101">
        <v>3.4000000000000002E-2</v>
      </c>
      <c r="J54" s="101">
        <v>2.9500000000000002E-2</v>
      </c>
      <c r="K54" s="97">
        <v>823142.32999999984</v>
      </c>
      <c r="L54" s="99">
        <v>100.67</v>
      </c>
      <c r="M54" s="97">
        <v>828.65738999999985</v>
      </c>
      <c r="N54" s="98">
        <f t="shared" si="1"/>
        <v>5.2541514531923386E-4</v>
      </c>
      <c r="O54" s="98">
        <f>M54/'סכום נכסי הקרן'!$C$43</f>
        <v>1.7223663404701383E-5</v>
      </c>
    </row>
    <row r="55" spans="1:15" s="152" customFormat="1">
      <c r="A55" s="155"/>
      <c r="B55" s="90" t="s">
        <v>2858</v>
      </c>
      <c r="C55" s="100" t="s">
        <v>2639</v>
      </c>
      <c r="D55" s="87">
        <v>90135664</v>
      </c>
      <c r="E55" s="87" t="s">
        <v>573</v>
      </c>
      <c r="F55" s="87" t="s">
        <v>190</v>
      </c>
      <c r="G55" s="97">
        <v>2.9000000000000004</v>
      </c>
      <c r="H55" s="100" t="s">
        <v>193</v>
      </c>
      <c r="I55" s="101">
        <v>4.4000000000000004E-2</v>
      </c>
      <c r="J55" s="101">
        <v>3.2599999999999997E-2</v>
      </c>
      <c r="K55" s="97">
        <v>2938642.0599999996</v>
      </c>
      <c r="L55" s="99">
        <v>103.5</v>
      </c>
      <c r="M55" s="97">
        <v>3041.4946299999992</v>
      </c>
      <c r="N55" s="98">
        <f t="shared" si="1"/>
        <v>1.9284777548524842E-3</v>
      </c>
      <c r="O55" s="98">
        <f>M55/'סכום נכסי הקרן'!$C$43</f>
        <v>6.3217537653681899E-5</v>
      </c>
    </row>
    <row r="56" spans="1:15" s="152" customFormat="1">
      <c r="A56" s="155"/>
      <c r="B56" s="90" t="s">
        <v>2858</v>
      </c>
      <c r="C56" s="100" t="s">
        <v>2639</v>
      </c>
      <c r="D56" s="87">
        <v>90135667</v>
      </c>
      <c r="E56" s="87" t="s">
        <v>573</v>
      </c>
      <c r="F56" s="87" t="s">
        <v>190</v>
      </c>
      <c r="G56" s="97">
        <v>3.0299999999999994</v>
      </c>
      <c r="H56" s="100" t="s">
        <v>193</v>
      </c>
      <c r="I56" s="101">
        <v>4.4500000000000005E-2</v>
      </c>
      <c r="J56" s="101">
        <v>3.2799999999999996E-2</v>
      </c>
      <c r="K56" s="97">
        <v>1632578.9699999997</v>
      </c>
      <c r="L56" s="99">
        <v>103.65</v>
      </c>
      <c r="M56" s="97">
        <v>1692.1681000000001</v>
      </c>
      <c r="N56" s="98">
        <f t="shared" si="1"/>
        <v>1.0729292454220098E-3</v>
      </c>
      <c r="O56" s="98">
        <f>M56/'סכום נכסי הקרן'!$C$43</f>
        <v>3.5171753888024909E-5</v>
      </c>
    </row>
    <row r="57" spans="1:15" s="152" customFormat="1">
      <c r="A57" s="155"/>
      <c r="B57" s="90" t="s">
        <v>2858</v>
      </c>
      <c r="C57" s="100" t="s">
        <v>2639</v>
      </c>
      <c r="D57" s="87">
        <v>90135668</v>
      </c>
      <c r="E57" s="87" t="s">
        <v>573</v>
      </c>
      <c r="F57" s="87" t="s">
        <v>190</v>
      </c>
      <c r="G57" s="97">
        <v>0.4900000000000001</v>
      </c>
      <c r="H57" s="100" t="s">
        <v>193</v>
      </c>
      <c r="I57" s="101">
        <v>3.4500000000000003E-2</v>
      </c>
      <c r="J57" s="101">
        <v>2.3700000000000006E-2</v>
      </c>
      <c r="K57" s="97">
        <v>1428506.1599999997</v>
      </c>
      <c r="L57" s="99">
        <v>103.95</v>
      </c>
      <c r="M57" s="97">
        <v>1484.9320999999995</v>
      </c>
      <c r="N57" s="98">
        <f t="shared" si="1"/>
        <v>9.4153002739853092E-4</v>
      </c>
      <c r="O57" s="98">
        <f>M57/'סכום נכסי הקרן'!$C$43</f>
        <v>3.0864348737946291E-5</v>
      </c>
    </row>
    <row r="58" spans="1:15" s="152" customFormat="1">
      <c r="A58" s="155"/>
      <c r="B58" s="90" t="s">
        <v>2858</v>
      </c>
      <c r="C58" s="100" t="s">
        <v>2639</v>
      </c>
      <c r="D58" s="87">
        <v>90135663</v>
      </c>
      <c r="E58" s="87" t="s">
        <v>573</v>
      </c>
      <c r="F58" s="87" t="s">
        <v>190</v>
      </c>
      <c r="G58" s="97">
        <v>3.75</v>
      </c>
      <c r="H58" s="100" t="s">
        <v>193</v>
      </c>
      <c r="I58" s="101">
        <v>3.4000000000000002E-2</v>
      </c>
      <c r="J58" s="101">
        <v>2.5100000000000001E-2</v>
      </c>
      <c r="K58" s="97">
        <v>5778492.2199999988</v>
      </c>
      <c r="L58" s="99">
        <v>103.44</v>
      </c>
      <c r="M58" s="97">
        <v>5977.2721899999988</v>
      </c>
      <c r="N58" s="98">
        <f t="shared" si="1"/>
        <v>3.7899249728786774E-3</v>
      </c>
      <c r="O58" s="98">
        <f>M58/'סכום נכסי הקרן'!$C$43</f>
        <v>1.2423774351284344E-4</v>
      </c>
    </row>
    <row r="59" spans="1:15" s="152" customFormat="1">
      <c r="A59" s="155"/>
      <c r="B59" s="90" t="s">
        <v>2858</v>
      </c>
      <c r="C59" s="100" t="s">
        <v>2639</v>
      </c>
      <c r="D59" s="87">
        <v>90135666</v>
      </c>
      <c r="E59" s="87" t="s">
        <v>573</v>
      </c>
      <c r="F59" s="87" t="s">
        <v>190</v>
      </c>
      <c r="G59" s="97">
        <v>2.9000000000000004</v>
      </c>
      <c r="H59" s="100" t="s">
        <v>193</v>
      </c>
      <c r="I59" s="101">
        <v>4.4000000000000004E-2</v>
      </c>
      <c r="J59" s="101">
        <v>3.2600000000000004E-2</v>
      </c>
      <c r="K59" s="97">
        <v>1306063.0999999999</v>
      </c>
      <c r="L59" s="99">
        <v>103.5</v>
      </c>
      <c r="M59" s="97">
        <v>1351.7753399999997</v>
      </c>
      <c r="N59" s="98">
        <f t="shared" si="1"/>
        <v>8.5710119197157804E-4</v>
      </c>
      <c r="O59" s="98">
        <f>M59/'סכום נכסי הקרן'!$C$43</f>
        <v>2.8096682339290749E-5</v>
      </c>
    </row>
    <row r="60" spans="1:15" s="152" customFormat="1">
      <c r="A60" s="155"/>
      <c r="B60" s="90" t="s">
        <v>2858</v>
      </c>
      <c r="C60" s="100" t="s">
        <v>2639</v>
      </c>
      <c r="D60" s="87">
        <v>90135662</v>
      </c>
      <c r="E60" s="87" t="s">
        <v>573</v>
      </c>
      <c r="F60" s="87" t="s">
        <v>190</v>
      </c>
      <c r="G60" s="97">
        <v>0.92</v>
      </c>
      <c r="H60" s="100" t="s">
        <v>193</v>
      </c>
      <c r="I60" s="101">
        <v>0.03</v>
      </c>
      <c r="J60" s="101">
        <v>2.2700000000000001E-2</v>
      </c>
      <c r="K60" s="97">
        <v>1904675.4699999997</v>
      </c>
      <c r="L60" s="99">
        <v>101.34</v>
      </c>
      <c r="M60" s="97">
        <v>1930.1982199999998</v>
      </c>
      <c r="N60" s="98">
        <f t="shared" si="1"/>
        <v>1.2238536583330617E-3</v>
      </c>
      <c r="O60" s="98">
        <f>M60/'סכום נכסי הקרן'!$C$43</f>
        <v>4.0119215548942065E-5</v>
      </c>
    </row>
    <row r="61" spans="1:15" s="152" customFormat="1">
      <c r="A61" s="155"/>
      <c r="B61" s="90" t="s">
        <v>2858</v>
      </c>
      <c r="C61" s="100" t="s">
        <v>2639</v>
      </c>
      <c r="D61" s="87">
        <v>90135661</v>
      </c>
      <c r="E61" s="87" t="s">
        <v>573</v>
      </c>
      <c r="F61" s="87" t="s">
        <v>190</v>
      </c>
      <c r="G61" s="97">
        <v>4.3900000000000006</v>
      </c>
      <c r="H61" s="100" t="s">
        <v>193</v>
      </c>
      <c r="I61" s="101">
        <v>3.5000000000000003E-2</v>
      </c>
      <c r="J61" s="101">
        <v>2.5399999999999999E-2</v>
      </c>
      <c r="K61" s="97">
        <v>1904675.4699999997</v>
      </c>
      <c r="L61" s="99">
        <v>107.5</v>
      </c>
      <c r="M61" s="97">
        <v>2047.5261799999996</v>
      </c>
      <c r="N61" s="98">
        <f t="shared" si="1"/>
        <v>1.2982461490021054E-3</v>
      </c>
      <c r="O61" s="98">
        <f>M61/'סכום נכסי הקרן'!$C$43</f>
        <v>4.2557879966090703E-5</v>
      </c>
    </row>
    <row r="62" spans="1:15" s="152" customFormat="1">
      <c r="A62" s="155"/>
      <c r="B62" s="90" t="s">
        <v>2858</v>
      </c>
      <c r="C62" s="100" t="s">
        <v>2639</v>
      </c>
      <c r="D62" s="87">
        <v>90135670</v>
      </c>
      <c r="E62" s="87" t="s">
        <v>573</v>
      </c>
      <c r="F62" s="87" t="s">
        <v>190</v>
      </c>
      <c r="G62" s="97">
        <v>0.9700000000000002</v>
      </c>
      <c r="H62" s="100" t="s">
        <v>193</v>
      </c>
      <c r="I62" s="101">
        <v>2.9500000000000002E-2</v>
      </c>
      <c r="J62" s="101">
        <v>2.9300000000000003E-2</v>
      </c>
      <c r="K62" s="97">
        <v>3276041.8999999994</v>
      </c>
      <c r="L62" s="99">
        <v>100.09</v>
      </c>
      <c r="M62" s="97">
        <v>3278.9903699999991</v>
      </c>
      <c r="N62" s="98">
        <f t="shared" si="1"/>
        <v>2.0790633409471172E-3</v>
      </c>
      <c r="O62" s="98">
        <f>M62/'סכום נכסי הקרן'!$C$43</f>
        <v>6.8153892213689468E-5</v>
      </c>
    </row>
    <row r="63" spans="1:15" s="152" customFormat="1">
      <c r="A63" s="155"/>
      <c r="B63" s="90" t="s">
        <v>2851</v>
      </c>
      <c r="C63" s="100" t="s">
        <v>2637</v>
      </c>
      <c r="D63" s="87">
        <v>88812</v>
      </c>
      <c r="E63" s="87" t="s">
        <v>573</v>
      </c>
      <c r="F63" s="87" t="s">
        <v>190</v>
      </c>
      <c r="G63" s="97">
        <v>0.88</v>
      </c>
      <c r="H63" s="100" t="s">
        <v>193</v>
      </c>
      <c r="I63" s="101">
        <v>0.05</v>
      </c>
      <c r="J63" s="101">
        <v>1.21E-2</v>
      </c>
      <c r="K63" s="97">
        <v>18270832.019999996</v>
      </c>
      <c r="L63" s="99">
        <v>103.37</v>
      </c>
      <c r="M63" s="97">
        <v>18886.559279999998</v>
      </c>
      <c r="N63" s="98">
        <f t="shared" si="1"/>
        <v>1.1975135210803498E-2</v>
      </c>
      <c r="O63" s="98">
        <f>M63/'סכום נכסי הקרן'!$C$43</f>
        <v>3.9255758029462488E-4</v>
      </c>
    </row>
    <row r="64" spans="1:15" s="152" customFormat="1">
      <c r="A64" s="155"/>
      <c r="B64" s="90" t="s">
        <v>2852</v>
      </c>
      <c r="C64" s="100" t="s">
        <v>2637</v>
      </c>
      <c r="D64" s="87">
        <v>4099</v>
      </c>
      <c r="E64" s="87" t="s">
        <v>573</v>
      </c>
      <c r="F64" s="87" t="s">
        <v>189</v>
      </c>
      <c r="G64" s="97">
        <v>6.96</v>
      </c>
      <c r="H64" s="100" t="s">
        <v>193</v>
      </c>
      <c r="I64" s="101">
        <v>2.9779E-2</v>
      </c>
      <c r="J64" s="101">
        <v>2.1600000000000005E-2</v>
      </c>
      <c r="K64" s="97">
        <v>15483858.85</v>
      </c>
      <c r="L64" s="99">
        <v>105.81</v>
      </c>
      <c r="M64" s="97">
        <v>16383.470829999998</v>
      </c>
      <c r="N64" s="98">
        <f t="shared" si="1"/>
        <v>1.0388037095738541E-2</v>
      </c>
      <c r="O64" s="98">
        <f>M64/'סכום נכסי הקרן'!$C$43</f>
        <v>3.405308277968336E-4</v>
      </c>
    </row>
    <row r="65" spans="1:15" s="152" customFormat="1">
      <c r="A65" s="155"/>
      <c r="B65" s="90" t="s">
        <v>2852</v>
      </c>
      <c r="C65" s="100" t="s">
        <v>2637</v>
      </c>
      <c r="D65" s="87">
        <v>40999</v>
      </c>
      <c r="E65" s="87" t="s">
        <v>573</v>
      </c>
      <c r="F65" s="87" t="s">
        <v>189</v>
      </c>
      <c r="G65" s="97">
        <v>6.9599999999999991</v>
      </c>
      <c r="H65" s="100" t="s">
        <v>193</v>
      </c>
      <c r="I65" s="101">
        <v>2.9779E-2</v>
      </c>
      <c r="J65" s="101">
        <v>2.1699999999999994E-2</v>
      </c>
      <c r="K65" s="97">
        <v>437891.94</v>
      </c>
      <c r="L65" s="99">
        <v>105.69</v>
      </c>
      <c r="M65" s="97">
        <v>462.80799000000002</v>
      </c>
      <c r="N65" s="98">
        <f t="shared" si="1"/>
        <v>2.9344615791183931E-4</v>
      </c>
      <c r="O65" s="98">
        <f>M65/'סכום נכסי הקרן'!$C$43</f>
        <v>9.6194749928754093E-6</v>
      </c>
    </row>
    <row r="66" spans="1:15" s="152" customFormat="1">
      <c r="A66" s="155"/>
      <c r="B66" s="90" t="s">
        <v>2841</v>
      </c>
      <c r="C66" s="100" t="s">
        <v>2637</v>
      </c>
      <c r="D66" s="87">
        <v>14760844</v>
      </c>
      <c r="E66" s="87" t="s">
        <v>573</v>
      </c>
      <c r="F66" s="87" t="s">
        <v>190</v>
      </c>
      <c r="G66" s="97">
        <v>9.61</v>
      </c>
      <c r="H66" s="100" t="s">
        <v>193</v>
      </c>
      <c r="I66" s="101">
        <v>0.06</v>
      </c>
      <c r="J66" s="101">
        <v>1.8199999999999997E-2</v>
      </c>
      <c r="K66" s="97">
        <v>35451111.079999998</v>
      </c>
      <c r="L66" s="99">
        <v>149.85</v>
      </c>
      <c r="M66" s="97">
        <v>53123.489329999997</v>
      </c>
      <c r="N66" s="98">
        <f t="shared" si="1"/>
        <v>3.368326428149844E-2</v>
      </c>
      <c r="O66" s="98">
        <f>M66/'סכום נכסי הקרן'!$C$43</f>
        <v>1.1041729792612667E-3</v>
      </c>
    </row>
    <row r="67" spans="1:15" s="152" customFormat="1">
      <c r="A67" s="155"/>
      <c r="B67" s="90" t="s">
        <v>2853</v>
      </c>
      <c r="C67" s="100" t="s">
        <v>2637</v>
      </c>
      <c r="D67" s="87">
        <v>4100</v>
      </c>
      <c r="E67" s="87" t="s">
        <v>573</v>
      </c>
      <c r="F67" s="87" t="s">
        <v>189</v>
      </c>
      <c r="G67" s="97">
        <v>6.9500000000000011</v>
      </c>
      <c r="H67" s="100" t="s">
        <v>193</v>
      </c>
      <c r="I67" s="101">
        <v>2.9779E-2</v>
      </c>
      <c r="J67" s="101">
        <v>2.1600000000000005E-2</v>
      </c>
      <c r="K67" s="97">
        <v>17638542.719999999</v>
      </c>
      <c r="L67" s="99">
        <v>105.8</v>
      </c>
      <c r="M67" s="97">
        <v>18661.577959999995</v>
      </c>
      <c r="N67" s="98">
        <f t="shared" si="1"/>
        <v>1.1832484467120498E-2</v>
      </c>
      <c r="O67" s="98">
        <f>M67/'סכום נכסי הקרן'!$C$43</f>
        <v>3.8788133824961584E-4</v>
      </c>
    </row>
    <row r="68" spans="1:15" s="152" customFormat="1">
      <c r="A68" s="155"/>
      <c r="B68" s="90" t="s">
        <v>2854</v>
      </c>
      <c r="C68" s="100" t="s">
        <v>2639</v>
      </c>
      <c r="D68" s="87">
        <v>22333</v>
      </c>
      <c r="E68" s="87" t="s">
        <v>573</v>
      </c>
      <c r="F68" s="87" t="s">
        <v>191</v>
      </c>
      <c r="G68" s="97">
        <v>3.89</v>
      </c>
      <c r="H68" s="100" t="s">
        <v>193</v>
      </c>
      <c r="I68" s="101">
        <v>3.7000000000000005E-2</v>
      </c>
      <c r="J68" s="101">
        <v>1.7600000000000001E-2</v>
      </c>
      <c r="K68" s="97">
        <v>61061134.79999999</v>
      </c>
      <c r="L68" s="99">
        <v>108.6</v>
      </c>
      <c r="M68" s="97">
        <v>66312.393479999984</v>
      </c>
      <c r="N68" s="98">
        <f t="shared" si="1"/>
        <v>4.2045767378916896E-2</v>
      </c>
      <c r="O68" s="98">
        <f>M68/'סכום נכסי הקרן'!$C$43</f>
        <v>1.3783046632331781E-3</v>
      </c>
    </row>
    <row r="69" spans="1:15" s="152" customFormat="1">
      <c r="A69" s="155"/>
      <c r="B69" s="90" t="s">
        <v>2854</v>
      </c>
      <c r="C69" s="100" t="s">
        <v>2639</v>
      </c>
      <c r="D69" s="87">
        <v>22334</v>
      </c>
      <c r="E69" s="87" t="s">
        <v>573</v>
      </c>
      <c r="F69" s="87" t="s">
        <v>191</v>
      </c>
      <c r="G69" s="97">
        <v>4.5699999999999985</v>
      </c>
      <c r="H69" s="100" t="s">
        <v>193</v>
      </c>
      <c r="I69" s="101">
        <v>3.7000000000000005E-2</v>
      </c>
      <c r="J69" s="101">
        <v>1.9799999999999998E-2</v>
      </c>
      <c r="K69" s="97">
        <v>21219826.979999997</v>
      </c>
      <c r="L69" s="99">
        <v>108.96</v>
      </c>
      <c r="M69" s="97">
        <v>23121.12385</v>
      </c>
      <c r="N69" s="98">
        <f t="shared" si="1"/>
        <v>1.4660086055096616E-2</v>
      </c>
      <c r="O69" s="98">
        <f>M69/'סכום נכסי הקרן'!$C$43</f>
        <v>4.8057310480367933E-4</v>
      </c>
    </row>
    <row r="70" spans="1:15" s="152" customFormat="1">
      <c r="A70" s="155"/>
      <c r="B70" s="90" t="s">
        <v>2855</v>
      </c>
      <c r="C70" s="100" t="s">
        <v>2639</v>
      </c>
      <c r="D70" s="87">
        <v>11898420</v>
      </c>
      <c r="E70" s="87" t="s">
        <v>353</v>
      </c>
      <c r="F70" s="87" t="s">
        <v>190</v>
      </c>
      <c r="G70" s="97">
        <v>6.8099999999999987</v>
      </c>
      <c r="H70" s="100" t="s">
        <v>193</v>
      </c>
      <c r="I70" s="101">
        <v>5.5E-2</v>
      </c>
      <c r="J70" s="101">
        <v>3.029999999999999E-2</v>
      </c>
      <c r="K70" s="97">
        <v>2587510.6099999994</v>
      </c>
      <c r="L70" s="99">
        <v>119.74</v>
      </c>
      <c r="M70" s="97">
        <v>3098.2852000000003</v>
      </c>
      <c r="N70" s="98">
        <f t="shared" si="1"/>
        <v>1.964486153437227E-3</v>
      </c>
      <c r="O70" s="98">
        <f>M70/'סכום נכסי הקרן'!$C$43</f>
        <v>6.4397930991200012E-5</v>
      </c>
    </row>
    <row r="71" spans="1:15" s="152" customFormat="1">
      <c r="A71" s="155"/>
      <c r="B71" s="90" t="s">
        <v>2855</v>
      </c>
      <c r="C71" s="100" t="s">
        <v>2639</v>
      </c>
      <c r="D71" s="87">
        <v>11898421</v>
      </c>
      <c r="E71" s="87" t="s">
        <v>353</v>
      </c>
      <c r="F71" s="87" t="s">
        <v>190</v>
      </c>
      <c r="G71" s="97">
        <v>6.75</v>
      </c>
      <c r="H71" s="100" t="s">
        <v>193</v>
      </c>
      <c r="I71" s="101">
        <v>5.5E-2</v>
      </c>
      <c r="J71" s="101">
        <v>3.32E-2</v>
      </c>
      <c r="K71" s="97">
        <v>5054470.7899999991</v>
      </c>
      <c r="L71" s="99">
        <v>117.43</v>
      </c>
      <c r="M71" s="97">
        <v>5935.4650499999989</v>
      </c>
      <c r="N71" s="98">
        <f t="shared" si="1"/>
        <v>3.7634169071767815E-3</v>
      </c>
      <c r="O71" s="98">
        <f>M71/'סכום נכסי הקרן'!$C$43</f>
        <v>1.2336878112143433E-4</v>
      </c>
    </row>
    <row r="72" spans="1:15" s="152" customFormat="1">
      <c r="A72" s="155"/>
      <c r="B72" s="90" t="s">
        <v>2855</v>
      </c>
      <c r="C72" s="100" t="s">
        <v>2639</v>
      </c>
      <c r="D72" s="87">
        <v>11896110</v>
      </c>
      <c r="E72" s="87" t="s">
        <v>353</v>
      </c>
      <c r="F72" s="87" t="s">
        <v>190</v>
      </c>
      <c r="G72" s="97">
        <v>7.04</v>
      </c>
      <c r="H72" s="100" t="s">
        <v>193</v>
      </c>
      <c r="I72" s="101">
        <v>5.5E-2</v>
      </c>
      <c r="J72" s="101">
        <v>1.7600000000000001E-2</v>
      </c>
      <c r="K72" s="97">
        <v>31281738.889999997</v>
      </c>
      <c r="L72" s="99">
        <v>135.21</v>
      </c>
      <c r="M72" s="97">
        <v>42296.038919999992</v>
      </c>
      <c r="N72" s="98">
        <f t="shared" si="1"/>
        <v>2.6818054969110664E-2</v>
      </c>
      <c r="O72" s="98">
        <f>M72/'סכום נכסי הקרן'!$C$43</f>
        <v>8.7912416699768923E-4</v>
      </c>
    </row>
    <row r="73" spans="1:15" s="152" customFormat="1">
      <c r="A73" s="155"/>
      <c r="B73" s="90" t="s">
        <v>2855</v>
      </c>
      <c r="C73" s="100" t="s">
        <v>2639</v>
      </c>
      <c r="D73" s="87">
        <v>11898200</v>
      </c>
      <c r="E73" s="87" t="s">
        <v>353</v>
      </c>
      <c r="F73" s="87" t="s">
        <v>190</v>
      </c>
      <c r="G73" s="97">
        <v>7.09</v>
      </c>
      <c r="H73" s="100" t="s">
        <v>193</v>
      </c>
      <c r="I73" s="101">
        <v>5.5E-2</v>
      </c>
      <c r="J73" s="101">
        <v>1.5300000000000001E-2</v>
      </c>
      <c r="K73" s="97">
        <v>444648.7699999999</v>
      </c>
      <c r="L73" s="99">
        <v>132.54</v>
      </c>
      <c r="M73" s="97">
        <v>589.33748999999989</v>
      </c>
      <c r="N73" s="98">
        <f t="shared" si="1"/>
        <v>3.7367293973016106E-4</v>
      </c>
      <c r="O73" s="98">
        <f>M73/'סכום נכסי הקרן'!$C$43</f>
        <v>1.2249393636049714E-5</v>
      </c>
    </row>
    <row r="74" spans="1:15" s="152" customFormat="1">
      <c r="A74" s="155"/>
      <c r="B74" s="90" t="s">
        <v>2855</v>
      </c>
      <c r="C74" s="100" t="s">
        <v>2639</v>
      </c>
      <c r="D74" s="87">
        <v>11898230</v>
      </c>
      <c r="E74" s="87" t="s">
        <v>353</v>
      </c>
      <c r="F74" s="87" t="s">
        <v>190</v>
      </c>
      <c r="G74" s="97">
        <v>7.0600000000000005</v>
      </c>
      <c r="H74" s="100" t="s">
        <v>193</v>
      </c>
      <c r="I74" s="101">
        <v>5.5E-2</v>
      </c>
      <c r="J74" s="101">
        <v>1.6700000000000003E-2</v>
      </c>
      <c r="K74" s="97">
        <v>3921255.8299999996</v>
      </c>
      <c r="L74" s="99">
        <v>131.26</v>
      </c>
      <c r="M74" s="97">
        <v>5147.0403999999999</v>
      </c>
      <c r="N74" s="98">
        <f t="shared" si="1"/>
        <v>3.263511569878075E-3</v>
      </c>
      <c r="O74" s="98">
        <f>M74/'סכום נכסי הקרן'!$C$43</f>
        <v>1.0698135616699149E-4</v>
      </c>
    </row>
    <row r="75" spans="1:15" s="152" customFormat="1">
      <c r="A75" s="155"/>
      <c r="B75" s="90" t="s">
        <v>2855</v>
      </c>
      <c r="C75" s="100" t="s">
        <v>2639</v>
      </c>
      <c r="D75" s="87">
        <v>11898120</v>
      </c>
      <c r="E75" s="87" t="s">
        <v>353</v>
      </c>
      <c r="F75" s="87" t="s">
        <v>190</v>
      </c>
      <c r="G75" s="97">
        <v>7.0299999999999994</v>
      </c>
      <c r="H75" s="100" t="s">
        <v>193</v>
      </c>
      <c r="I75" s="101">
        <v>5.5E-2</v>
      </c>
      <c r="J75" s="101">
        <v>1.8500000000000003E-2</v>
      </c>
      <c r="K75" s="97">
        <v>1067582.2699999998</v>
      </c>
      <c r="L75" s="99">
        <v>129.66999999999999</v>
      </c>
      <c r="M75" s="97">
        <v>1384.3339299999998</v>
      </c>
      <c r="N75" s="98">
        <f t="shared" si="1"/>
        <v>8.7774515955417497E-4</v>
      </c>
      <c r="O75" s="98">
        <f>M75/'סכום נכסי הקרן'!$C$43</f>
        <v>2.8773413400714913E-5</v>
      </c>
    </row>
    <row r="76" spans="1:15" s="152" customFormat="1">
      <c r="A76" s="155"/>
      <c r="B76" s="90" t="s">
        <v>2855</v>
      </c>
      <c r="C76" s="100" t="s">
        <v>2639</v>
      </c>
      <c r="D76" s="87">
        <v>11898130</v>
      </c>
      <c r="E76" s="87" t="s">
        <v>353</v>
      </c>
      <c r="F76" s="87" t="s">
        <v>190</v>
      </c>
      <c r="G76" s="97">
        <v>7.01</v>
      </c>
      <c r="H76" s="100" t="s">
        <v>193</v>
      </c>
      <c r="I76" s="101">
        <v>5.5E-2</v>
      </c>
      <c r="J76" s="101">
        <v>1.9E-2</v>
      </c>
      <c r="K76" s="97">
        <v>2160240.61</v>
      </c>
      <c r="L76" s="99">
        <v>129.24</v>
      </c>
      <c r="M76" s="97">
        <v>2791.8949599999996</v>
      </c>
      <c r="N76" s="98">
        <f t="shared" si="1"/>
        <v>1.7702175999714873E-3</v>
      </c>
      <c r="O76" s="98">
        <f>M76/'סכום נכסי הקרן'!$C$43</f>
        <v>5.802960262301194E-5</v>
      </c>
    </row>
    <row r="77" spans="1:15" s="152" customFormat="1">
      <c r="A77" s="155"/>
      <c r="B77" s="90" t="s">
        <v>2855</v>
      </c>
      <c r="C77" s="100" t="s">
        <v>2639</v>
      </c>
      <c r="D77" s="87">
        <v>11898140</v>
      </c>
      <c r="E77" s="87" t="s">
        <v>353</v>
      </c>
      <c r="F77" s="87" t="s">
        <v>190</v>
      </c>
      <c r="G77" s="97">
        <v>7.01</v>
      </c>
      <c r="H77" s="100" t="s">
        <v>193</v>
      </c>
      <c r="I77" s="101">
        <v>5.5E-2</v>
      </c>
      <c r="J77" s="101">
        <v>1.9199999999999998E-2</v>
      </c>
      <c r="K77" s="97">
        <v>3348741.22</v>
      </c>
      <c r="L77" s="99">
        <v>129.03</v>
      </c>
      <c r="M77" s="97">
        <v>4320.8807999999999</v>
      </c>
      <c r="N77" s="98">
        <f t="shared" si="1"/>
        <v>2.7396801631601789E-3</v>
      </c>
      <c r="O77" s="98">
        <f>M77/'סכום נכסי הקרן'!$C$43</f>
        <v>8.9809609386379621E-5</v>
      </c>
    </row>
    <row r="78" spans="1:15" s="152" customFormat="1">
      <c r="A78" s="155"/>
      <c r="B78" s="90" t="s">
        <v>2855</v>
      </c>
      <c r="C78" s="100" t="s">
        <v>2639</v>
      </c>
      <c r="D78" s="87">
        <v>11898150</v>
      </c>
      <c r="E78" s="87" t="s">
        <v>353</v>
      </c>
      <c r="F78" s="87" t="s">
        <v>190</v>
      </c>
      <c r="G78" s="97">
        <v>7</v>
      </c>
      <c r="H78" s="100" t="s">
        <v>193</v>
      </c>
      <c r="I78" s="101">
        <v>5.5E-2</v>
      </c>
      <c r="J78" s="101">
        <v>1.9599999999999999E-2</v>
      </c>
      <c r="K78" s="97">
        <v>1465794.2999999998</v>
      </c>
      <c r="L78" s="99">
        <v>128.68</v>
      </c>
      <c r="M78" s="97">
        <v>1886.1841099999997</v>
      </c>
      <c r="N78" s="98">
        <f t="shared" si="1"/>
        <v>1.1959462501800412E-3</v>
      </c>
      <c r="O78" s="98">
        <f>M78/'סכום נכסי הקרן'!$C$43</f>
        <v>3.9204381234005823E-5</v>
      </c>
    </row>
    <row r="79" spans="1:15" s="152" customFormat="1">
      <c r="A79" s="155"/>
      <c r="B79" s="90" t="s">
        <v>2855</v>
      </c>
      <c r="C79" s="100" t="s">
        <v>2639</v>
      </c>
      <c r="D79" s="87">
        <v>11898160</v>
      </c>
      <c r="E79" s="87" t="s">
        <v>353</v>
      </c>
      <c r="F79" s="87" t="s">
        <v>190</v>
      </c>
      <c r="G79" s="97">
        <v>6.9900000000000011</v>
      </c>
      <c r="H79" s="100" t="s">
        <v>193</v>
      </c>
      <c r="I79" s="101">
        <v>5.5E-2</v>
      </c>
      <c r="J79" s="101">
        <v>2.0400000000000001E-2</v>
      </c>
      <c r="K79" s="97">
        <v>536853.89999999991</v>
      </c>
      <c r="L79" s="99">
        <v>127.98</v>
      </c>
      <c r="M79" s="97">
        <v>687.06561999999985</v>
      </c>
      <c r="N79" s="98">
        <f t="shared" ref="N79:N123" si="2">M79/$M$10</f>
        <v>4.3563804164728384E-4</v>
      </c>
      <c r="O79" s="98">
        <f>M79/'סכום נכסי הקרן'!$C$43</f>
        <v>1.4280675124157724E-5</v>
      </c>
    </row>
    <row r="80" spans="1:15" s="152" customFormat="1">
      <c r="A80" s="155"/>
      <c r="B80" s="90" t="s">
        <v>2855</v>
      </c>
      <c r="C80" s="100" t="s">
        <v>2639</v>
      </c>
      <c r="D80" s="87">
        <v>11898270</v>
      </c>
      <c r="E80" s="87" t="s">
        <v>353</v>
      </c>
      <c r="F80" s="87" t="s">
        <v>190</v>
      </c>
      <c r="G80" s="97">
        <v>6.9899999999999984</v>
      </c>
      <c r="H80" s="100" t="s">
        <v>193</v>
      </c>
      <c r="I80" s="101">
        <v>5.5E-2</v>
      </c>
      <c r="J80" s="101">
        <v>2.0499999999999994E-2</v>
      </c>
      <c r="K80" s="97">
        <v>884425.5399999998</v>
      </c>
      <c r="L80" s="99">
        <v>127.84</v>
      </c>
      <c r="M80" s="97">
        <v>1130.6496100000002</v>
      </c>
      <c r="N80" s="98">
        <f t="shared" si="2"/>
        <v>7.1689510805338422E-4</v>
      </c>
      <c r="O80" s="98">
        <f>M80/'סכום נכסי הקרן'!$C$43</f>
        <v>2.3500578823410838E-5</v>
      </c>
    </row>
    <row r="81" spans="1:15" s="152" customFormat="1">
      <c r="A81" s="155"/>
      <c r="B81" s="90" t="s">
        <v>2855</v>
      </c>
      <c r="C81" s="100" t="s">
        <v>2639</v>
      </c>
      <c r="D81" s="87">
        <v>11898280</v>
      </c>
      <c r="E81" s="87" t="s">
        <v>353</v>
      </c>
      <c r="F81" s="87" t="s">
        <v>190</v>
      </c>
      <c r="G81" s="97">
        <v>6.9700000000000006</v>
      </c>
      <c r="H81" s="100" t="s">
        <v>193</v>
      </c>
      <c r="I81" s="101">
        <v>5.5E-2</v>
      </c>
      <c r="J81" s="101">
        <v>2.1400000000000002E-2</v>
      </c>
      <c r="K81" s="97">
        <v>776699.81999999983</v>
      </c>
      <c r="L81" s="99">
        <v>127.09</v>
      </c>
      <c r="M81" s="97">
        <v>987.10779999999977</v>
      </c>
      <c r="N81" s="98">
        <f t="shared" si="2"/>
        <v>6.2588156992451275E-4</v>
      </c>
      <c r="O81" s="98">
        <f>M81/'סכום נכסי הקרן'!$C$43</f>
        <v>2.051705891545273E-5</v>
      </c>
    </row>
    <row r="82" spans="1:15" s="152" customFormat="1">
      <c r="A82" s="155"/>
      <c r="B82" s="90" t="s">
        <v>2856</v>
      </c>
      <c r="C82" s="100" t="s">
        <v>2639</v>
      </c>
      <c r="D82" s="87">
        <v>11898290</v>
      </c>
      <c r="E82" s="87" t="s">
        <v>353</v>
      </c>
      <c r="F82" s="87" t="s">
        <v>190</v>
      </c>
      <c r="G82" s="97">
        <v>6.96</v>
      </c>
      <c r="H82" s="100" t="s">
        <v>193</v>
      </c>
      <c r="I82" s="101">
        <v>5.5E-2</v>
      </c>
      <c r="J82" s="101">
        <v>2.2100000000000005E-2</v>
      </c>
      <c r="K82" s="97">
        <v>2421502.3799999994</v>
      </c>
      <c r="L82" s="99">
        <v>126.47</v>
      </c>
      <c r="M82" s="97">
        <v>3062.4740499999994</v>
      </c>
      <c r="N82" s="98">
        <f t="shared" si="2"/>
        <v>1.9417798808469358E-3</v>
      </c>
      <c r="O82" s="98">
        <f>M82/'סכום נכסי הקרן'!$C$43</f>
        <v>6.3653595393426261E-5</v>
      </c>
    </row>
    <row r="83" spans="1:15" s="152" customFormat="1">
      <c r="A83" s="155"/>
      <c r="B83" s="90" t="s">
        <v>2855</v>
      </c>
      <c r="C83" s="100" t="s">
        <v>2639</v>
      </c>
      <c r="D83" s="87">
        <v>11896120</v>
      </c>
      <c r="E83" s="87" t="s">
        <v>353</v>
      </c>
      <c r="F83" s="87" t="s">
        <v>190</v>
      </c>
      <c r="G83" s="97">
        <v>7.11</v>
      </c>
      <c r="H83" s="100" t="s">
        <v>193</v>
      </c>
      <c r="I83" s="101">
        <v>5.5888E-2</v>
      </c>
      <c r="J83" s="101">
        <v>1.3699999999999999E-2</v>
      </c>
      <c r="K83" s="97">
        <v>1218648.21</v>
      </c>
      <c r="L83" s="99">
        <v>136.6</v>
      </c>
      <c r="M83" s="97">
        <v>1664.6734899999997</v>
      </c>
      <c r="N83" s="98">
        <f t="shared" si="2"/>
        <v>1.0554961244687944E-3</v>
      </c>
      <c r="O83" s="98">
        <f>M83/'סכום נכסי הקרן'!$C$43</f>
        <v>3.4600277770393784E-5</v>
      </c>
    </row>
    <row r="84" spans="1:15" s="152" customFormat="1">
      <c r="A84" s="155"/>
      <c r="B84" s="90" t="s">
        <v>2855</v>
      </c>
      <c r="C84" s="100" t="s">
        <v>2639</v>
      </c>
      <c r="D84" s="87">
        <v>11898300</v>
      </c>
      <c r="E84" s="87" t="s">
        <v>353</v>
      </c>
      <c r="F84" s="87" t="s">
        <v>190</v>
      </c>
      <c r="G84" s="97">
        <v>6.9400000000000013</v>
      </c>
      <c r="H84" s="100" t="s">
        <v>193</v>
      </c>
      <c r="I84" s="101">
        <v>5.5E-2</v>
      </c>
      <c r="J84" s="101">
        <v>2.3000000000000003E-2</v>
      </c>
      <c r="K84" s="97">
        <v>1771834.5699999996</v>
      </c>
      <c r="L84" s="99">
        <v>125.7</v>
      </c>
      <c r="M84" s="97">
        <v>2227.1960499999996</v>
      </c>
      <c r="N84" s="98">
        <f t="shared" si="2"/>
        <v>1.4121668983911116E-3</v>
      </c>
      <c r="O84" s="98">
        <f>M84/'סכום נכסי הקרן'!$C$43</f>
        <v>4.6292322453650556E-5</v>
      </c>
    </row>
    <row r="85" spans="1:15" s="152" customFormat="1">
      <c r="A85" s="155"/>
      <c r="B85" s="90" t="s">
        <v>2855</v>
      </c>
      <c r="C85" s="100" t="s">
        <v>2639</v>
      </c>
      <c r="D85" s="87">
        <v>11898310</v>
      </c>
      <c r="E85" s="87" t="s">
        <v>353</v>
      </c>
      <c r="F85" s="87" t="s">
        <v>190</v>
      </c>
      <c r="G85" s="97">
        <v>6.92</v>
      </c>
      <c r="H85" s="100" t="s">
        <v>193</v>
      </c>
      <c r="I85" s="101">
        <v>5.5E-2</v>
      </c>
      <c r="J85" s="101">
        <v>2.4E-2</v>
      </c>
      <c r="K85" s="97">
        <v>863938.08999999985</v>
      </c>
      <c r="L85" s="99">
        <v>124.91</v>
      </c>
      <c r="M85" s="97">
        <v>1079.1450699999998</v>
      </c>
      <c r="N85" s="98">
        <f t="shared" si="2"/>
        <v>6.8423834822083085E-4</v>
      </c>
      <c r="O85" s="98">
        <f>M85/'סכום נכסי הקרן'!$C$43</f>
        <v>2.243005574417542E-5</v>
      </c>
    </row>
    <row r="86" spans="1:15" s="152" customFormat="1">
      <c r="A86" s="155"/>
      <c r="B86" s="90" t="s">
        <v>2855</v>
      </c>
      <c r="C86" s="100" t="s">
        <v>2639</v>
      </c>
      <c r="D86" s="87">
        <v>11898320</v>
      </c>
      <c r="E86" s="87" t="s">
        <v>353</v>
      </c>
      <c r="F86" s="87" t="s">
        <v>190</v>
      </c>
      <c r="G86" s="97">
        <v>6.9200000000000008</v>
      </c>
      <c r="H86" s="100" t="s">
        <v>193</v>
      </c>
      <c r="I86" s="101">
        <v>5.5E-2</v>
      </c>
      <c r="J86" s="101">
        <v>2.4500000000000001E-2</v>
      </c>
      <c r="K86" s="97">
        <v>223120.22999999995</v>
      </c>
      <c r="L86" s="99">
        <v>124.48</v>
      </c>
      <c r="M86" s="97">
        <v>277.74006999999995</v>
      </c>
      <c r="N86" s="98">
        <f t="shared" si="2"/>
        <v>1.7610274282357417E-4</v>
      </c>
      <c r="O86" s="98">
        <f>M86/'סכום נכסי הקרן'!$C$43</f>
        <v>5.7728339086895727E-6</v>
      </c>
    </row>
    <row r="87" spans="1:15" s="152" customFormat="1">
      <c r="A87" s="155"/>
      <c r="B87" s="90" t="s">
        <v>2855</v>
      </c>
      <c r="C87" s="100" t="s">
        <v>2639</v>
      </c>
      <c r="D87" s="87">
        <v>11898330</v>
      </c>
      <c r="E87" s="87" t="s">
        <v>353</v>
      </c>
      <c r="F87" s="87" t="s">
        <v>190</v>
      </c>
      <c r="G87" s="97">
        <v>6.8800000000000008</v>
      </c>
      <c r="H87" s="100" t="s">
        <v>193</v>
      </c>
      <c r="I87" s="101">
        <v>5.5E-2</v>
      </c>
      <c r="J87" s="101">
        <v>2.6400000000000007E-2</v>
      </c>
      <c r="K87" s="97">
        <v>2538387.9699999997</v>
      </c>
      <c r="L87" s="99">
        <v>122.85</v>
      </c>
      <c r="M87" s="97">
        <v>3118.409619999999</v>
      </c>
      <c r="N87" s="98">
        <f t="shared" si="2"/>
        <v>1.9772461615978551E-3</v>
      </c>
      <c r="O87" s="98">
        <f>M87/'סכום נכסי הקרן'!$C$43</f>
        <v>6.4816217535769194E-5</v>
      </c>
    </row>
    <row r="88" spans="1:15" s="152" customFormat="1">
      <c r="A88" s="155"/>
      <c r="B88" s="90" t="s">
        <v>2855</v>
      </c>
      <c r="C88" s="100" t="s">
        <v>2639</v>
      </c>
      <c r="D88" s="87">
        <v>11898340</v>
      </c>
      <c r="E88" s="87" t="s">
        <v>353</v>
      </c>
      <c r="F88" s="87" t="s">
        <v>190</v>
      </c>
      <c r="G88" s="97">
        <v>6.83</v>
      </c>
      <c r="H88" s="100" t="s">
        <v>193</v>
      </c>
      <c r="I88" s="101">
        <v>5.5E-2</v>
      </c>
      <c r="J88" s="101">
        <v>2.9300000000000003E-2</v>
      </c>
      <c r="K88" s="97">
        <v>490974.46999999991</v>
      </c>
      <c r="L88" s="99">
        <v>120.49</v>
      </c>
      <c r="M88" s="97">
        <v>591.57513999999992</v>
      </c>
      <c r="N88" s="98">
        <f t="shared" si="2"/>
        <v>3.7509173501770878E-4</v>
      </c>
      <c r="O88" s="98">
        <f>M88/'סכום נכסי הקרן'!$C$43</f>
        <v>1.2295903244100794E-5</v>
      </c>
    </row>
    <row r="89" spans="1:15" s="152" customFormat="1">
      <c r="A89" s="155"/>
      <c r="B89" s="90" t="s">
        <v>2855</v>
      </c>
      <c r="C89" s="100" t="s">
        <v>2639</v>
      </c>
      <c r="D89" s="87">
        <v>11898350</v>
      </c>
      <c r="E89" s="87" t="s">
        <v>353</v>
      </c>
      <c r="F89" s="87" t="s">
        <v>190</v>
      </c>
      <c r="G89" s="97">
        <v>6.81</v>
      </c>
      <c r="H89" s="100" t="s">
        <v>193</v>
      </c>
      <c r="I89" s="101">
        <v>5.5E-2</v>
      </c>
      <c r="J89" s="101">
        <v>0.03</v>
      </c>
      <c r="K89" s="97">
        <v>472562.73999999993</v>
      </c>
      <c r="L89" s="99">
        <v>119.94</v>
      </c>
      <c r="M89" s="97">
        <v>566.79173999999989</v>
      </c>
      <c r="N89" s="98">
        <f t="shared" si="2"/>
        <v>3.5937767288582494E-4</v>
      </c>
      <c r="O89" s="98">
        <f>M89/'סכום נכסי הקרן'!$C$43</f>
        <v>1.1780779690295189E-5</v>
      </c>
    </row>
    <row r="90" spans="1:15" s="152" customFormat="1">
      <c r="A90" s="155"/>
      <c r="B90" s="90" t="s">
        <v>2855</v>
      </c>
      <c r="C90" s="100" t="s">
        <v>2639</v>
      </c>
      <c r="D90" s="87">
        <v>11898360</v>
      </c>
      <c r="E90" s="87" t="s">
        <v>353</v>
      </c>
      <c r="F90" s="87" t="s">
        <v>190</v>
      </c>
      <c r="G90" s="97">
        <v>6.7500000000000009</v>
      </c>
      <c r="H90" s="100" t="s">
        <v>193</v>
      </c>
      <c r="I90" s="101">
        <v>5.5E-2</v>
      </c>
      <c r="J90" s="101">
        <v>3.3200000000000007E-2</v>
      </c>
      <c r="K90" s="97">
        <v>941123.1399999999</v>
      </c>
      <c r="L90" s="99">
        <v>117.45</v>
      </c>
      <c r="M90" s="97">
        <v>1105.3491299999996</v>
      </c>
      <c r="N90" s="98">
        <f t="shared" si="2"/>
        <v>7.008531882729468E-4</v>
      </c>
      <c r="O90" s="98">
        <f>M90/'סכום נכסי הקרן'!$C$43</f>
        <v>2.2974707749603858E-5</v>
      </c>
    </row>
    <row r="91" spans="1:15" s="152" customFormat="1">
      <c r="A91" s="155"/>
      <c r="B91" s="90" t="s">
        <v>2855</v>
      </c>
      <c r="C91" s="100" t="s">
        <v>2639</v>
      </c>
      <c r="D91" s="87">
        <v>11898380</v>
      </c>
      <c r="E91" s="87" t="s">
        <v>353</v>
      </c>
      <c r="F91" s="87" t="s">
        <v>190</v>
      </c>
      <c r="G91" s="97">
        <v>6.63</v>
      </c>
      <c r="H91" s="100" t="s">
        <v>193</v>
      </c>
      <c r="I91" s="101">
        <v>5.5E-2</v>
      </c>
      <c r="J91" s="101">
        <v>3.9900000000000005E-2</v>
      </c>
      <c r="K91" s="97">
        <v>592500.07999999984</v>
      </c>
      <c r="L91" s="99">
        <v>112.47</v>
      </c>
      <c r="M91" s="97">
        <v>666.38484999999991</v>
      </c>
      <c r="N91" s="98">
        <f t="shared" si="2"/>
        <v>4.2252527646110286E-4</v>
      </c>
      <c r="O91" s="98">
        <f>M91/'סכום נכסי הקרן'!$C$43</f>
        <v>1.3850824831710509E-5</v>
      </c>
    </row>
    <row r="92" spans="1:15" s="152" customFormat="1">
      <c r="A92" s="155"/>
      <c r="B92" s="90" t="s">
        <v>2855</v>
      </c>
      <c r="C92" s="100" t="s">
        <v>2639</v>
      </c>
      <c r="D92" s="87">
        <v>11898390</v>
      </c>
      <c r="E92" s="87" t="s">
        <v>353</v>
      </c>
      <c r="F92" s="87" t="s">
        <v>190</v>
      </c>
      <c r="G92" s="97">
        <v>6.589999999999999</v>
      </c>
      <c r="H92" s="100" t="s">
        <v>193</v>
      </c>
      <c r="I92" s="101">
        <v>5.5E-2</v>
      </c>
      <c r="J92" s="101">
        <v>4.2000000000000003E-2</v>
      </c>
      <c r="K92" s="97">
        <v>333135.46999999991</v>
      </c>
      <c r="L92" s="99">
        <v>110.98</v>
      </c>
      <c r="M92" s="97">
        <v>369.71374999999995</v>
      </c>
      <c r="N92" s="98">
        <f t="shared" si="2"/>
        <v>2.3441920150228662E-4</v>
      </c>
      <c r="O92" s="98">
        <f>M92/'סכום נכסי הקרן'!$C$43</f>
        <v>7.684509017761751E-6</v>
      </c>
    </row>
    <row r="93" spans="1:15" s="152" customFormat="1">
      <c r="A93" s="155"/>
      <c r="B93" s="90" t="s">
        <v>2855</v>
      </c>
      <c r="C93" s="100" t="s">
        <v>2639</v>
      </c>
      <c r="D93" s="87">
        <v>11898400</v>
      </c>
      <c r="E93" s="87" t="s">
        <v>353</v>
      </c>
      <c r="F93" s="87" t="s">
        <v>190</v>
      </c>
      <c r="G93" s="97">
        <v>6.6800000000000006</v>
      </c>
      <c r="H93" s="100" t="s">
        <v>193</v>
      </c>
      <c r="I93" s="101">
        <v>5.5E-2</v>
      </c>
      <c r="J93" s="101">
        <v>3.7000000000000012E-2</v>
      </c>
      <c r="K93" s="97">
        <v>990372.68999999983</v>
      </c>
      <c r="L93" s="99">
        <v>114.64</v>
      </c>
      <c r="M93" s="97">
        <v>1135.3632499999999</v>
      </c>
      <c r="N93" s="98">
        <f t="shared" si="2"/>
        <v>7.1988381952264706E-4</v>
      </c>
      <c r="O93" s="98">
        <f>M93/'סכום נכסי הקרן'!$C$43</f>
        <v>2.3598551942037017E-5</v>
      </c>
    </row>
    <row r="94" spans="1:15" s="152" customFormat="1">
      <c r="A94" s="155"/>
      <c r="B94" s="90" t="s">
        <v>2855</v>
      </c>
      <c r="C94" s="100" t="s">
        <v>2639</v>
      </c>
      <c r="D94" s="87">
        <v>11896130</v>
      </c>
      <c r="E94" s="87" t="s">
        <v>353</v>
      </c>
      <c r="F94" s="87" t="s">
        <v>190</v>
      </c>
      <c r="G94" s="97">
        <v>7.1</v>
      </c>
      <c r="H94" s="100" t="s">
        <v>193</v>
      </c>
      <c r="I94" s="101">
        <v>5.6619999999999997E-2</v>
      </c>
      <c r="J94" s="101">
        <v>1.38E-2</v>
      </c>
      <c r="K94" s="97">
        <v>1250350.4099999997</v>
      </c>
      <c r="L94" s="99">
        <v>137.24</v>
      </c>
      <c r="M94" s="97">
        <v>1715.9809099999998</v>
      </c>
      <c r="N94" s="98">
        <f t="shared" si="2"/>
        <v>1.0880278991932738E-3</v>
      </c>
      <c r="O94" s="98">
        <f>M94/'סכום נכסי הקרן'!$C$43</f>
        <v>3.566670370577782E-5</v>
      </c>
    </row>
    <row r="95" spans="1:15" s="152" customFormat="1">
      <c r="A95" s="155"/>
      <c r="B95" s="90" t="s">
        <v>2855</v>
      </c>
      <c r="C95" s="100" t="s">
        <v>2639</v>
      </c>
      <c r="D95" s="87">
        <v>11898410</v>
      </c>
      <c r="E95" s="87" t="s">
        <v>353</v>
      </c>
      <c r="F95" s="87" t="s">
        <v>190</v>
      </c>
      <c r="G95" s="97">
        <v>6.660000000000001</v>
      </c>
      <c r="H95" s="100" t="s">
        <v>193</v>
      </c>
      <c r="I95" s="101">
        <v>5.5E-2</v>
      </c>
      <c r="J95" s="101">
        <v>3.7999999999999992E-2</v>
      </c>
      <c r="K95" s="97">
        <v>388719.90999999992</v>
      </c>
      <c r="L95" s="99">
        <v>113.88</v>
      </c>
      <c r="M95" s="97">
        <v>442.67423999999994</v>
      </c>
      <c r="N95" s="98">
        <f t="shared" si="2"/>
        <v>2.8068023400923441E-4</v>
      </c>
      <c r="O95" s="98">
        <f>M95/'סכום נכסי הקרן'!$C$43</f>
        <v>9.2009945240360393E-6</v>
      </c>
    </row>
    <row r="96" spans="1:15" s="152" customFormat="1">
      <c r="A96" s="155"/>
      <c r="B96" s="90" t="s">
        <v>2855</v>
      </c>
      <c r="C96" s="100" t="s">
        <v>2639</v>
      </c>
      <c r="D96" s="87">
        <v>11896140</v>
      </c>
      <c r="E96" s="87" t="s">
        <v>353</v>
      </c>
      <c r="F96" s="87" t="s">
        <v>190</v>
      </c>
      <c r="G96" s="97">
        <v>7.1100000000000012</v>
      </c>
      <c r="H96" s="100" t="s">
        <v>193</v>
      </c>
      <c r="I96" s="101">
        <v>5.5309999999999998E-2</v>
      </c>
      <c r="J96" s="101">
        <v>1.3999999999999999E-2</v>
      </c>
      <c r="K96" s="97">
        <v>4610735.4800000004</v>
      </c>
      <c r="L96" s="99">
        <v>135.94</v>
      </c>
      <c r="M96" s="97">
        <v>6267.8337799999981</v>
      </c>
      <c r="N96" s="98">
        <f t="shared" si="2"/>
        <v>3.9741572766948986E-3</v>
      </c>
      <c r="O96" s="98">
        <f>M96/'סכום נכסי הקרן'!$C$43</f>
        <v>1.3027707301727814E-4</v>
      </c>
    </row>
    <row r="97" spans="1:15" s="152" customFormat="1">
      <c r="A97" s="155"/>
      <c r="B97" s="90" t="s">
        <v>2855</v>
      </c>
      <c r="C97" s="100" t="s">
        <v>2639</v>
      </c>
      <c r="D97" s="87">
        <v>11896150</v>
      </c>
      <c r="E97" s="87" t="s">
        <v>353</v>
      </c>
      <c r="F97" s="87" t="s">
        <v>190</v>
      </c>
      <c r="G97" s="97">
        <v>7.1000000000000005</v>
      </c>
      <c r="H97" s="100" t="s">
        <v>193</v>
      </c>
      <c r="I97" s="101">
        <v>5.5452000000000001E-2</v>
      </c>
      <c r="J97" s="101">
        <v>1.43E-2</v>
      </c>
      <c r="K97" s="97">
        <v>2683328.2299999995</v>
      </c>
      <c r="L97" s="99">
        <v>135.78</v>
      </c>
      <c r="M97" s="97">
        <v>3643.4229999999993</v>
      </c>
      <c r="N97" s="98">
        <f t="shared" si="2"/>
        <v>2.31013401691191E-3</v>
      </c>
      <c r="O97" s="98">
        <f>M97/'סכום נכסי הקרן'!$C$43</f>
        <v>7.5728633027634398E-5</v>
      </c>
    </row>
    <row r="98" spans="1:15" s="152" customFormat="1">
      <c r="A98" s="155"/>
      <c r="B98" s="90" t="s">
        <v>2855</v>
      </c>
      <c r="C98" s="100" t="s">
        <v>2639</v>
      </c>
      <c r="D98" s="87">
        <v>11896160</v>
      </c>
      <c r="E98" s="87" t="s">
        <v>353</v>
      </c>
      <c r="F98" s="87" t="s">
        <v>190</v>
      </c>
      <c r="G98" s="97">
        <v>7.1200000000000019</v>
      </c>
      <c r="H98" s="100" t="s">
        <v>193</v>
      </c>
      <c r="I98" s="101">
        <v>5.5E-2</v>
      </c>
      <c r="J98" s="101">
        <v>1.3800000000000002E-2</v>
      </c>
      <c r="K98" s="97">
        <v>1890073.3599999996</v>
      </c>
      <c r="L98" s="99">
        <v>134.16999999999999</v>
      </c>
      <c r="M98" s="97">
        <v>2535.9113799999996</v>
      </c>
      <c r="N98" s="98">
        <f t="shared" si="2"/>
        <v>1.6079096889963162E-3</v>
      </c>
      <c r="O98" s="98">
        <f>M98/'סכום נכסי הקרן'!$C$43</f>
        <v>5.2708977872352988E-5</v>
      </c>
    </row>
    <row r="99" spans="1:15" s="152" customFormat="1">
      <c r="A99" s="155"/>
      <c r="B99" s="90" t="s">
        <v>2855</v>
      </c>
      <c r="C99" s="100" t="s">
        <v>2639</v>
      </c>
      <c r="D99" s="87">
        <v>11898170</v>
      </c>
      <c r="E99" s="87" t="s">
        <v>353</v>
      </c>
      <c r="F99" s="87" t="s">
        <v>190</v>
      </c>
      <c r="G99" s="97">
        <v>7.1199999999999992</v>
      </c>
      <c r="H99" s="100" t="s">
        <v>193</v>
      </c>
      <c r="I99" s="101">
        <v>5.5E-2</v>
      </c>
      <c r="J99" s="101">
        <v>1.3699999999999999E-2</v>
      </c>
      <c r="K99" s="97">
        <v>3477865.8199999994</v>
      </c>
      <c r="L99" s="99">
        <v>134.25</v>
      </c>
      <c r="M99" s="97">
        <v>4669.0347999999994</v>
      </c>
      <c r="N99" s="98">
        <f t="shared" si="2"/>
        <v>2.9604292769808767E-3</v>
      </c>
      <c r="O99" s="98">
        <f>M99/'סכום נכסי הקרן'!$C$43</f>
        <v>9.7045998491653146E-5</v>
      </c>
    </row>
    <row r="100" spans="1:15" s="152" customFormat="1">
      <c r="A100" s="155"/>
      <c r="B100" s="90" t="s">
        <v>2855</v>
      </c>
      <c r="C100" s="100" t="s">
        <v>2639</v>
      </c>
      <c r="D100" s="87">
        <v>11898180</v>
      </c>
      <c r="E100" s="87" t="s">
        <v>353</v>
      </c>
      <c r="F100" s="87" t="s">
        <v>190</v>
      </c>
      <c r="G100" s="97">
        <v>7.1099999999999994</v>
      </c>
      <c r="H100" s="100" t="s">
        <v>193</v>
      </c>
      <c r="I100" s="101">
        <v>5.5E-2</v>
      </c>
      <c r="J100" s="101">
        <v>1.41E-2</v>
      </c>
      <c r="K100" s="97">
        <v>1542260.7499999998</v>
      </c>
      <c r="L100" s="99">
        <v>134.32</v>
      </c>
      <c r="M100" s="97">
        <v>2071.5646399999996</v>
      </c>
      <c r="N100" s="98">
        <f t="shared" si="2"/>
        <v>1.3134878774975825E-3</v>
      </c>
      <c r="O100" s="98">
        <f>M100/'סכום נכסי הקרן'!$C$43</f>
        <v>4.3057519924418207E-5</v>
      </c>
    </row>
    <row r="101" spans="1:15" s="152" customFormat="1">
      <c r="A101" s="155"/>
      <c r="B101" s="90" t="s">
        <v>2855</v>
      </c>
      <c r="C101" s="100" t="s">
        <v>2639</v>
      </c>
      <c r="D101" s="87">
        <v>11898190</v>
      </c>
      <c r="E101" s="87" t="s">
        <v>353</v>
      </c>
      <c r="F101" s="87" t="s">
        <v>190</v>
      </c>
      <c r="G101" s="97">
        <v>7.1100000000000012</v>
      </c>
      <c r="H101" s="100" t="s">
        <v>193</v>
      </c>
      <c r="I101" s="101">
        <v>5.5E-2</v>
      </c>
      <c r="J101" s="101">
        <v>1.44E-2</v>
      </c>
      <c r="K101" s="97">
        <v>1944790.9299999997</v>
      </c>
      <c r="L101" s="99">
        <v>133.37</v>
      </c>
      <c r="M101" s="97">
        <v>2593.7676599999995</v>
      </c>
      <c r="N101" s="98">
        <f t="shared" si="2"/>
        <v>1.6445938073432608E-3</v>
      </c>
      <c r="O101" s="98">
        <f>M101/'סכום נכסי הקרן'!$C$43</f>
        <v>5.3911522017368282E-5</v>
      </c>
    </row>
    <row r="102" spans="1:15" s="152" customFormat="1">
      <c r="A102" s="155"/>
      <c r="B102" s="90" t="s">
        <v>2839</v>
      </c>
      <c r="C102" s="100" t="s">
        <v>2639</v>
      </c>
      <c r="D102" s="87">
        <v>2424</v>
      </c>
      <c r="E102" s="87" t="s">
        <v>353</v>
      </c>
      <c r="F102" s="87" t="s">
        <v>189</v>
      </c>
      <c r="G102" s="97">
        <v>5.9</v>
      </c>
      <c r="H102" s="100" t="s">
        <v>193</v>
      </c>
      <c r="I102" s="101">
        <v>7.1500000000000008E-2</v>
      </c>
      <c r="J102" s="101">
        <v>1.5800000000000002E-2</v>
      </c>
      <c r="K102" s="97">
        <v>38623918.809999995</v>
      </c>
      <c r="L102" s="99">
        <v>142.57</v>
      </c>
      <c r="M102" s="97">
        <v>55066.119469999991</v>
      </c>
      <c r="N102" s="98">
        <f t="shared" si="2"/>
        <v>3.4915000472627591E-2</v>
      </c>
      <c r="O102" s="98">
        <f>M102/'סכום נכסי הקרן'!$C$43</f>
        <v>1.1445505925607605E-3</v>
      </c>
    </row>
    <row r="103" spans="1:15" s="152" customFormat="1">
      <c r="A103" s="155"/>
      <c r="B103" s="90" t="s">
        <v>2857</v>
      </c>
      <c r="C103" s="100" t="s">
        <v>2639</v>
      </c>
      <c r="D103" s="87">
        <v>91102799</v>
      </c>
      <c r="E103" s="87" t="s">
        <v>353</v>
      </c>
      <c r="F103" s="87" t="s">
        <v>190</v>
      </c>
      <c r="G103" s="97">
        <v>4.0600000000000005</v>
      </c>
      <c r="H103" s="100" t="s">
        <v>193</v>
      </c>
      <c r="I103" s="101">
        <v>4.7500000000000001E-2</v>
      </c>
      <c r="J103" s="101">
        <v>1.3700000000000004E-2</v>
      </c>
      <c r="K103" s="97">
        <v>12434594.479999997</v>
      </c>
      <c r="L103" s="99">
        <v>115.34</v>
      </c>
      <c r="M103" s="97">
        <v>14342.060879999997</v>
      </c>
      <c r="N103" s="98">
        <f t="shared" si="2"/>
        <v>9.0936689787349863E-3</v>
      </c>
      <c r="O103" s="98">
        <f>M103/'סכום נכסי הקרן'!$C$43</f>
        <v>2.9810007381561549E-4</v>
      </c>
    </row>
    <row r="104" spans="1:15" s="152" customFormat="1">
      <c r="A104" s="155"/>
      <c r="B104" s="90" t="s">
        <v>2857</v>
      </c>
      <c r="C104" s="100" t="s">
        <v>2639</v>
      </c>
      <c r="D104" s="87">
        <v>91102798</v>
      </c>
      <c r="E104" s="87" t="s">
        <v>353</v>
      </c>
      <c r="F104" s="87" t="s">
        <v>190</v>
      </c>
      <c r="G104" s="97">
        <v>4.0699999999999994</v>
      </c>
      <c r="H104" s="100" t="s">
        <v>193</v>
      </c>
      <c r="I104" s="101">
        <v>4.4999999999999998E-2</v>
      </c>
      <c r="J104" s="101">
        <v>1.37E-2</v>
      </c>
      <c r="K104" s="97">
        <v>21149725.519999992</v>
      </c>
      <c r="L104" s="99">
        <v>114.22</v>
      </c>
      <c r="M104" s="97">
        <v>24157.21731</v>
      </c>
      <c r="N104" s="98">
        <f t="shared" si="2"/>
        <v>1.5317027274012442E-2</v>
      </c>
      <c r="O104" s="98">
        <f>M104/'סכום נכסי הקרן'!$C$43</f>
        <v>5.0210833181813029E-4</v>
      </c>
    </row>
    <row r="105" spans="1:15" s="152" customFormat="1">
      <c r="A105" s="155"/>
      <c r="B105" s="90" t="s">
        <v>2859</v>
      </c>
      <c r="C105" s="100" t="s">
        <v>2639</v>
      </c>
      <c r="D105" s="87">
        <v>3363</v>
      </c>
      <c r="E105" s="87" t="s">
        <v>353</v>
      </c>
      <c r="F105" s="87" t="s">
        <v>189</v>
      </c>
      <c r="G105" s="97">
        <v>2.4699999999999998</v>
      </c>
      <c r="H105" s="100" t="s">
        <v>193</v>
      </c>
      <c r="I105" s="101">
        <v>3.7000000000000005E-2</v>
      </c>
      <c r="J105" s="101">
        <v>1.6800000000000002E-2</v>
      </c>
      <c r="K105" s="97">
        <v>12976746.019999998</v>
      </c>
      <c r="L105" s="99">
        <v>105.13</v>
      </c>
      <c r="M105" s="97">
        <f>13642.45245-393.81</f>
        <v>13248.642450000001</v>
      </c>
      <c r="N105" s="98">
        <f t="shared" si="2"/>
        <v>8.4003805217368818E-3</v>
      </c>
      <c r="O105" s="98">
        <f>M105/'סכום נכסי הקרן'!$C$43</f>
        <v>2.7537334594703646E-4</v>
      </c>
    </row>
    <row r="106" spans="1:15" s="152" customFormat="1">
      <c r="A106" s="155"/>
      <c r="B106" s="90" t="s">
        <v>2860</v>
      </c>
      <c r="C106" s="100" t="s">
        <v>2639</v>
      </c>
      <c r="D106" s="87">
        <v>90240690</v>
      </c>
      <c r="E106" s="87" t="s">
        <v>353</v>
      </c>
      <c r="F106" s="87" t="s">
        <v>189</v>
      </c>
      <c r="G106" s="97">
        <v>2.64</v>
      </c>
      <c r="H106" s="100" t="s">
        <v>193</v>
      </c>
      <c r="I106" s="101">
        <v>3.4000000000000002E-2</v>
      </c>
      <c r="J106" s="101">
        <v>1.4799999999999997E-2</v>
      </c>
      <c r="K106" s="97">
        <v>610921.0299999998</v>
      </c>
      <c r="L106" s="99">
        <v>106</v>
      </c>
      <c r="M106" s="97">
        <v>647.57626999999991</v>
      </c>
      <c r="N106" s="98">
        <f t="shared" si="2"/>
        <v>4.1059958447644748E-4</v>
      </c>
      <c r="O106" s="98">
        <f>M106/'סכום נכסי הקרן'!$C$43</f>
        <v>1.3459888052590736E-5</v>
      </c>
    </row>
    <row r="107" spans="1:15" s="152" customFormat="1">
      <c r="A107" s="155"/>
      <c r="B107" s="90" t="s">
        <v>2861</v>
      </c>
      <c r="C107" s="100" t="s">
        <v>2639</v>
      </c>
      <c r="D107" s="87">
        <v>90240790</v>
      </c>
      <c r="E107" s="87" t="s">
        <v>353</v>
      </c>
      <c r="F107" s="87" t="s">
        <v>189</v>
      </c>
      <c r="G107" s="97">
        <v>11.920000000000002</v>
      </c>
      <c r="H107" s="100" t="s">
        <v>193</v>
      </c>
      <c r="I107" s="101">
        <v>3.4000000000000002E-2</v>
      </c>
      <c r="J107" s="101">
        <v>2.9899999999999996E-2</v>
      </c>
      <c r="K107" s="97">
        <v>1359791.91</v>
      </c>
      <c r="L107" s="99">
        <v>106.08</v>
      </c>
      <c r="M107" s="97">
        <v>1442.4672399999997</v>
      </c>
      <c r="N107" s="98">
        <f t="shared" si="2"/>
        <v>9.146049304198376E-4</v>
      </c>
      <c r="O107" s="98">
        <f>M107/'סכום נכסי הקרן'!$C$43</f>
        <v>2.9981715620817192E-5</v>
      </c>
    </row>
    <row r="108" spans="1:15" s="152" customFormat="1">
      <c r="A108" s="155"/>
      <c r="B108" s="90" t="s">
        <v>2862</v>
      </c>
      <c r="C108" s="100" t="s">
        <v>2639</v>
      </c>
      <c r="D108" s="87">
        <v>4180</v>
      </c>
      <c r="E108" s="87" t="s">
        <v>353</v>
      </c>
      <c r="F108" s="87" t="s">
        <v>190</v>
      </c>
      <c r="G108" s="97">
        <v>3.0300000000000002</v>
      </c>
      <c r="H108" s="100" t="s">
        <v>192</v>
      </c>
      <c r="I108" s="101">
        <v>4.5990000000000003E-2</v>
      </c>
      <c r="J108" s="101">
        <v>3.8200000000000005E-2</v>
      </c>
      <c r="K108" s="97">
        <v>3951453.9999999995</v>
      </c>
      <c r="L108" s="99">
        <v>102.98</v>
      </c>
      <c r="M108" s="97">
        <v>15324.634049999997</v>
      </c>
      <c r="N108" s="98">
        <f t="shared" si="2"/>
        <v>9.7166753395451291E-3</v>
      </c>
      <c r="O108" s="98">
        <f>M108/'סכום נכסי הקרן'!$C$43</f>
        <v>3.1852288033951609E-4</v>
      </c>
    </row>
    <row r="109" spans="1:15" s="152" customFormat="1">
      <c r="A109" s="155"/>
      <c r="B109" s="90" t="s">
        <v>2862</v>
      </c>
      <c r="C109" s="100" t="s">
        <v>2639</v>
      </c>
      <c r="D109" s="87">
        <v>4179</v>
      </c>
      <c r="E109" s="87" t="s">
        <v>353</v>
      </c>
      <c r="F109" s="87" t="s">
        <v>190</v>
      </c>
      <c r="G109" s="97">
        <v>3.08</v>
      </c>
      <c r="H109" s="100" t="s">
        <v>194</v>
      </c>
      <c r="I109" s="101">
        <v>3.6060000000000002E-2</v>
      </c>
      <c r="J109" s="101">
        <v>3.0500000000000003E-2</v>
      </c>
      <c r="K109" s="97">
        <v>3722805.8099999996</v>
      </c>
      <c r="L109" s="99">
        <v>102.82</v>
      </c>
      <c r="M109" s="97">
        <v>16404.372809999997</v>
      </c>
      <c r="N109" s="98">
        <f t="shared" si="2"/>
        <v>1.0401290120440535E-2</v>
      </c>
      <c r="O109" s="98">
        <f>M109/'סכום נכסי הקרן'!$C$43</f>
        <v>3.4096527594435063E-4</v>
      </c>
    </row>
    <row r="110" spans="1:15" s="152" customFormat="1">
      <c r="A110" s="155"/>
      <c r="B110" s="90" t="s">
        <v>2863</v>
      </c>
      <c r="C110" s="100" t="s">
        <v>2639</v>
      </c>
      <c r="D110" s="87">
        <v>90839511</v>
      </c>
      <c r="E110" s="87" t="s">
        <v>353</v>
      </c>
      <c r="F110" s="87" t="s">
        <v>190</v>
      </c>
      <c r="G110" s="97">
        <v>10.119999999999999</v>
      </c>
      <c r="H110" s="100" t="s">
        <v>193</v>
      </c>
      <c r="I110" s="101">
        <v>4.4999999999999998E-2</v>
      </c>
      <c r="J110" s="101">
        <v>3.27E-2</v>
      </c>
      <c r="K110" s="97">
        <v>4520714.4999999981</v>
      </c>
      <c r="L110" s="99">
        <v>113.36</v>
      </c>
      <c r="M110" s="97">
        <v>5124.6817399999991</v>
      </c>
      <c r="N110" s="98">
        <f t="shared" si="2"/>
        <v>3.2493349285606741E-3</v>
      </c>
      <c r="O110" s="98">
        <f>M110/'סכום נכסי הקרן'!$C$43</f>
        <v>1.0651663089130165E-4</v>
      </c>
    </row>
    <row r="111" spans="1:15" s="152" customFormat="1">
      <c r="A111" s="155"/>
      <c r="B111" s="90" t="s">
        <v>2863</v>
      </c>
      <c r="C111" s="100" t="s">
        <v>2639</v>
      </c>
      <c r="D111" s="87">
        <v>90839512</v>
      </c>
      <c r="E111" s="87" t="s">
        <v>353</v>
      </c>
      <c r="F111" s="87" t="s">
        <v>190</v>
      </c>
      <c r="G111" s="97">
        <v>10.16</v>
      </c>
      <c r="H111" s="100" t="s">
        <v>193</v>
      </c>
      <c r="I111" s="101">
        <v>4.4999999999999998E-2</v>
      </c>
      <c r="J111" s="101">
        <v>3.0800000000000004E-2</v>
      </c>
      <c r="K111" s="97">
        <v>886915.5299999998</v>
      </c>
      <c r="L111" s="99">
        <v>115.59</v>
      </c>
      <c r="M111" s="97">
        <v>1025.1856299999999</v>
      </c>
      <c r="N111" s="98">
        <f t="shared" si="2"/>
        <v>6.5002504444646348E-4</v>
      </c>
      <c r="O111" s="98">
        <f>M111/'סכום נכסי הקרן'!$C$43</f>
        <v>2.1308507510512558E-5</v>
      </c>
    </row>
    <row r="112" spans="1:15" s="152" customFormat="1">
      <c r="A112" s="155"/>
      <c r="B112" s="90" t="s">
        <v>2864</v>
      </c>
      <c r="C112" s="100" t="s">
        <v>2639</v>
      </c>
      <c r="D112" s="87">
        <v>90839513</v>
      </c>
      <c r="E112" s="87" t="s">
        <v>353</v>
      </c>
      <c r="F112" s="87" t="s">
        <v>190</v>
      </c>
      <c r="G112" s="97">
        <v>10.06</v>
      </c>
      <c r="H112" s="100" t="s">
        <v>193</v>
      </c>
      <c r="I112" s="101">
        <v>4.4999999999999998E-2</v>
      </c>
      <c r="J112" s="101">
        <v>3.5699999999999996E-2</v>
      </c>
      <c r="K112" s="97">
        <v>3248046.7099999995</v>
      </c>
      <c r="L112" s="99">
        <v>110.57</v>
      </c>
      <c r="M112" s="97">
        <v>3591.3650999999995</v>
      </c>
      <c r="N112" s="98">
        <f t="shared" si="2"/>
        <v>2.2771263958810831E-3</v>
      </c>
      <c r="O112" s="98">
        <f>M112/'סכום נכסי הקרן'!$C$43</f>
        <v>7.4646608347741543E-5</v>
      </c>
    </row>
    <row r="113" spans="1:15" s="152" customFormat="1">
      <c r="A113" s="155"/>
      <c r="B113" s="90" t="s">
        <v>2864</v>
      </c>
      <c r="C113" s="100" t="s">
        <v>2639</v>
      </c>
      <c r="D113" s="87">
        <v>90839515</v>
      </c>
      <c r="E113" s="87" t="s">
        <v>353</v>
      </c>
      <c r="F113" s="87" t="s">
        <v>190</v>
      </c>
      <c r="G113" s="97">
        <v>10.100000000000001</v>
      </c>
      <c r="H113" s="100" t="s">
        <v>193</v>
      </c>
      <c r="I113" s="101">
        <v>4.4999999999999998E-2</v>
      </c>
      <c r="J113" s="101">
        <v>3.3800000000000004E-2</v>
      </c>
      <c r="K113" s="97">
        <v>3056054.8699999992</v>
      </c>
      <c r="L113" s="99">
        <v>112.66</v>
      </c>
      <c r="M113" s="97">
        <v>3442.9512799999993</v>
      </c>
      <c r="N113" s="98">
        <f t="shared" si="2"/>
        <v>2.1830237308427822E-3</v>
      </c>
      <c r="O113" s="98">
        <f>M113/'סכום נכסי הקרן'!$C$43</f>
        <v>7.1561823596970247E-5</v>
      </c>
    </row>
    <row r="114" spans="1:15" s="152" customFormat="1">
      <c r="A114" s="155"/>
      <c r="B114" s="90" t="s">
        <v>2864</v>
      </c>
      <c r="C114" s="100" t="s">
        <v>2639</v>
      </c>
      <c r="D114" s="87">
        <v>90839516</v>
      </c>
      <c r="E114" s="87" t="s">
        <v>353</v>
      </c>
      <c r="F114" s="87" t="s">
        <v>190</v>
      </c>
      <c r="G114" s="97">
        <v>10.090000000000002</v>
      </c>
      <c r="H114" s="100" t="s">
        <v>193</v>
      </c>
      <c r="I114" s="101">
        <v>4.4999999999999998E-2</v>
      </c>
      <c r="J114" s="101">
        <v>3.4300000000000004E-2</v>
      </c>
      <c r="K114" s="97">
        <v>1624001.2099999997</v>
      </c>
      <c r="L114" s="99">
        <v>112.07</v>
      </c>
      <c r="M114" s="97">
        <v>1820.0180899999996</v>
      </c>
      <c r="N114" s="98">
        <f t="shared" si="2"/>
        <v>1.1539932917764536E-3</v>
      </c>
      <c r="O114" s="98">
        <f>M114/'סכום נכסי הקרן'!$C$43</f>
        <v>3.7829118947008371E-5</v>
      </c>
    </row>
    <row r="115" spans="1:15" s="152" customFormat="1">
      <c r="A115" s="155"/>
      <c r="B115" s="90" t="s">
        <v>2863</v>
      </c>
      <c r="C115" s="100" t="s">
        <v>2639</v>
      </c>
      <c r="D115" s="87">
        <v>90839517</v>
      </c>
      <c r="E115" s="87" t="s">
        <v>353</v>
      </c>
      <c r="F115" s="87" t="s">
        <v>190</v>
      </c>
      <c r="G115" s="97">
        <v>10.009999999999998</v>
      </c>
      <c r="H115" s="100" t="s">
        <v>193</v>
      </c>
      <c r="I115" s="101">
        <v>4.4999999999999998E-2</v>
      </c>
      <c r="J115" s="101">
        <v>3.78E-2</v>
      </c>
      <c r="K115" s="97">
        <v>2812262.61</v>
      </c>
      <c r="L115" s="99">
        <v>108.37</v>
      </c>
      <c r="M115" s="97">
        <v>3047.6488599999998</v>
      </c>
      <c r="N115" s="98">
        <f t="shared" si="2"/>
        <v>1.9323798809769833E-3</v>
      </c>
      <c r="O115" s="98">
        <f>M115/'סכום נכסי הקרן'!$C$43</f>
        <v>6.3345453469451209E-5</v>
      </c>
    </row>
    <row r="116" spans="1:15" s="152" customFormat="1">
      <c r="A116" s="155"/>
      <c r="B116" s="90" t="s">
        <v>2863</v>
      </c>
      <c r="C116" s="100" t="s">
        <v>2639</v>
      </c>
      <c r="D116" s="87">
        <v>90839518</v>
      </c>
      <c r="E116" s="87" t="s">
        <v>353</v>
      </c>
      <c r="F116" s="87" t="s">
        <v>190</v>
      </c>
      <c r="G116" s="97">
        <v>9.9000000000000021</v>
      </c>
      <c r="H116" s="100" t="s">
        <v>193</v>
      </c>
      <c r="I116" s="101">
        <v>4.4999999999999998E-2</v>
      </c>
      <c r="J116" s="101">
        <v>4.2900000000000008E-2</v>
      </c>
      <c r="K116" s="97">
        <v>3340083.06</v>
      </c>
      <c r="L116" s="99">
        <v>103.2</v>
      </c>
      <c r="M116" s="97">
        <v>3446.9655699999994</v>
      </c>
      <c r="N116" s="98">
        <f t="shared" si="2"/>
        <v>2.1855690152862159E-3</v>
      </c>
      <c r="O116" s="98">
        <f>M116/'סכום נכסי הקרן'!$C$43</f>
        <v>7.164526070934411E-5</v>
      </c>
    </row>
    <row r="117" spans="1:15" s="152" customFormat="1">
      <c r="A117" s="155"/>
      <c r="B117" s="90" t="s">
        <v>2865</v>
      </c>
      <c r="C117" s="100" t="s">
        <v>2637</v>
      </c>
      <c r="D117" s="87">
        <v>8558</v>
      </c>
      <c r="E117" s="87" t="s">
        <v>664</v>
      </c>
      <c r="F117" s="87" t="s">
        <v>190</v>
      </c>
      <c r="G117" s="97">
        <v>1.5400000000000003</v>
      </c>
      <c r="H117" s="100" t="s">
        <v>193</v>
      </c>
      <c r="I117" s="101">
        <v>5.9000000000000004E-2</v>
      </c>
      <c r="J117" s="101">
        <v>1.15E-2</v>
      </c>
      <c r="K117" s="97">
        <v>4232060.9000000004</v>
      </c>
      <c r="L117" s="99">
        <v>124.75</v>
      </c>
      <c r="M117" s="97">
        <v>5279.4960499999988</v>
      </c>
      <c r="N117" s="98">
        <f t="shared" si="2"/>
        <v>3.3474958623407334E-3</v>
      </c>
      <c r="O117" s="98">
        <f>M117/'סכום נכסי הקרן'!$C$43</f>
        <v>1.0973444997775315E-4</v>
      </c>
    </row>
    <row r="118" spans="1:15" s="152" customFormat="1">
      <c r="A118" s="155"/>
      <c r="B118" s="90" t="s">
        <v>2865</v>
      </c>
      <c r="C118" s="100" t="s">
        <v>2637</v>
      </c>
      <c r="D118" s="87">
        <v>8559</v>
      </c>
      <c r="E118" s="87" t="s">
        <v>664</v>
      </c>
      <c r="F118" s="87" t="s">
        <v>190</v>
      </c>
      <c r="G118" s="97">
        <v>1.4999999999999996</v>
      </c>
      <c r="H118" s="100" t="s">
        <v>193</v>
      </c>
      <c r="I118" s="101">
        <v>5.9000000000000004E-2</v>
      </c>
      <c r="J118" s="101">
        <v>1.2899999999999998E-2</v>
      </c>
      <c r="K118" s="97">
        <v>645221.49999999988</v>
      </c>
      <c r="L118" s="99">
        <v>113.71</v>
      </c>
      <c r="M118" s="97">
        <v>733.68141000000003</v>
      </c>
      <c r="N118" s="98">
        <f t="shared" si="2"/>
        <v>4.6519506047387152E-4</v>
      </c>
      <c r="O118" s="98">
        <f>M118/'סכום נכסי הקרן'!$C$43</f>
        <v>1.5249585419284939E-5</v>
      </c>
    </row>
    <row r="119" spans="1:15" s="152" customFormat="1">
      <c r="A119" s="155"/>
      <c r="B119" s="90" t="s">
        <v>2865</v>
      </c>
      <c r="C119" s="100" t="s">
        <v>2637</v>
      </c>
      <c r="D119" s="87">
        <v>8560</v>
      </c>
      <c r="E119" s="87" t="s">
        <v>664</v>
      </c>
      <c r="F119" s="87" t="s">
        <v>190</v>
      </c>
      <c r="G119" s="97">
        <v>1.4799999999999998</v>
      </c>
      <c r="H119" s="100" t="s">
        <v>193</v>
      </c>
      <c r="I119" s="101">
        <v>5.9000000000000004E-2</v>
      </c>
      <c r="J119" s="101">
        <v>1.1500000000000002E-2</v>
      </c>
      <c r="K119" s="97">
        <v>670420.39999999991</v>
      </c>
      <c r="L119" s="99">
        <v>109.55</v>
      </c>
      <c r="M119" s="97">
        <v>734.44557999999984</v>
      </c>
      <c r="N119" s="98">
        <f t="shared" si="2"/>
        <v>4.6567958700611964E-4</v>
      </c>
      <c r="O119" s="98">
        <f>M119/'סכום נכסי הקרן'!$C$43</f>
        <v>1.5265468710766797E-5</v>
      </c>
    </row>
    <row r="120" spans="1:15" s="152" customFormat="1">
      <c r="A120" s="155"/>
      <c r="B120" s="90" t="s">
        <v>2866</v>
      </c>
      <c r="C120" s="100" t="s">
        <v>2637</v>
      </c>
      <c r="D120" s="87">
        <v>4540060</v>
      </c>
      <c r="E120" s="87" t="s">
        <v>664</v>
      </c>
      <c r="F120" s="87" t="s">
        <v>190</v>
      </c>
      <c r="G120" s="97">
        <v>0.74</v>
      </c>
      <c r="H120" s="100" t="s">
        <v>193</v>
      </c>
      <c r="I120" s="101">
        <v>6.2950000000000006E-2</v>
      </c>
      <c r="J120" s="101">
        <v>1.1199999999999998E-2</v>
      </c>
      <c r="K120" s="97">
        <v>1563724.3999999997</v>
      </c>
      <c r="L120" s="99">
        <v>124.74</v>
      </c>
      <c r="M120" s="97">
        <v>1950.5897599999998</v>
      </c>
      <c r="N120" s="98">
        <f t="shared" si="2"/>
        <v>1.2367830355179837E-3</v>
      </c>
      <c r="O120" s="98">
        <f>M120/'סכום נכסי הקרן'!$C$43</f>
        <v>4.0543054189014415E-5</v>
      </c>
    </row>
    <row r="121" spans="1:15" s="152" customFormat="1">
      <c r="A121" s="155"/>
      <c r="B121" s="90" t="s">
        <v>2859</v>
      </c>
      <c r="C121" s="100" t="s">
        <v>2639</v>
      </c>
      <c r="D121" s="87">
        <v>3968</v>
      </c>
      <c r="E121" s="87" t="s">
        <v>664</v>
      </c>
      <c r="F121" s="87" t="s">
        <v>190</v>
      </c>
      <c r="G121" s="97">
        <v>4.18</v>
      </c>
      <c r="H121" s="100" t="s">
        <v>193</v>
      </c>
      <c r="I121" s="101">
        <v>0.08</v>
      </c>
      <c r="J121" s="101">
        <v>3.7099999999999987E-2</v>
      </c>
      <c r="K121" s="97">
        <v>2447945.9999999995</v>
      </c>
      <c r="L121" s="99">
        <v>119.21</v>
      </c>
      <c r="M121" s="97">
        <v>2918.0754900000002</v>
      </c>
      <c r="N121" s="98">
        <f t="shared" si="2"/>
        <v>1.8502231152863369E-3</v>
      </c>
      <c r="O121" s="98">
        <f>M121/'סכום נכסי הקרן'!$C$43</f>
        <v>6.0652267916501729E-5</v>
      </c>
    </row>
    <row r="122" spans="1:15" s="152" customFormat="1">
      <c r="A122" s="155"/>
      <c r="B122" s="90" t="s">
        <v>2874</v>
      </c>
      <c r="C122" s="100" t="s">
        <v>2637</v>
      </c>
      <c r="D122" s="87">
        <v>90141407</v>
      </c>
      <c r="E122" s="87" t="s">
        <v>664</v>
      </c>
      <c r="F122" s="87" t="s">
        <v>190</v>
      </c>
      <c r="G122" s="97">
        <v>11.319999999999997</v>
      </c>
      <c r="H122" s="100" t="s">
        <v>193</v>
      </c>
      <c r="I122" s="101">
        <v>6.7000000000000004E-2</v>
      </c>
      <c r="J122" s="101">
        <v>5.7399999999999986E-2</v>
      </c>
      <c r="K122" s="97">
        <v>18147351.760000002</v>
      </c>
      <c r="L122" s="99">
        <v>111.43</v>
      </c>
      <c r="M122" s="97">
        <v>20221.594670000002</v>
      </c>
      <c r="N122" s="98">
        <f t="shared" si="2"/>
        <v>1.2821622337941979E-2</v>
      </c>
      <c r="O122" s="98">
        <f>M122/'סכום נכסי הקרן'!$C$43</f>
        <v>4.2030632237815874E-4</v>
      </c>
    </row>
    <row r="123" spans="1:15" s="152" customFormat="1">
      <c r="A123" s="155"/>
      <c r="B123" s="90" t="s">
        <v>2867</v>
      </c>
      <c r="C123" s="100" t="s">
        <v>2637</v>
      </c>
      <c r="D123" s="87">
        <v>90800100</v>
      </c>
      <c r="E123" s="87" t="s">
        <v>2640</v>
      </c>
      <c r="F123" s="87" t="s">
        <v>190</v>
      </c>
      <c r="G123" s="97">
        <v>2.5299999999999998</v>
      </c>
      <c r="H123" s="100" t="s">
        <v>193</v>
      </c>
      <c r="I123" s="101">
        <v>6.2E-2</v>
      </c>
      <c r="J123" s="101">
        <v>0.14770000000000003</v>
      </c>
      <c r="K123" s="97">
        <v>33090514.359999992</v>
      </c>
      <c r="L123" s="99">
        <v>60</v>
      </c>
      <c r="M123" s="97">
        <v>19854.308159999997</v>
      </c>
      <c r="N123" s="98">
        <f t="shared" si="2"/>
        <v>1.2588742142394038E-2</v>
      </c>
      <c r="O123" s="98">
        <f>M123/'סכום נכסי הקרן'!$C$43</f>
        <v>4.1267226360107163E-4</v>
      </c>
    </row>
    <row r="124" spans="1:15" s="152" customFormat="1">
      <c r="A124" s="155"/>
      <c r="B124" s="86"/>
      <c r="C124" s="87"/>
      <c r="D124" s="87"/>
      <c r="E124" s="87"/>
      <c r="F124" s="87"/>
      <c r="G124" s="87"/>
      <c r="H124" s="87"/>
      <c r="I124" s="87"/>
      <c r="J124" s="87"/>
      <c r="K124" s="97"/>
      <c r="L124" s="99"/>
      <c r="M124" s="87"/>
      <c r="N124" s="98"/>
      <c r="O124" s="87"/>
    </row>
    <row r="125" spans="1:15" s="152" customFormat="1">
      <c r="A125" s="155"/>
      <c r="B125" s="104" t="s">
        <v>47</v>
      </c>
      <c r="C125" s="85"/>
      <c r="D125" s="85"/>
      <c r="E125" s="85"/>
      <c r="F125" s="85"/>
      <c r="G125" s="94">
        <v>1.7520723104496101</v>
      </c>
      <c r="H125" s="85"/>
      <c r="I125" s="85"/>
      <c r="J125" s="106">
        <v>2.9379440593901237E-2</v>
      </c>
      <c r="K125" s="94"/>
      <c r="L125" s="96"/>
      <c r="M125" s="94">
        <v>45700.093109999994</v>
      </c>
      <c r="N125" s="95">
        <f t="shared" ref="N125:N128" si="3">M125/$M$10</f>
        <v>2.8976415768757185E-2</v>
      </c>
      <c r="O125" s="95">
        <f>M125/'סכום נכסי הקרן'!$C$43</f>
        <v>9.4987751366116798E-4</v>
      </c>
    </row>
    <row r="126" spans="1:15" s="152" customFormat="1">
      <c r="A126" s="155"/>
      <c r="B126" s="90" t="s">
        <v>2868</v>
      </c>
      <c r="C126" s="100" t="s">
        <v>2637</v>
      </c>
      <c r="D126" s="87">
        <v>4351</v>
      </c>
      <c r="E126" s="87" t="s">
        <v>573</v>
      </c>
      <c r="F126" s="87" t="s">
        <v>190</v>
      </c>
      <c r="G126" s="97">
        <v>2.21</v>
      </c>
      <c r="H126" s="100" t="s">
        <v>193</v>
      </c>
      <c r="I126" s="101">
        <v>3.61E-2</v>
      </c>
      <c r="J126" s="101">
        <v>2.5399999999999999E-2</v>
      </c>
      <c r="K126" s="97">
        <v>20145100.729999997</v>
      </c>
      <c r="L126" s="99">
        <v>102.47</v>
      </c>
      <c r="M126" s="97">
        <v>20642.685389999995</v>
      </c>
      <c r="N126" s="98">
        <f t="shared" si="3"/>
        <v>1.3088617412759785E-2</v>
      </c>
      <c r="O126" s="98">
        <f>M126/'סכום נכסי הקרן'!$C$43</f>
        <v>4.2905870292969553E-4</v>
      </c>
    </row>
    <row r="127" spans="1:15" s="152" customFormat="1">
      <c r="A127" s="155"/>
      <c r="B127" s="90" t="s">
        <v>2869</v>
      </c>
      <c r="C127" s="100" t="s">
        <v>2637</v>
      </c>
      <c r="D127" s="87">
        <v>10510</v>
      </c>
      <c r="E127" s="87" t="s">
        <v>353</v>
      </c>
      <c r="F127" s="87" t="s">
        <v>190</v>
      </c>
      <c r="G127" s="97">
        <v>1.0899999999999996</v>
      </c>
      <c r="H127" s="100" t="s">
        <v>193</v>
      </c>
      <c r="I127" s="101">
        <v>4.2500000000000003E-2</v>
      </c>
      <c r="J127" s="101">
        <v>3.4899999999999987E-2</v>
      </c>
      <c r="K127" s="97">
        <v>9776578.9600000009</v>
      </c>
      <c r="L127" s="99">
        <v>100.98</v>
      </c>
      <c r="M127" s="97">
        <v>9872.3894299999993</v>
      </c>
      <c r="N127" s="98">
        <f t="shared" si="3"/>
        <v>6.2596472192343799E-3</v>
      </c>
      <c r="O127" s="98">
        <f>M127/'סכום נכסי הקרן'!$C$43</f>
        <v>2.051978472580227E-4</v>
      </c>
    </row>
    <row r="128" spans="1:15" s="152" customFormat="1">
      <c r="A128" s="155"/>
      <c r="B128" s="90" t="s">
        <v>2869</v>
      </c>
      <c r="C128" s="100" t="s">
        <v>2637</v>
      </c>
      <c r="D128" s="87">
        <v>3880</v>
      </c>
      <c r="E128" s="87" t="s">
        <v>664</v>
      </c>
      <c r="F128" s="87" t="s">
        <v>190</v>
      </c>
      <c r="G128" s="97">
        <v>1.56</v>
      </c>
      <c r="H128" s="100" t="s">
        <v>193</v>
      </c>
      <c r="I128" s="101">
        <v>4.4999999999999998E-2</v>
      </c>
      <c r="J128" s="101">
        <v>3.1200000000000002E-2</v>
      </c>
      <c r="K128" s="97">
        <v>14827671.399999995</v>
      </c>
      <c r="L128" s="99">
        <v>102.41</v>
      </c>
      <c r="M128" s="97">
        <v>15185.018289999996</v>
      </c>
      <c r="N128" s="98">
        <f t="shared" si="3"/>
        <v>9.6281511367630173E-3</v>
      </c>
      <c r="O128" s="98">
        <f>M128/'סכום נכסי הקרן'!$C$43</f>
        <v>3.1562096347344964E-4</v>
      </c>
    </row>
    <row r="129" spans="1:15" s="152" customFormat="1">
      <c r="A129" s="155"/>
      <c r="B129" s="86"/>
      <c r="C129" s="87"/>
      <c r="D129" s="87"/>
      <c r="E129" s="87"/>
      <c r="F129" s="87"/>
      <c r="G129" s="87"/>
      <c r="H129" s="87"/>
      <c r="I129" s="87"/>
      <c r="J129" s="87"/>
      <c r="K129" s="97"/>
      <c r="L129" s="99"/>
      <c r="M129" s="87"/>
      <c r="N129" s="98"/>
      <c r="O129" s="87"/>
    </row>
    <row r="130" spans="1:15" s="152" customFormat="1">
      <c r="A130" s="155"/>
      <c r="B130" s="84" t="s">
        <v>50</v>
      </c>
      <c r="C130" s="85"/>
      <c r="D130" s="85"/>
      <c r="E130" s="85"/>
      <c r="F130" s="85"/>
      <c r="G130" s="94">
        <v>5.1552609309633448</v>
      </c>
      <c r="H130" s="85"/>
      <c r="I130" s="85"/>
      <c r="J130" s="106">
        <v>3.9433381620291537E-2</v>
      </c>
      <c r="K130" s="94"/>
      <c r="L130" s="96"/>
      <c r="M130" s="94">
        <v>113548.20302</v>
      </c>
      <c r="N130" s="95">
        <f t="shared" ref="N130:N143" si="4">M130/$M$10</f>
        <v>7.1995913281472312E-2</v>
      </c>
      <c r="O130" s="95">
        <f>M130/'סכום נכסי הקרן'!$C$43</f>
        <v>2.3601020791296839E-3</v>
      </c>
    </row>
    <row r="131" spans="1:15" s="169" customFormat="1">
      <c r="A131" s="155"/>
      <c r="B131" s="139" t="s">
        <v>48</v>
      </c>
      <c r="C131" s="132"/>
      <c r="D131" s="132"/>
      <c r="E131" s="132"/>
      <c r="F131" s="132"/>
      <c r="G131" s="133">
        <v>5.1552609309633439</v>
      </c>
      <c r="H131" s="132"/>
      <c r="I131" s="132"/>
      <c r="J131" s="140">
        <v>3.9433381620291537E-2</v>
      </c>
      <c r="K131" s="133"/>
      <c r="L131" s="134"/>
      <c r="M131" s="133">
        <v>113548.20301999999</v>
      </c>
      <c r="N131" s="135">
        <f t="shared" si="4"/>
        <v>7.1995913281472312E-2</v>
      </c>
      <c r="O131" s="135">
        <f>M131/'סכום נכסי הקרן'!$C$43</f>
        <v>2.3601020791296835E-3</v>
      </c>
    </row>
    <row r="132" spans="1:15" s="152" customFormat="1">
      <c r="A132" s="155"/>
      <c r="B132" s="90" t="s">
        <v>2875</v>
      </c>
      <c r="C132" s="100" t="s">
        <v>2639</v>
      </c>
      <c r="D132" s="87">
        <v>415036</v>
      </c>
      <c r="E132" s="87" t="s">
        <v>573</v>
      </c>
      <c r="F132" s="87" t="s">
        <v>190</v>
      </c>
      <c r="G132" s="97">
        <v>5.2700000000000005</v>
      </c>
      <c r="H132" s="100" t="s">
        <v>192</v>
      </c>
      <c r="I132" s="101">
        <v>3.7650000000000003E-2</v>
      </c>
      <c r="J132" s="101">
        <v>3.5900000000000001E-2</v>
      </c>
      <c r="K132" s="97">
        <v>2807476.91</v>
      </c>
      <c r="L132" s="99">
        <v>100.54</v>
      </c>
      <c r="M132" s="97">
        <v>10630.066419999997</v>
      </c>
      <c r="N132" s="98">
        <f t="shared" si="4"/>
        <v>6.7400568198847637E-3</v>
      </c>
      <c r="O132" s="98">
        <f>M132/'סכום נכסי הקרן'!$C$43</f>
        <v>2.2094618137382326E-4</v>
      </c>
    </row>
    <row r="133" spans="1:15" s="152" customFormat="1">
      <c r="A133" s="155"/>
      <c r="B133" s="90" t="s">
        <v>2875</v>
      </c>
      <c r="C133" s="100" t="s">
        <v>2639</v>
      </c>
      <c r="D133" s="87">
        <v>4790</v>
      </c>
      <c r="E133" s="87" t="s">
        <v>573</v>
      </c>
      <c r="F133" s="87" t="s">
        <v>190</v>
      </c>
      <c r="G133" s="97">
        <v>5.2700000000000005</v>
      </c>
      <c r="H133" s="100" t="s">
        <v>192</v>
      </c>
      <c r="I133" s="101">
        <v>3.7650000000000003E-2</v>
      </c>
      <c r="J133" s="101">
        <v>3.5900000000000001E-2</v>
      </c>
      <c r="K133" s="97">
        <v>5614954.4800000004</v>
      </c>
      <c r="L133" s="99">
        <v>100.54</v>
      </c>
      <c r="M133" s="97">
        <v>21260.135329999994</v>
      </c>
      <c r="N133" s="98">
        <f t="shared" si="4"/>
        <v>1.3480115218568832E-2</v>
      </c>
      <c r="O133" s="98">
        <f>M133/'סכום נכסי הקרן'!$C$43</f>
        <v>4.4189241450235528E-4</v>
      </c>
    </row>
    <row r="134" spans="1:15" s="152" customFormat="1">
      <c r="A134" s="155"/>
      <c r="B134" s="90" t="s">
        <v>2870</v>
      </c>
      <c r="C134" s="100" t="s">
        <v>2639</v>
      </c>
      <c r="D134" s="87">
        <v>4517</v>
      </c>
      <c r="E134" s="87" t="s">
        <v>573</v>
      </c>
      <c r="F134" s="87" t="s">
        <v>190</v>
      </c>
      <c r="G134" s="97">
        <v>5.0400000000000009</v>
      </c>
      <c r="H134" s="100" t="s">
        <v>192</v>
      </c>
      <c r="I134" s="101">
        <v>3.6900000000000002E-2</v>
      </c>
      <c r="J134" s="101">
        <v>3.5900000000000001E-2</v>
      </c>
      <c r="K134" s="97">
        <v>1571862.7899999998</v>
      </c>
      <c r="L134" s="99">
        <v>101.04</v>
      </c>
      <c r="M134" s="97">
        <v>5981.1992399999981</v>
      </c>
      <c r="N134" s="98">
        <f t="shared" si="4"/>
        <v>3.7924149422813823E-3</v>
      </c>
      <c r="O134" s="98">
        <f>M134/'סכום נכסי הקרן'!$C$43</f>
        <v>1.2431936733975872E-4</v>
      </c>
    </row>
    <row r="135" spans="1:15" s="152" customFormat="1">
      <c r="A135" s="155"/>
      <c r="B135" s="90" t="s">
        <v>2870</v>
      </c>
      <c r="C135" s="100" t="s">
        <v>2639</v>
      </c>
      <c r="D135" s="87">
        <v>4534</v>
      </c>
      <c r="E135" s="87" t="s">
        <v>573</v>
      </c>
      <c r="F135" s="87" t="s">
        <v>190</v>
      </c>
      <c r="G135" s="97">
        <v>5.0399999999999991</v>
      </c>
      <c r="H135" s="100" t="s">
        <v>192</v>
      </c>
      <c r="I135" s="101">
        <v>3.6900000000000002E-2</v>
      </c>
      <c r="J135" s="101">
        <v>3.5900000000000001E-2</v>
      </c>
      <c r="K135" s="97">
        <v>37420.619999999995</v>
      </c>
      <c r="L135" s="99">
        <v>101.04</v>
      </c>
      <c r="M135" s="97">
        <v>142.39165999999997</v>
      </c>
      <c r="N135" s="98">
        <f t="shared" si="4"/>
        <v>9.0284278682589123E-5</v>
      </c>
      <c r="O135" s="98">
        <f>M135/'סכום נכסי הקרן'!$C$43</f>
        <v>2.9596140130683944E-6</v>
      </c>
    </row>
    <row r="136" spans="1:15" s="152" customFormat="1">
      <c r="A136" s="155"/>
      <c r="B136" s="90" t="s">
        <v>2870</v>
      </c>
      <c r="C136" s="100" t="s">
        <v>2639</v>
      </c>
      <c r="D136" s="87">
        <v>4564</v>
      </c>
      <c r="E136" s="87" t="s">
        <v>573</v>
      </c>
      <c r="F136" s="87" t="s">
        <v>190</v>
      </c>
      <c r="G136" s="97">
        <v>5.04</v>
      </c>
      <c r="H136" s="100" t="s">
        <v>192</v>
      </c>
      <c r="I136" s="101">
        <v>3.6900000000000002E-2</v>
      </c>
      <c r="J136" s="101">
        <v>3.5900000000000001E-2</v>
      </c>
      <c r="K136" s="97">
        <v>5340891.459999999</v>
      </c>
      <c r="L136" s="99">
        <v>101.04</v>
      </c>
      <c r="M136" s="97">
        <v>20322.979969999997</v>
      </c>
      <c r="N136" s="98">
        <f t="shared" si="4"/>
        <v>1.2885906290243101E-2</v>
      </c>
      <c r="O136" s="98">
        <f>M136/'סכום נכסי הקרן'!$C$43</f>
        <v>4.2241361823101365E-4</v>
      </c>
    </row>
    <row r="137" spans="1:15" s="152" customFormat="1">
      <c r="A137" s="155"/>
      <c r="B137" s="90" t="s">
        <v>2870</v>
      </c>
      <c r="C137" s="100" t="s">
        <v>2639</v>
      </c>
      <c r="D137" s="87">
        <v>4636</v>
      </c>
      <c r="E137" s="87" t="s">
        <v>573</v>
      </c>
      <c r="F137" s="87" t="s">
        <v>190</v>
      </c>
      <c r="G137" s="97">
        <v>5.0400000000000009</v>
      </c>
      <c r="H137" s="100" t="s">
        <v>192</v>
      </c>
      <c r="I137" s="101">
        <v>3.6900000000000002E-2</v>
      </c>
      <c r="J137" s="101">
        <v>3.5899999999999994E-2</v>
      </c>
      <c r="K137" s="97">
        <v>544886.87999999989</v>
      </c>
      <c r="L137" s="99">
        <v>101.04</v>
      </c>
      <c r="M137" s="97">
        <v>2073.3851599999998</v>
      </c>
      <c r="N137" s="98">
        <f t="shared" si="4"/>
        <v>1.3146421890283789E-3</v>
      </c>
      <c r="O137" s="98">
        <f>M137/'סכום נכסי הקרן'!$C$43</f>
        <v>4.3095359475576415E-5</v>
      </c>
    </row>
    <row r="138" spans="1:15" s="152" customFormat="1">
      <c r="A138" s="155"/>
      <c r="B138" s="90" t="s">
        <v>2870</v>
      </c>
      <c r="C138" s="100" t="s">
        <v>2639</v>
      </c>
      <c r="D138" s="87">
        <v>4695</v>
      </c>
      <c r="E138" s="87" t="s">
        <v>573</v>
      </c>
      <c r="F138" s="87" t="s">
        <v>190</v>
      </c>
      <c r="G138" s="97">
        <v>5.04</v>
      </c>
      <c r="H138" s="100" t="s">
        <v>192</v>
      </c>
      <c r="I138" s="101">
        <v>3.6900000000000002E-2</v>
      </c>
      <c r="J138" s="101">
        <v>3.5900000000000001E-2</v>
      </c>
      <c r="K138" s="97">
        <v>449958.83999999991</v>
      </c>
      <c r="L138" s="99">
        <v>101.04</v>
      </c>
      <c r="M138" s="97">
        <v>1712.1681999999996</v>
      </c>
      <c r="N138" s="98">
        <f t="shared" si="4"/>
        <v>1.0856104277474326E-3</v>
      </c>
      <c r="O138" s="98">
        <f>M138/'סכום נכסי הקרן'!$C$43</f>
        <v>3.5587456438460572E-5</v>
      </c>
    </row>
    <row r="139" spans="1:15" s="152" customFormat="1">
      <c r="A139" s="155"/>
      <c r="B139" s="90" t="s">
        <v>2876</v>
      </c>
      <c r="C139" s="100" t="s">
        <v>2639</v>
      </c>
      <c r="D139" s="87">
        <v>4735</v>
      </c>
      <c r="E139" s="87" t="s">
        <v>573</v>
      </c>
      <c r="F139" s="87" t="s">
        <v>190</v>
      </c>
      <c r="G139" s="97">
        <v>5.0400000000000009</v>
      </c>
      <c r="H139" s="100" t="s">
        <v>192</v>
      </c>
      <c r="I139" s="101">
        <v>3.6850000000000001E-2</v>
      </c>
      <c r="J139" s="101">
        <v>3.5900000000000008E-2</v>
      </c>
      <c r="K139" s="97">
        <v>385407.78</v>
      </c>
      <c r="L139" s="99">
        <v>101.04</v>
      </c>
      <c r="M139" s="97">
        <v>1466.5406599999994</v>
      </c>
      <c r="N139" s="98">
        <f t="shared" si="4"/>
        <v>9.2986882551118625E-4</v>
      </c>
      <c r="O139" s="98">
        <f>M139/'סכום נכסי הקרן'!$C$43</f>
        <v>3.0482082223569628E-5</v>
      </c>
    </row>
    <row r="140" spans="1:15" s="152" customFormat="1">
      <c r="A140" s="155"/>
      <c r="B140" s="90" t="s">
        <v>2877</v>
      </c>
      <c r="C140" s="100" t="s">
        <v>2639</v>
      </c>
      <c r="D140" s="87">
        <v>4791</v>
      </c>
      <c r="E140" s="87" t="s">
        <v>573</v>
      </c>
      <c r="F140" s="87" t="s">
        <v>190</v>
      </c>
      <c r="G140" s="97">
        <v>5.04</v>
      </c>
      <c r="H140" s="100" t="s">
        <v>192</v>
      </c>
      <c r="I140" s="101">
        <v>3.6850000000000001E-2</v>
      </c>
      <c r="J140" s="101">
        <v>3.5900000000000001E-2</v>
      </c>
      <c r="K140" s="97">
        <v>456837.2099999999</v>
      </c>
      <c r="L140" s="99">
        <v>101.04</v>
      </c>
      <c r="M140" s="97">
        <v>1738.3415299999997</v>
      </c>
      <c r="N140" s="98">
        <f t="shared" si="4"/>
        <v>1.1022057832603283E-3</v>
      </c>
      <c r="O140" s="98">
        <f>M140/'סכום נכסי הקרן'!$C$43</f>
        <v>3.6131469720113889E-5</v>
      </c>
    </row>
    <row r="141" spans="1:15" s="152" customFormat="1">
      <c r="A141" s="155"/>
      <c r="B141" s="90" t="s">
        <v>2878</v>
      </c>
      <c r="C141" s="100" t="s">
        <v>2639</v>
      </c>
      <c r="D141" s="87">
        <v>415761</v>
      </c>
      <c r="E141" s="87" t="s">
        <v>353</v>
      </c>
      <c r="F141" s="87" t="s">
        <v>190</v>
      </c>
      <c r="G141" s="97">
        <v>5.38</v>
      </c>
      <c r="H141" s="100" t="s">
        <v>192</v>
      </c>
      <c r="I141" s="101">
        <v>6.4340000000000008E-2</v>
      </c>
      <c r="J141" s="101">
        <v>5.9900000000000009E-2</v>
      </c>
      <c r="K141" s="97">
        <v>1739270.1499999997</v>
      </c>
      <c r="L141" s="99">
        <v>103.1</v>
      </c>
      <c r="M141" s="97">
        <v>6753.1440199999997</v>
      </c>
      <c r="N141" s="98">
        <f t="shared" si="4"/>
        <v>4.2818711200174244E-3</v>
      </c>
      <c r="O141" s="98">
        <f>M141/'סכום נכסי הקרן'!$C$43</f>
        <v>1.4036425780738164E-4</v>
      </c>
    </row>
    <row r="142" spans="1:15" s="152" customFormat="1">
      <c r="A142" s="155"/>
      <c r="B142" s="90" t="s">
        <v>2871</v>
      </c>
      <c r="C142" s="100" t="s">
        <v>2639</v>
      </c>
      <c r="D142" s="87">
        <v>90352101</v>
      </c>
      <c r="E142" s="87" t="s">
        <v>353</v>
      </c>
      <c r="F142" s="87" t="s">
        <v>190</v>
      </c>
      <c r="G142" s="97">
        <v>2.5399999999999996</v>
      </c>
      <c r="H142" s="100" t="s">
        <v>192</v>
      </c>
      <c r="I142" s="101">
        <v>4.0346E-2</v>
      </c>
      <c r="J142" s="101">
        <v>3.6499999999999998E-2</v>
      </c>
      <c r="K142" s="97">
        <v>4939074</v>
      </c>
      <c r="L142" s="99">
        <v>104.19</v>
      </c>
      <c r="M142" s="97">
        <v>19379.916129999998</v>
      </c>
      <c r="N142" s="98">
        <f t="shared" si="4"/>
        <v>1.2287951055041596E-2</v>
      </c>
      <c r="O142" s="98">
        <f>M142/'סכום נכסי הקרן'!$C$43</f>
        <v>4.0281201406345153E-4</v>
      </c>
    </row>
    <row r="143" spans="1:15" s="152" customFormat="1">
      <c r="A143" s="155"/>
      <c r="B143" s="90" t="s">
        <v>2872</v>
      </c>
      <c r="C143" s="100" t="s">
        <v>2639</v>
      </c>
      <c r="D143" s="87">
        <v>4623</v>
      </c>
      <c r="E143" s="87" t="s">
        <v>736</v>
      </c>
      <c r="F143" s="87" t="s">
        <v>945</v>
      </c>
      <c r="G143" s="97">
        <v>7.39</v>
      </c>
      <c r="H143" s="100" t="s">
        <v>192</v>
      </c>
      <c r="I143" s="101">
        <v>5.0199999999999995E-2</v>
      </c>
      <c r="J143" s="101">
        <v>4.6199999999999998E-2</v>
      </c>
      <c r="K143" s="97">
        <v>5565658.9999999991</v>
      </c>
      <c r="L143" s="99">
        <v>105.38</v>
      </c>
      <c r="M143" s="97">
        <v>22087.934699999994</v>
      </c>
      <c r="N143" s="98">
        <f t="shared" si="4"/>
        <v>1.4004986331205286E-2</v>
      </c>
      <c r="O143" s="98">
        <f>M143/'סכום נכסי הקרן'!$C$43</f>
        <v>4.5909824394111027E-4</v>
      </c>
    </row>
    <row r="144" spans="1:15" s="152" customFormat="1">
      <c r="A144" s="155"/>
      <c r="B144" s="164"/>
      <c r="C144" s="164"/>
      <c r="D144" s="164"/>
    </row>
    <row r="145" spans="1:4" s="152" customFormat="1">
      <c r="A145" s="155"/>
      <c r="B145" s="164"/>
      <c r="C145" s="164"/>
      <c r="D145" s="164"/>
    </row>
    <row r="146" spans="1:4" s="152" customFormat="1">
      <c r="A146" s="155"/>
      <c r="B146" s="164"/>
      <c r="C146" s="164"/>
      <c r="D146" s="164"/>
    </row>
    <row r="147" spans="1:4" s="152" customFormat="1">
      <c r="A147" s="155"/>
      <c r="B147" s="153" t="s">
        <v>2833</v>
      </c>
      <c r="C147" s="164"/>
      <c r="D147" s="164"/>
    </row>
    <row r="148" spans="1:4" s="152" customFormat="1">
      <c r="A148" s="155"/>
      <c r="B148" s="153" t="s">
        <v>140</v>
      </c>
      <c r="C148" s="164"/>
      <c r="D148" s="164"/>
    </row>
    <row r="149" spans="1:4" s="152" customFormat="1">
      <c r="A149" s="155"/>
      <c r="B149" s="164"/>
      <c r="C149" s="164"/>
      <c r="D149" s="164"/>
    </row>
    <row r="150" spans="1:4" s="152" customFormat="1">
      <c r="A150" s="155"/>
      <c r="B150" s="164"/>
      <c r="C150" s="164"/>
      <c r="D150" s="164"/>
    </row>
    <row r="151" spans="1:4" s="152" customFormat="1">
      <c r="A151" s="155"/>
      <c r="B151" s="164"/>
      <c r="C151" s="164"/>
      <c r="D151" s="164"/>
    </row>
  </sheetData>
  <sheetProtection password="CC03" sheet="1" objects="1" scenarios="1"/>
  <mergeCells count="1">
    <mergeCell ref="B6:O6"/>
  </mergeCells>
  <phoneticPr fontId="4" type="noConversion"/>
  <conditionalFormatting sqref="B54:B143">
    <cfRule type="cellIs" dxfId="7" priority="29" operator="equal">
      <formula>2958465</formula>
    </cfRule>
    <cfRule type="cellIs" dxfId="6" priority="30" operator="equal">
      <formula>"NR3"</formula>
    </cfRule>
    <cfRule type="cellIs" dxfId="5" priority="31" operator="equal">
      <formula>"דירוג פנימי"</formula>
    </cfRule>
  </conditionalFormatting>
  <conditionalFormatting sqref="B54:B143">
    <cfRule type="cellIs" dxfId="4" priority="28" operator="equal">
      <formula>2958465</formula>
    </cfRule>
  </conditionalFormatting>
  <conditionalFormatting sqref="B11:B39">
    <cfRule type="cellIs" dxfId="3" priority="27" operator="equal">
      <formula>"NR3"</formula>
    </cfRule>
  </conditionalFormatting>
  <conditionalFormatting sqref="A17">
    <cfRule type="cellIs" dxfId="2" priority="3" operator="equal">
      <formula>"NR3"</formula>
    </cfRule>
  </conditionalFormatting>
  <conditionalFormatting sqref="A18">
    <cfRule type="cellIs" dxfId="1" priority="2" operator="equal">
      <formula>"NR3"</formula>
    </cfRule>
  </conditionalFormatting>
  <conditionalFormatting sqref="A32">
    <cfRule type="cellIs" dxfId="0" priority="1" operator="equal">
      <formula>"NR3"</formula>
    </cfRule>
  </conditionalFormatting>
  <dataValidations count="1">
    <dataValidation allowBlank="1" showInputMessage="1" showErrorMessage="1" sqref="C5:C1048576 D1:P1048576 A1:A1048576 B1:B146 B149:B1048576 Z1:XFD2 Q3:XFD1048576 Q1:X2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69"/>
  <sheetViews>
    <sheetView rightToLeft="1" topLeftCell="C1" zoomScaleNormal="100" workbookViewId="0">
      <selection activeCell="S15" sqref="S15"/>
    </sheetView>
  </sheetViews>
  <sheetFormatPr defaultColWidth="9.140625" defaultRowHeight="18"/>
  <cols>
    <col min="1" max="1" width="3.7109375" style="1" customWidth="1"/>
    <col min="2" max="2" width="31.85546875" style="2" customWidth="1"/>
    <col min="3" max="3" width="14.140625" style="2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8554687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85546875" style="1" bestFit="1" customWidth="1"/>
    <col min="12" max="12" width="8.28515625" style="1" bestFit="1" customWidth="1"/>
    <col min="13" max="13" width="12.5703125" style="1" bestFit="1" customWidth="1"/>
    <col min="14" max="14" width="12.28515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208</v>
      </c>
      <c r="C1" s="81" t="s" vm="1">
        <v>273</v>
      </c>
    </row>
    <row r="2" spans="2:64">
      <c r="B2" s="57" t="s">
        <v>207</v>
      </c>
      <c r="C2" s="81" t="s">
        <v>274</v>
      </c>
    </row>
    <row r="3" spans="2:64">
      <c r="B3" s="57" t="s">
        <v>209</v>
      </c>
      <c r="C3" s="81" t="s">
        <v>275</v>
      </c>
    </row>
    <row r="4" spans="2:64">
      <c r="B4" s="57" t="s">
        <v>210</v>
      </c>
      <c r="C4" s="81">
        <v>162</v>
      </c>
    </row>
    <row r="6" spans="2:64" ht="26.25" customHeight="1">
      <c r="B6" s="229" t="s">
        <v>242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2:64" s="3" customFormat="1" ht="47.25">
      <c r="B7" s="60" t="s">
        <v>144</v>
      </c>
      <c r="C7" s="61" t="s">
        <v>59</v>
      </c>
      <c r="D7" s="61" t="s">
        <v>145</v>
      </c>
      <c r="E7" s="61" t="s">
        <v>15</v>
      </c>
      <c r="F7" s="61" t="s">
        <v>85</v>
      </c>
      <c r="G7" s="61" t="s">
        <v>18</v>
      </c>
      <c r="H7" s="61" t="s">
        <v>129</v>
      </c>
      <c r="I7" s="61" t="s">
        <v>68</v>
      </c>
      <c r="J7" s="61" t="s">
        <v>19</v>
      </c>
      <c r="K7" s="61" t="s">
        <v>0</v>
      </c>
      <c r="L7" s="61" t="s">
        <v>133</v>
      </c>
      <c r="M7" s="61" t="s">
        <v>137</v>
      </c>
      <c r="N7" s="78" t="s">
        <v>211</v>
      </c>
      <c r="O7" s="63" t="s">
        <v>213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80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 t="s">
        <v>52</v>
      </c>
      <c r="C10" s="83"/>
      <c r="D10" s="83"/>
      <c r="E10" s="83"/>
      <c r="F10" s="83"/>
      <c r="G10" s="91">
        <v>3.633003082051915</v>
      </c>
      <c r="H10" s="83"/>
      <c r="I10" s="83"/>
      <c r="J10" s="126">
        <v>5.9412471249189573E-3</v>
      </c>
      <c r="K10" s="91"/>
      <c r="L10" s="93"/>
      <c r="M10" s="91">
        <v>468689.60993000004</v>
      </c>
      <c r="N10" s="92">
        <v>1</v>
      </c>
      <c r="O10" s="92">
        <f>M10/'סכום נכסי הקרן'!$C$43</f>
        <v>9.7417246019070782E-3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4" t="s">
        <v>268</v>
      </c>
      <c r="C11" s="85"/>
      <c r="D11" s="85"/>
      <c r="E11" s="85"/>
      <c r="F11" s="85"/>
      <c r="G11" s="94">
        <v>3.633003082051915</v>
      </c>
      <c r="H11" s="85"/>
      <c r="I11" s="85"/>
      <c r="J11" s="127">
        <v>5.9412471249189573E-3</v>
      </c>
      <c r="K11" s="94"/>
      <c r="L11" s="96"/>
      <c r="M11" s="94">
        <v>468689.60993000004</v>
      </c>
      <c r="N11" s="95">
        <v>1</v>
      </c>
      <c r="O11" s="95">
        <f>M11/'סכום נכסי הקרן'!$C$43</f>
        <v>9.7417246019070782E-3</v>
      </c>
    </row>
    <row r="12" spans="2:64">
      <c r="B12" s="104" t="s">
        <v>264</v>
      </c>
      <c r="C12" s="85"/>
      <c r="D12" s="85"/>
      <c r="E12" s="85"/>
      <c r="F12" s="85"/>
      <c r="G12" s="94">
        <v>3.6330030820519164</v>
      </c>
      <c r="H12" s="85"/>
      <c r="I12" s="85"/>
      <c r="J12" s="127">
        <v>5.9412471249189556E-3</v>
      </c>
      <c r="K12" s="94"/>
      <c r="L12" s="96"/>
      <c r="M12" s="94">
        <v>468689.60993000004</v>
      </c>
      <c r="N12" s="95">
        <v>1</v>
      </c>
      <c r="O12" s="95">
        <f>M12/'סכום נכסי הקרן'!$C$43</f>
        <v>9.7417246019070782E-3</v>
      </c>
    </row>
    <row r="13" spans="2:64">
      <c r="B13" s="90" t="s">
        <v>2641</v>
      </c>
      <c r="C13" s="87" t="s">
        <v>2642</v>
      </c>
      <c r="D13" s="87" t="s">
        <v>360</v>
      </c>
      <c r="E13" s="87" t="s">
        <v>362</v>
      </c>
      <c r="F13" s="87" t="s">
        <v>191</v>
      </c>
      <c r="G13" s="97">
        <v>0.55000000000000004</v>
      </c>
      <c r="H13" s="100" t="s">
        <v>193</v>
      </c>
      <c r="I13" s="101">
        <v>5.5E-2</v>
      </c>
      <c r="J13" s="128">
        <v>8.0000000000000004E-4</v>
      </c>
      <c r="K13" s="97">
        <v>999999.99999999988</v>
      </c>
      <c r="L13" s="99">
        <v>135.65</v>
      </c>
      <c r="M13" s="97">
        <v>1356.5000399999999</v>
      </c>
      <c r="N13" s="98">
        <v>2.8942396231113306E-3</v>
      </c>
      <c r="O13" s="98">
        <f>M13/'סכום נכסי הקרן'!$C$43</f>
        <v>2.8194885340277918E-5</v>
      </c>
    </row>
    <row r="14" spans="2:64">
      <c r="B14" s="90" t="s">
        <v>2643</v>
      </c>
      <c r="C14" s="87" t="s">
        <v>2644</v>
      </c>
      <c r="D14" s="87" t="s">
        <v>360</v>
      </c>
      <c r="E14" s="87" t="s">
        <v>362</v>
      </c>
      <c r="F14" s="87" t="s">
        <v>191</v>
      </c>
      <c r="G14" s="97">
        <v>2.15</v>
      </c>
      <c r="H14" s="100" t="s">
        <v>193</v>
      </c>
      <c r="I14" s="101">
        <v>5.2000000000000005E-2</v>
      </c>
      <c r="J14" s="128">
        <v>3.7000000000000002E-3</v>
      </c>
      <c r="K14" s="97">
        <v>2999999.9999999995</v>
      </c>
      <c r="L14" s="99">
        <v>138.06</v>
      </c>
      <c r="M14" s="97">
        <v>4141.7999299999992</v>
      </c>
      <c r="N14" s="98">
        <v>8.8369783375795066E-3</v>
      </c>
      <c r="O14" s="98">
        <f>M14/'סכום נכסי הקרן'!$C$43</f>
        <v>8.6087409277718193E-5</v>
      </c>
    </row>
    <row r="15" spans="2:64">
      <c r="B15" s="90" t="s">
        <v>2645</v>
      </c>
      <c r="C15" s="87" t="s">
        <v>2646</v>
      </c>
      <c r="D15" s="87" t="s">
        <v>360</v>
      </c>
      <c r="E15" s="87" t="s">
        <v>362</v>
      </c>
      <c r="F15" s="87" t="s">
        <v>191</v>
      </c>
      <c r="G15" s="97">
        <v>2.0300000000000002</v>
      </c>
      <c r="H15" s="100" t="s">
        <v>193</v>
      </c>
      <c r="I15" s="101">
        <v>5.7500000000000002E-2</v>
      </c>
      <c r="J15" s="128">
        <v>4.5000000000000005E-3</v>
      </c>
      <c r="K15" s="97">
        <v>4999999.9999999991</v>
      </c>
      <c r="L15" s="99">
        <v>139.22</v>
      </c>
      <c r="M15" s="97">
        <v>6961.0001399999983</v>
      </c>
      <c r="N15" s="98">
        <v>1.4852047053143852E-2</v>
      </c>
      <c r="O15" s="98">
        <f>M15/'סכום נכסי הקרן'!$C$43</f>
        <v>1.4468455216629298E-4</v>
      </c>
    </row>
    <row r="16" spans="2:64">
      <c r="B16" s="90" t="s">
        <v>2647</v>
      </c>
      <c r="C16" s="87" t="s">
        <v>2648</v>
      </c>
      <c r="D16" s="87" t="s">
        <v>378</v>
      </c>
      <c r="E16" s="87" t="s">
        <v>362</v>
      </c>
      <c r="F16" s="87" t="s">
        <v>191</v>
      </c>
      <c r="G16" s="97">
        <v>3.5300000000000002</v>
      </c>
      <c r="H16" s="100" t="s">
        <v>193</v>
      </c>
      <c r="I16" s="101">
        <v>0.06</v>
      </c>
      <c r="J16" s="128">
        <v>5.1999999999999998E-3</v>
      </c>
      <c r="K16" s="97">
        <v>11495548.439999998</v>
      </c>
      <c r="L16" s="99">
        <v>147.66999999999999</v>
      </c>
      <c r="M16" s="97">
        <v>16975.476319999998</v>
      </c>
      <c r="N16" s="98">
        <v>3.6219015656300396E-2</v>
      </c>
      <c r="O16" s="98">
        <f>M16/'סכום נכסי הקרן'!$C$43</f>
        <v>3.528356758758392E-4</v>
      </c>
    </row>
    <row r="17" spans="2:15">
      <c r="B17" s="90" t="s">
        <v>2649</v>
      </c>
      <c r="C17" s="87" t="s">
        <v>2650</v>
      </c>
      <c r="D17" s="87" t="s">
        <v>378</v>
      </c>
      <c r="E17" s="87" t="s">
        <v>362</v>
      </c>
      <c r="F17" s="87" t="s">
        <v>191</v>
      </c>
      <c r="G17" s="97">
        <v>4.620000000000001</v>
      </c>
      <c r="H17" s="100" t="s">
        <v>193</v>
      </c>
      <c r="I17" s="101">
        <v>5.0499999999999996E-2</v>
      </c>
      <c r="J17" s="128">
        <v>8.1000000000000013E-3</v>
      </c>
      <c r="K17" s="97">
        <v>15518335.689999998</v>
      </c>
      <c r="L17" s="99">
        <v>151.59</v>
      </c>
      <c r="M17" s="97">
        <v>23524.246379999997</v>
      </c>
      <c r="N17" s="98">
        <v>5.0191525226073182E-2</v>
      </c>
      <c r="O17" s="98">
        <f>M17/'סכום נכסי הקרן'!$C$43</f>
        <v>4.8895201610207688E-4</v>
      </c>
    </row>
    <row r="18" spans="2:15">
      <c r="B18" s="90" t="s">
        <v>2651</v>
      </c>
      <c r="C18" s="87" t="s">
        <v>2652</v>
      </c>
      <c r="D18" s="87" t="s">
        <v>378</v>
      </c>
      <c r="E18" s="87" t="s">
        <v>362</v>
      </c>
      <c r="F18" s="87" t="s">
        <v>191</v>
      </c>
      <c r="G18" s="97">
        <v>3.0199999999999996</v>
      </c>
      <c r="H18" s="100" t="s">
        <v>193</v>
      </c>
      <c r="I18" s="101">
        <v>4.8000000000000001E-2</v>
      </c>
      <c r="J18" s="128">
        <v>3.6999999999999993E-3</v>
      </c>
      <c r="K18" s="97">
        <v>24999999.999999996</v>
      </c>
      <c r="L18" s="99">
        <v>139.47999999999999</v>
      </c>
      <c r="M18" s="97">
        <v>34869.999590000007</v>
      </c>
      <c r="N18" s="98">
        <v>7.4398917431107395E-2</v>
      </c>
      <c r="O18" s="98">
        <f>M18/'סכום נכסי הקרן'!$C$43</f>
        <v>7.2477376429387229E-4</v>
      </c>
    </row>
    <row r="19" spans="2:15">
      <c r="B19" s="90" t="s">
        <v>2653</v>
      </c>
      <c r="C19" s="87" t="s">
        <v>2654</v>
      </c>
      <c r="D19" s="87" t="s">
        <v>360</v>
      </c>
      <c r="E19" s="87" t="s">
        <v>362</v>
      </c>
      <c r="F19" s="87" t="s">
        <v>191</v>
      </c>
      <c r="G19" s="97">
        <v>1.4999999999999998</v>
      </c>
      <c r="H19" s="100" t="s">
        <v>193</v>
      </c>
      <c r="I19" s="101">
        <v>0.06</v>
      </c>
      <c r="J19" s="128">
        <v>4.3E-3</v>
      </c>
      <c r="K19" s="97">
        <v>9999999.9999999981</v>
      </c>
      <c r="L19" s="99">
        <v>133.49</v>
      </c>
      <c r="M19" s="97">
        <v>13348.999169999997</v>
      </c>
      <c r="N19" s="98">
        <v>2.8481534233271575E-2</v>
      </c>
      <c r="O19" s="98">
        <f>M19/'סכום נכסי הקרן'!$C$43</f>
        <v>2.7745926274032036E-4</v>
      </c>
    </row>
    <row r="20" spans="2:15">
      <c r="B20" s="90" t="s">
        <v>2655</v>
      </c>
      <c r="C20" s="87" t="s">
        <v>2656</v>
      </c>
      <c r="D20" s="87" t="s">
        <v>378</v>
      </c>
      <c r="E20" s="87" t="s">
        <v>362</v>
      </c>
      <c r="F20" s="87" t="s">
        <v>191</v>
      </c>
      <c r="G20" s="97">
        <v>0.76</v>
      </c>
      <c r="H20" s="100" t="s">
        <v>193</v>
      </c>
      <c r="I20" s="101">
        <v>5.0499999999999996E-2</v>
      </c>
      <c r="J20" s="128">
        <v>1.2999999999999999E-3</v>
      </c>
      <c r="K20" s="97">
        <v>247156.90999999997</v>
      </c>
      <c r="L20" s="99">
        <v>134.56</v>
      </c>
      <c r="M20" s="97">
        <v>332.57431999999994</v>
      </c>
      <c r="N20" s="98">
        <v>7.0958329980831182E-4</v>
      </c>
      <c r="O20" s="98">
        <f>M20/'סכום נכסי הקרן'!$C$43</f>
        <v>6.9125650888450374E-6</v>
      </c>
    </row>
    <row r="21" spans="2:15">
      <c r="B21" s="90" t="s">
        <v>2657</v>
      </c>
      <c r="C21" s="87" t="s">
        <v>2658</v>
      </c>
      <c r="D21" s="87" t="s">
        <v>378</v>
      </c>
      <c r="E21" s="87" t="s">
        <v>362</v>
      </c>
      <c r="F21" s="87" t="s">
        <v>191</v>
      </c>
      <c r="G21" s="97">
        <v>0.53999999999999992</v>
      </c>
      <c r="H21" s="100" t="s">
        <v>193</v>
      </c>
      <c r="I21" s="101">
        <v>5.5E-2</v>
      </c>
      <c r="J21" s="128">
        <v>1E-3</v>
      </c>
      <c r="K21" s="97">
        <v>734853.37999999989</v>
      </c>
      <c r="L21" s="99">
        <v>136.38999999999999</v>
      </c>
      <c r="M21" s="97">
        <v>1002.2665899999998</v>
      </c>
      <c r="N21" s="98">
        <v>2.1384442256991592E-3</v>
      </c>
      <c r="O21" s="98">
        <f>M21/'סכום נכסי הקרן'!$C$43</f>
        <v>2.0832134723299631E-5</v>
      </c>
    </row>
    <row r="22" spans="2:15">
      <c r="B22" s="90" t="s">
        <v>2657</v>
      </c>
      <c r="C22" s="87" t="s">
        <v>2659</v>
      </c>
      <c r="D22" s="87" t="s">
        <v>378</v>
      </c>
      <c r="E22" s="87" t="s">
        <v>362</v>
      </c>
      <c r="F22" s="87" t="s">
        <v>191</v>
      </c>
      <c r="G22" s="97">
        <v>0.55999999999999994</v>
      </c>
      <c r="H22" s="100" t="s">
        <v>193</v>
      </c>
      <c r="I22" s="101">
        <v>5.5E-2</v>
      </c>
      <c r="J22" s="128">
        <v>1.1999999999999999E-3</v>
      </c>
      <c r="K22" s="97">
        <v>1224735.5899999999</v>
      </c>
      <c r="L22" s="99">
        <v>135.72</v>
      </c>
      <c r="M22" s="97">
        <v>1662.2111599999996</v>
      </c>
      <c r="N22" s="98">
        <v>3.5465073788349074E-3</v>
      </c>
      <c r="O22" s="98">
        <f>M22/'סכום נכסי הקרן'!$C$43</f>
        <v>3.4549098183241001E-5</v>
      </c>
    </row>
    <row r="23" spans="2:15">
      <c r="B23" s="90" t="s">
        <v>2660</v>
      </c>
      <c r="C23" s="87" t="s">
        <v>2661</v>
      </c>
      <c r="D23" s="87" t="s">
        <v>378</v>
      </c>
      <c r="E23" s="87" t="s">
        <v>362</v>
      </c>
      <c r="F23" s="87" t="s">
        <v>191</v>
      </c>
      <c r="G23" s="97">
        <v>1.0199999999999998</v>
      </c>
      <c r="H23" s="100" t="s">
        <v>193</v>
      </c>
      <c r="I23" s="101">
        <v>6.1500000000000006E-2</v>
      </c>
      <c r="J23" s="128">
        <v>2.2000000000000001E-3</v>
      </c>
      <c r="K23" s="97">
        <v>951128.54999999981</v>
      </c>
      <c r="L23" s="99">
        <v>131.32</v>
      </c>
      <c r="M23" s="97">
        <v>1249.0220499999998</v>
      </c>
      <c r="N23" s="98">
        <v>2.6649237011815651E-3</v>
      </c>
      <c r="O23" s="98">
        <f>M23/'סכום נכסי הקרן'!$C$43</f>
        <v>2.5960952782005719E-5</v>
      </c>
    </row>
    <row r="24" spans="2:15">
      <c r="B24" s="90" t="s">
        <v>2662</v>
      </c>
      <c r="C24" s="87" t="s">
        <v>2663</v>
      </c>
      <c r="D24" s="87" t="s">
        <v>378</v>
      </c>
      <c r="E24" s="87" t="s">
        <v>362</v>
      </c>
      <c r="F24" s="87" t="s">
        <v>191</v>
      </c>
      <c r="G24" s="97">
        <v>2.7600000000000002</v>
      </c>
      <c r="H24" s="100" t="s">
        <v>193</v>
      </c>
      <c r="I24" s="101">
        <v>5.2499999999999998E-2</v>
      </c>
      <c r="J24" s="128">
        <v>4.0000000000000001E-3</v>
      </c>
      <c r="K24" s="97">
        <v>1237989.8799999997</v>
      </c>
      <c r="L24" s="99">
        <v>152.13999999999999</v>
      </c>
      <c r="M24" s="97">
        <v>1883.4778499999995</v>
      </c>
      <c r="N24" s="98">
        <v>4.0186038053655632E-3</v>
      </c>
      <c r="O24" s="98">
        <f>M24/'סכום נכסי הקרן'!$C$43</f>
        <v>3.9148131556047108E-5</v>
      </c>
    </row>
    <row r="25" spans="2:15">
      <c r="B25" s="90" t="s">
        <v>2664</v>
      </c>
      <c r="C25" s="87" t="s">
        <v>2665</v>
      </c>
      <c r="D25" s="87" t="s">
        <v>378</v>
      </c>
      <c r="E25" s="87" t="s">
        <v>362</v>
      </c>
      <c r="F25" s="87" t="s">
        <v>191</v>
      </c>
      <c r="G25" s="97">
        <v>6.01</v>
      </c>
      <c r="H25" s="100" t="s">
        <v>193</v>
      </c>
      <c r="I25" s="101">
        <v>5.5999999999999994E-2</v>
      </c>
      <c r="J25" s="128">
        <v>1.0799999999999999E-2</v>
      </c>
      <c r="K25" s="97">
        <v>9089436.6599999983</v>
      </c>
      <c r="L25" s="99">
        <v>161</v>
      </c>
      <c r="M25" s="97">
        <v>14633.993009999998</v>
      </c>
      <c r="N25" s="98">
        <v>3.122320764094946E-2</v>
      </c>
      <c r="O25" s="98">
        <f>M25/'סכום נכסי הקרן'!$C$43</f>
        <v>3.041678900262904E-4</v>
      </c>
    </row>
    <row r="26" spans="2:15">
      <c r="B26" s="90" t="s">
        <v>2666</v>
      </c>
      <c r="C26" s="87" t="s">
        <v>2667</v>
      </c>
      <c r="D26" s="87" t="s">
        <v>378</v>
      </c>
      <c r="E26" s="87" t="s">
        <v>362</v>
      </c>
      <c r="F26" s="87" t="s">
        <v>191</v>
      </c>
      <c r="G26" s="97">
        <v>0.18</v>
      </c>
      <c r="H26" s="100" t="s">
        <v>193</v>
      </c>
      <c r="I26" s="101">
        <v>4.7E-2</v>
      </c>
      <c r="J26" s="128">
        <v>-4.1999999999999997E-3</v>
      </c>
      <c r="K26" s="97">
        <v>19126.619999999995</v>
      </c>
      <c r="L26" s="99">
        <v>164.27</v>
      </c>
      <c r="M26" s="97">
        <v>31.419299999999996</v>
      </c>
      <c r="N26" s="98">
        <v>6.7036476453345202E-5</v>
      </c>
      <c r="O26" s="98">
        <f>M26/'סכום נכסי הקרן'!$C$43</f>
        <v>6.530508918907175E-7</v>
      </c>
    </row>
    <row r="27" spans="2:15">
      <c r="B27" s="90" t="s">
        <v>2668</v>
      </c>
      <c r="C27" s="87" t="s">
        <v>2669</v>
      </c>
      <c r="D27" s="87" t="s">
        <v>378</v>
      </c>
      <c r="E27" s="87" t="s">
        <v>362</v>
      </c>
      <c r="F27" s="87" t="s">
        <v>191</v>
      </c>
      <c r="G27" s="97">
        <v>0.26</v>
      </c>
      <c r="H27" s="100" t="s">
        <v>193</v>
      </c>
      <c r="I27" s="101">
        <v>4.8000000000000001E-2</v>
      </c>
      <c r="J27" s="128">
        <v>-2.3E-3</v>
      </c>
      <c r="K27" s="97">
        <v>24999999.999999996</v>
      </c>
      <c r="L27" s="99">
        <v>127.02</v>
      </c>
      <c r="M27" s="97">
        <v>31754.999529999994</v>
      </c>
      <c r="N27" s="98">
        <v>6.7752727726869563E-2</v>
      </c>
      <c r="O27" s="98">
        <f>M27/'סכום נכסי הקרן'!$C$43</f>
        <v>6.6002841454315707E-4</v>
      </c>
    </row>
    <row r="28" spans="2:15">
      <c r="B28" s="90" t="s">
        <v>2670</v>
      </c>
      <c r="C28" s="87" t="s">
        <v>2671</v>
      </c>
      <c r="D28" s="87" t="s">
        <v>378</v>
      </c>
      <c r="E28" s="87" t="s">
        <v>362</v>
      </c>
      <c r="F28" s="87" t="s">
        <v>191</v>
      </c>
      <c r="G28" s="97">
        <v>4.13</v>
      </c>
      <c r="H28" s="100" t="s">
        <v>193</v>
      </c>
      <c r="I28" s="101">
        <v>5.0999999999999997E-2</v>
      </c>
      <c r="J28" s="128">
        <v>7.1999999999999989E-3</v>
      </c>
      <c r="K28" s="97">
        <v>14316079.599999998</v>
      </c>
      <c r="L28" s="99">
        <v>150.13</v>
      </c>
      <c r="M28" s="97">
        <v>21492.729600000002</v>
      </c>
      <c r="N28" s="98">
        <v>4.5857064344161577E-2</v>
      </c>
      <c r="O28" s="98">
        <f>M28/'סכום נכסי הקרן'!$C$43</f>
        <v>4.4672689189275468E-4</v>
      </c>
    </row>
    <row r="29" spans="2:15">
      <c r="B29" s="90" t="s">
        <v>2672</v>
      </c>
      <c r="C29" s="87" t="s">
        <v>2673</v>
      </c>
      <c r="D29" s="87" t="s">
        <v>378</v>
      </c>
      <c r="E29" s="87" t="s">
        <v>362</v>
      </c>
      <c r="F29" s="87" t="s">
        <v>191</v>
      </c>
      <c r="G29" s="97">
        <v>6.05</v>
      </c>
      <c r="H29" s="100" t="s">
        <v>193</v>
      </c>
      <c r="I29" s="101">
        <v>5.5E-2</v>
      </c>
      <c r="J29" s="128">
        <v>9.0000000000000011E-3</v>
      </c>
      <c r="K29" s="97">
        <v>9999999.9999999981</v>
      </c>
      <c r="L29" s="99">
        <v>163.44999999999999</v>
      </c>
      <c r="M29" s="97">
        <v>16344.999509999998</v>
      </c>
      <c r="N29" s="98">
        <v>3.4873825157850556E-2</v>
      </c>
      <c r="O29" s="98">
        <f>M29/'סכום נכסי הקרן'!$C$43</f>
        <v>3.3973120050283874E-4</v>
      </c>
    </row>
    <row r="30" spans="2:15">
      <c r="B30" s="90" t="s">
        <v>2674</v>
      </c>
      <c r="C30" s="87" t="s">
        <v>2675</v>
      </c>
      <c r="D30" s="87" t="s">
        <v>378</v>
      </c>
      <c r="E30" s="87" t="s">
        <v>362</v>
      </c>
      <c r="F30" s="87" t="s">
        <v>191</v>
      </c>
      <c r="G30" s="97">
        <v>2.0100000000000002</v>
      </c>
      <c r="H30" s="100" t="s">
        <v>193</v>
      </c>
      <c r="I30" s="101">
        <v>5.5999999999999994E-2</v>
      </c>
      <c r="J30" s="128">
        <v>4.5999999999999999E-3</v>
      </c>
      <c r="K30" s="97">
        <v>9999999.9999999981</v>
      </c>
      <c r="L30" s="99">
        <v>138.66</v>
      </c>
      <c r="M30" s="97">
        <v>13866.000369999998</v>
      </c>
      <c r="N30" s="98">
        <v>2.9584612238515207E-2</v>
      </c>
      <c r="O30" s="98">
        <f>M30/'סכום נכסי הקרן'!$C$43</f>
        <v>2.8820514488182484E-4</v>
      </c>
    </row>
    <row r="31" spans="2:15">
      <c r="B31" s="90" t="s">
        <v>2676</v>
      </c>
      <c r="C31" s="87" t="s">
        <v>2677</v>
      </c>
      <c r="D31" s="87" t="s">
        <v>378</v>
      </c>
      <c r="E31" s="87" t="s">
        <v>362</v>
      </c>
      <c r="F31" s="87" t="s">
        <v>191</v>
      </c>
      <c r="G31" s="97">
        <v>1.22</v>
      </c>
      <c r="H31" s="100" t="s">
        <v>193</v>
      </c>
      <c r="I31" s="101">
        <v>4.8000000000000001E-2</v>
      </c>
      <c r="J31" s="128">
        <v>3.3999999999999998E-3</v>
      </c>
      <c r="K31" s="97">
        <v>24999999.999999996</v>
      </c>
      <c r="L31" s="99">
        <v>131.94</v>
      </c>
      <c r="M31" s="97">
        <v>32984.997609999999</v>
      </c>
      <c r="N31" s="98">
        <v>7.0377061729459692E-2</v>
      </c>
      <c r="O31" s="98">
        <f>M31/'סכום נכסי הקרן'!$C$43</f>
        <v>6.8559395365981059E-4</v>
      </c>
    </row>
    <row r="32" spans="2:15">
      <c r="B32" s="90" t="s">
        <v>2678</v>
      </c>
      <c r="C32" s="87" t="s">
        <v>2679</v>
      </c>
      <c r="D32" s="87" t="s">
        <v>378</v>
      </c>
      <c r="E32" s="87" t="s">
        <v>362</v>
      </c>
      <c r="F32" s="87" t="s">
        <v>191</v>
      </c>
      <c r="G32" s="97">
        <v>5.089999999999999</v>
      </c>
      <c r="H32" s="100" t="s">
        <v>193</v>
      </c>
      <c r="I32" s="101">
        <v>5.0499999999999996E-2</v>
      </c>
      <c r="J32" s="128">
        <v>8.8999999999999982E-3</v>
      </c>
      <c r="K32" s="97">
        <v>16690065.589999998</v>
      </c>
      <c r="L32" s="99">
        <v>148.24</v>
      </c>
      <c r="M32" s="97">
        <v>24741.35269</v>
      </c>
      <c r="N32" s="98">
        <v>5.278835324234131E-2</v>
      </c>
      <c r="O32" s="98">
        <f>M32/'סכום נכסי הקרן'!$C$43</f>
        <v>5.1424959947507759E-4</v>
      </c>
    </row>
    <row r="33" spans="2:15">
      <c r="B33" s="90" t="s">
        <v>2680</v>
      </c>
      <c r="C33" s="87" t="s">
        <v>2681</v>
      </c>
      <c r="D33" s="87" t="s">
        <v>378</v>
      </c>
      <c r="E33" s="87" t="s">
        <v>362</v>
      </c>
      <c r="F33" s="87" t="s">
        <v>191</v>
      </c>
      <c r="G33" s="97">
        <v>5.589999999999999</v>
      </c>
      <c r="H33" s="100" t="s">
        <v>193</v>
      </c>
      <c r="I33" s="101">
        <v>5.0499999999999996E-2</v>
      </c>
      <c r="J33" s="128">
        <v>9.5999999999999992E-3</v>
      </c>
      <c r="K33" s="97">
        <v>17805476.839999996</v>
      </c>
      <c r="L33" s="99">
        <v>152.19</v>
      </c>
      <c r="M33" s="97">
        <v>27098.155049999998</v>
      </c>
      <c r="N33" s="98">
        <v>5.7816846108551832E-2</v>
      </c>
      <c r="O33" s="98">
        <f>M33/'סכום נכסי הקרן'!$C$43</f>
        <v>5.6323579214035487E-4</v>
      </c>
    </row>
    <row r="34" spans="2:15">
      <c r="B34" s="90" t="s">
        <v>2682</v>
      </c>
      <c r="C34" s="87">
        <v>3273</v>
      </c>
      <c r="D34" s="87" t="s">
        <v>378</v>
      </c>
      <c r="E34" s="87" t="s">
        <v>362</v>
      </c>
      <c r="F34" s="87" t="s">
        <v>191</v>
      </c>
      <c r="G34" s="97">
        <v>0.24000000000000002</v>
      </c>
      <c r="H34" s="100" t="s">
        <v>193</v>
      </c>
      <c r="I34" s="101">
        <v>5.2300000000000006E-2</v>
      </c>
      <c r="J34" s="128">
        <v>-4.5000000000000005E-3</v>
      </c>
      <c r="K34" s="97">
        <v>11922.53</v>
      </c>
      <c r="L34" s="99">
        <v>130.91</v>
      </c>
      <c r="M34" s="97">
        <v>15.607789999999998</v>
      </c>
      <c r="N34" s="98">
        <v>3.3300908894334269E-5</v>
      </c>
      <c r="O34" s="98">
        <f>M34/'סכום נכסי הקרן'!$C$43</f>
        <v>3.2440828344180238E-7</v>
      </c>
    </row>
    <row r="35" spans="2:15">
      <c r="B35" s="90" t="s">
        <v>2683</v>
      </c>
      <c r="C35" s="87">
        <v>3252</v>
      </c>
      <c r="D35" s="87" t="s">
        <v>378</v>
      </c>
      <c r="E35" s="87" t="s">
        <v>362</v>
      </c>
      <c r="F35" s="87" t="s">
        <v>191</v>
      </c>
      <c r="G35" s="97">
        <v>0.71999999999999986</v>
      </c>
      <c r="H35" s="100" t="s">
        <v>193</v>
      </c>
      <c r="I35" s="101">
        <v>5.5E-2</v>
      </c>
      <c r="J35" s="128">
        <v>0</v>
      </c>
      <c r="K35" s="97">
        <v>125751.42999999998</v>
      </c>
      <c r="L35" s="99">
        <v>135.26</v>
      </c>
      <c r="M35" s="97">
        <v>170.09139000000002</v>
      </c>
      <c r="N35" s="98">
        <v>3.6290838626741394E-4</v>
      </c>
      <c r="O35" s="98">
        <f>M35/'סכום נכסי הקרן'!$C$43</f>
        <v>3.535353554739663E-6</v>
      </c>
    </row>
    <row r="36" spans="2:15">
      <c r="B36" s="90" t="s">
        <v>2684</v>
      </c>
      <c r="C36" s="87" t="s">
        <v>2685</v>
      </c>
      <c r="D36" s="87" t="s">
        <v>378</v>
      </c>
      <c r="E36" s="87" t="s">
        <v>362</v>
      </c>
      <c r="F36" s="87" t="s">
        <v>191</v>
      </c>
      <c r="G36" s="97">
        <v>2.1300000000000003</v>
      </c>
      <c r="H36" s="100" t="s">
        <v>193</v>
      </c>
      <c r="I36" s="101">
        <v>4.8000000000000001E-2</v>
      </c>
      <c r="J36" s="128">
        <v>4.0999999999999995E-3</v>
      </c>
      <c r="K36" s="97">
        <v>24999999.999999996</v>
      </c>
      <c r="L36" s="99">
        <v>132.5</v>
      </c>
      <c r="M36" s="97">
        <v>33124.999409999997</v>
      </c>
      <c r="N36" s="98">
        <v>7.067577071944757E-2</v>
      </c>
      <c r="O36" s="98">
        <f>M36/'סכום נכסי הקרן'!$C$43</f>
        <v>6.8850389437638624E-4</v>
      </c>
    </row>
    <row r="37" spans="2:15">
      <c r="B37" s="90" t="s">
        <v>2686</v>
      </c>
      <c r="C37" s="87">
        <v>3258</v>
      </c>
      <c r="D37" s="87" t="s">
        <v>378</v>
      </c>
      <c r="E37" s="87" t="s">
        <v>362</v>
      </c>
      <c r="F37" s="87" t="s">
        <v>191</v>
      </c>
      <c r="G37" s="97">
        <v>0.7</v>
      </c>
      <c r="H37" s="100" t="s">
        <v>193</v>
      </c>
      <c r="I37" s="101">
        <v>5.5E-2</v>
      </c>
      <c r="J37" s="128">
        <v>1.8999999999999998E-3</v>
      </c>
      <c r="K37" s="97">
        <v>110369.78999999998</v>
      </c>
      <c r="L37" s="99">
        <v>133.57</v>
      </c>
      <c r="M37" s="97">
        <v>147.42093</v>
      </c>
      <c r="N37" s="98">
        <v>3.1453850667186262E-4</v>
      </c>
      <c r="O37" s="98">
        <f>M37/'סכום נכסי הקרן'!$C$43</f>
        <v>3.0641475086923973E-6</v>
      </c>
    </row>
    <row r="38" spans="2:15">
      <c r="B38" s="90" t="s">
        <v>2687</v>
      </c>
      <c r="C38" s="87">
        <v>3277</v>
      </c>
      <c r="D38" s="87" t="s">
        <v>360</v>
      </c>
      <c r="E38" s="87" t="s">
        <v>362</v>
      </c>
      <c r="F38" s="87" t="s">
        <v>191</v>
      </c>
      <c r="G38" s="97">
        <v>0.85</v>
      </c>
      <c r="H38" s="100" t="s">
        <v>193</v>
      </c>
      <c r="I38" s="101">
        <v>5.9000000000000004E-2</v>
      </c>
      <c r="J38" s="128">
        <v>2.3999999999999998E-3</v>
      </c>
      <c r="K38" s="97">
        <v>221231.67999999996</v>
      </c>
      <c r="L38" s="99">
        <v>131.25</v>
      </c>
      <c r="M38" s="97">
        <v>290.36657999999994</v>
      </c>
      <c r="N38" s="98">
        <v>6.1952851919070046E-4</v>
      </c>
      <c r="O38" s="98">
        <f>M38/'סכום נכסי הקרן'!$C$43</f>
        <v>6.0352762169831077E-6</v>
      </c>
    </row>
    <row r="39" spans="2:15">
      <c r="B39" s="90" t="s">
        <v>2688</v>
      </c>
      <c r="C39" s="87" t="s">
        <v>2689</v>
      </c>
      <c r="D39" s="87" t="s">
        <v>367</v>
      </c>
      <c r="E39" s="87" t="s">
        <v>388</v>
      </c>
      <c r="F39" s="87" t="s">
        <v>191</v>
      </c>
      <c r="G39" s="97">
        <v>0.87</v>
      </c>
      <c r="H39" s="100" t="s">
        <v>193</v>
      </c>
      <c r="I39" s="101">
        <v>0.06</v>
      </c>
      <c r="J39" s="128">
        <v>2.2000000000000001E-3</v>
      </c>
      <c r="K39" s="97">
        <v>377562.37999999995</v>
      </c>
      <c r="L39" s="99">
        <v>131.44</v>
      </c>
      <c r="M39" s="97">
        <v>496.26801999999992</v>
      </c>
      <c r="N39" s="98">
        <v>1.0588415221624366E-3</v>
      </c>
      <c r="O39" s="98">
        <f>M39/'סכום נכסי הקרן'!$C$43</f>
        <v>1.0314942505970547E-5</v>
      </c>
    </row>
    <row r="40" spans="2:15">
      <c r="B40" s="90" t="s">
        <v>2690</v>
      </c>
      <c r="C40" s="87" t="s">
        <v>2691</v>
      </c>
      <c r="D40" s="87" t="s">
        <v>367</v>
      </c>
      <c r="E40" s="87" t="s">
        <v>388</v>
      </c>
      <c r="F40" s="87" t="s">
        <v>191</v>
      </c>
      <c r="G40" s="97">
        <v>1.4699999999999998</v>
      </c>
      <c r="H40" s="100" t="s">
        <v>193</v>
      </c>
      <c r="I40" s="101">
        <v>6.25E-2</v>
      </c>
      <c r="J40" s="128">
        <v>4.3999999999999985E-3</v>
      </c>
      <c r="K40" s="97">
        <v>9999999.9999999981</v>
      </c>
      <c r="L40" s="99">
        <v>134.58000000000001</v>
      </c>
      <c r="M40" s="97">
        <v>13457.99955</v>
      </c>
      <c r="N40" s="98">
        <v>2.8714098339005182E-2</v>
      </c>
      <c r="O40" s="98">
        <f>M40/'סכום נכסי הקרן'!$C$43</f>
        <v>2.7972483821066594E-4</v>
      </c>
    </row>
    <row r="41" spans="2:15">
      <c r="B41" s="90" t="s">
        <v>2692</v>
      </c>
      <c r="C41" s="87" t="s">
        <v>2693</v>
      </c>
      <c r="D41" s="87" t="s">
        <v>367</v>
      </c>
      <c r="E41" s="87" t="s">
        <v>388</v>
      </c>
      <c r="F41" s="87" t="s">
        <v>191</v>
      </c>
      <c r="G41" s="97">
        <v>3.54</v>
      </c>
      <c r="H41" s="100" t="s">
        <v>193</v>
      </c>
      <c r="I41" s="101">
        <v>6.2E-2</v>
      </c>
      <c r="J41" s="128">
        <v>-1.1999999999999999E-3</v>
      </c>
      <c r="K41" s="97">
        <v>2280770.3399999994</v>
      </c>
      <c r="L41" s="99">
        <v>152.72</v>
      </c>
      <c r="M41" s="97">
        <v>3483.1924299999991</v>
      </c>
      <c r="N41" s="98">
        <v>7.4317679679739915E-3</v>
      </c>
      <c r="O41" s="98">
        <f>M41/'סכום נכסי הקרן'!$C$43</f>
        <v>7.2398236849277204E-5</v>
      </c>
    </row>
    <row r="42" spans="2:15">
      <c r="B42" s="90" t="s">
        <v>2694</v>
      </c>
      <c r="C42" s="87" t="s">
        <v>2695</v>
      </c>
      <c r="D42" s="87" t="s">
        <v>367</v>
      </c>
      <c r="E42" s="87" t="s">
        <v>388</v>
      </c>
      <c r="F42" s="87" t="s">
        <v>191</v>
      </c>
      <c r="G42" s="97">
        <v>5.9899999999999993</v>
      </c>
      <c r="H42" s="100" t="s">
        <v>193</v>
      </c>
      <c r="I42" s="101">
        <v>5.6500000000000002E-2</v>
      </c>
      <c r="J42" s="128">
        <v>1.2500000000000001E-2</v>
      </c>
      <c r="K42" s="97">
        <v>2273162.2099999995</v>
      </c>
      <c r="L42" s="99">
        <v>159.88</v>
      </c>
      <c r="M42" s="97">
        <v>3634.3317099999995</v>
      </c>
      <c r="N42" s="98">
        <v>7.7542399767359807E-3</v>
      </c>
      <c r="O42" s="98">
        <f>M42/'סכום נכסי הקרן'!$C$43</f>
        <v>7.5539670350460277E-5</v>
      </c>
    </row>
    <row r="43" spans="2:15">
      <c r="B43" s="90" t="s">
        <v>2696</v>
      </c>
      <c r="C43" s="87" t="s">
        <v>2697</v>
      </c>
      <c r="D43" s="87" t="s">
        <v>367</v>
      </c>
      <c r="E43" s="87" t="s">
        <v>388</v>
      </c>
      <c r="F43" s="87" t="s">
        <v>191</v>
      </c>
      <c r="G43" s="97">
        <v>0.49000000000000005</v>
      </c>
      <c r="H43" s="100" t="s">
        <v>193</v>
      </c>
      <c r="I43" s="101">
        <v>5.5E-2</v>
      </c>
      <c r="J43" s="128">
        <v>1.5E-3</v>
      </c>
      <c r="K43" s="97">
        <v>117128.57999999999</v>
      </c>
      <c r="L43" s="99">
        <v>134.77000000000001</v>
      </c>
      <c r="M43" s="97">
        <v>157.85418999999996</v>
      </c>
      <c r="N43" s="98">
        <v>3.3679899587186471E-4</v>
      </c>
      <c r="O43" s="98">
        <f>M43/'סכום נכסי הקרן'!$C$43</f>
        <v>3.2810030639825449E-6</v>
      </c>
    </row>
    <row r="44" spans="2:15">
      <c r="B44" s="90" t="s">
        <v>2698</v>
      </c>
      <c r="C44" s="87">
        <v>3534</v>
      </c>
      <c r="D44" s="87" t="s">
        <v>367</v>
      </c>
      <c r="E44" s="87" t="s">
        <v>388</v>
      </c>
      <c r="F44" s="87" t="s">
        <v>191</v>
      </c>
      <c r="G44" s="97">
        <v>5.98</v>
      </c>
      <c r="H44" s="100" t="s">
        <v>193</v>
      </c>
      <c r="I44" s="101">
        <v>5.5099999999999996E-2</v>
      </c>
      <c r="J44" s="128">
        <v>8.8999999999999999E-3</v>
      </c>
      <c r="K44" s="97">
        <v>49999999.999999993</v>
      </c>
      <c r="L44" s="99">
        <v>166.76</v>
      </c>
      <c r="M44" s="97">
        <v>83379.997659999979</v>
      </c>
      <c r="N44" s="98">
        <v>0.17790024761260015</v>
      </c>
      <c r="O44" s="98">
        <f>M44/'סכום נכסי הקרן'!$C$43</f>
        <v>1.7330552188530278E-3</v>
      </c>
    </row>
    <row r="45" spans="2:15">
      <c r="B45" s="90" t="s">
        <v>2699</v>
      </c>
      <c r="C45" s="87" t="s">
        <v>2700</v>
      </c>
      <c r="D45" s="87" t="s">
        <v>367</v>
      </c>
      <c r="E45" s="87" t="s">
        <v>388</v>
      </c>
      <c r="F45" s="87" t="s">
        <v>191</v>
      </c>
      <c r="G45" s="97">
        <v>0.23999999999999996</v>
      </c>
      <c r="H45" s="100" t="s">
        <v>193</v>
      </c>
      <c r="I45" s="101">
        <v>5.3499999999999999E-2</v>
      </c>
      <c r="J45" s="128">
        <v>-5.0999999999999986E-3</v>
      </c>
      <c r="K45" s="97">
        <v>280877.76999999996</v>
      </c>
      <c r="L45" s="99">
        <v>136.16999999999999</v>
      </c>
      <c r="M45" s="97">
        <v>382.47127</v>
      </c>
      <c r="N45" s="98">
        <v>8.1604384201545033E-4</v>
      </c>
      <c r="O45" s="98">
        <f>M45/'סכום נכסי הקרן'!$C$43</f>
        <v>7.9496743719966857E-6</v>
      </c>
    </row>
    <row r="46" spans="2:15">
      <c r="B46" s="90" t="s">
        <v>2701</v>
      </c>
      <c r="C46" s="87" t="s">
        <v>2702</v>
      </c>
      <c r="D46" s="87" t="s">
        <v>367</v>
      </c>
      <c r="E46" s="87" t="s">
        <v>388</v>
      </c>
      <c r="F46" s="87" t="s">
        <v>191</v>
      </c>
      <c r="G46" s="97">
        <v>0.7</v>
      </c>
      <c r="H46" s="100" t="s">
        <v>193</v>
      </c>
      <c r="I46" s="101">
        <v>5.6500000000000002E-2</v>
      </c>
      <c r="J46" s="128">
        <v>8.1000000000000013E-3</v>
      </c>
      <c r="K46" s="97">
        <v>11074.2</v>
      </c>
      <c r="L46" s="99">
        <v>134.69</v>
      </c>
      <c r="M46" s="97">
        <v>14.915839999999998</v>
      </c>
      <c r="N46" s="98">
        <v>3.1824558692964659E-5</v>
      </c>
      <c r="O46" s="98">
        <f>M46/'סכום נכסי הקרן'!$C$43</f>
        <v>3.1002608636408956E-7</v>
      </c>
    </row>
    <row r="47" spans="2:15">
      <c r="B47" s="90" t="s">
        <v>2703</v>
      </c>
      <c r="C47" s="87" t="s">
        <v>2704</v>
      </c>
      <c r="D47" s="87" t="s">
        <v>367</v>
      </c>
      <c r="E47" s="87" t="s">
        <v>388</v>
      </c>
      <c r="F47" s="87" t="s">
        <v>191</v>
      </c>
      <c r="G47" s="97">
        <v>1.4900000000000002</v>
      </c>
      <c r="H47" s="100" t="s">
        <v>193</v>
      </c>
      <c r="I47" s="101">
        <v>6.0999999999999999E-2</v>
      </c>
      <c r="J47" s="128">
        <v>4.4000000000000003E-3</v>
      </c>
      <c r="K47" s="97">
        <v>9999999.9999999981</v>
      </c>
      <c r="L47" s="99">
        <v>134.21</v>
      </c>
      <c r="M47" s="97">
        <v>13420.999589999998</v>
      </c>
      <c r="N47" s="98">
        <v>2.8635154920554899E-2</v>
      </c>
      <c r="O47" s="98">
        <f>M47/'סכום נכסי הקרן'!$C$43</f>
        <v>2.7895579316899018E-4</v>
      </c>
    </row>
    <row r="48" spans="2:15">
      <c r="B48" s="90" t="s">
        <v>2705</v>
      </c>
      <c r="C48" s="87" t="s">
        <v>2706</v>
      </c>
      <c r="D48" s="87" t="s">
        <v>367</v>
      </c>
      <c r="E48" s="87" t="s">
        <v>388</v>
      </c>
      <c r="F48" s="87" t="s">
        <v>191</v>
      </c>
      <c r="G48" s="97">
        <v>1.02</v>
      </c>
      <c r="H48" s="100" t="s">
        <v>193</v>
      </c>
      <c r="I48" s="101">
        <v>6.1500000000000006E-2</v>
      </c>
      <c r="J48" s="128">
        <v>2.3E-3</v>
      </c>
      <c r="K48" s="97">
        <v>951128.54999999981</v>
      </c>
      <c r="L48" s="99">
        <v>131.30000000000001</v>
      </c>
      <c r="M48" s="97">
        <v>1248.8318299999999</v>
      </c>
      <c r="N48" s="98">
        <v>2.6645178462277328E-3</v>
      </c>
      <c r="O48" s="98">
        <f>M48/'סכום נכסי הקרן'!$C$43</f>
        <v>2.5956999054817163E-5</v>
      </c>
    </row>
    <row r="49" spans="2:15">
      <c r="B49" s="90" t="s">
        <v>2707</v>
      </c>
      <c r="C49" s="87" t="s">
        <v>2708</v>
      </c>
      <c r="D49" s="87" t="s">
        <v>367</v>
      </c>
      <c r="E49" s="87" t="s">
        <v>388</v>
      </c>
      <c r="F49" s="87" t="s">
        <v>191</v>
      </c>
      <c r="G49" s="97">
        <v>6.66</v>
      </c>
      <c r="H49" s="100" t="s">
        <v>193</v>
      </c>
      <c r="I49" s="101">
        <v>5.7500000000000002E-2</v>
      </c>
      <c r="J49" s="128">
        <v>1.1000000000000001E-2</v>
      </c>
      <c r="K49" s="97">
        <v>995355.35999999987</v>
      </c>
      <c r="L49" s="99">
        <v>176.53</v>
      </c>
      <c r="M49" s="97">
        <v>1757.1006999999997</v>
      </c>
      <c r="N49" s="98">
        <v>3.7489644804851278E-3</v>
      </c>
      <c r="O49" s="98">
        <f>M49/'סכום נכסי הקרן'!$C$43</f>
        <v>3.6521379511217758E-5</v>
      </c>
    </row>
    <row r="50" spans="2:15">
      <c r="B50" s="90" t="s">
        <v>2709</v>
      </c>
      <c r="C50" s="87">
        <v>3244</v>
      </c>
      <c r="D50" s="87" t="s">
        <v>367</v>
      </c>
      <c r="E50" s="87" t="s">
        <v>388</v>
      </c>
      <c r="F50" s="87" t="s">
        <v>191</v>
      </c>
      <c r="G50" s="97">
        <v>0.36</v>
      </c>
      <c r="H50" s="100" t="s">
        <v>193</v>
      </c>
      <c r="I50" s="101">
        <v>5.2999999999999999E-2</v>
      </c>
      <c r="J50" s="128">
        <v>3.0000000000000005E-3</v>
      </c>
      <c r="K50" s="97">
        <v>140036.80999999997</v>
      </c>
      <c r="L50" s="99">
        <v>135.38999999999999</v>
      </c>
      <c r="M50" s="97">
        <v>189.59582999999995</v>
      </c>
      <c r="N50" s="98">
        <v>4.0452321959583566E-4</v>
      </c>
      <c r="O50" s="98">
        <f>M50/'סכום נכסי הקרן'!$C$43</f>
        <v>3.9407538003794112E-6</v>
      </c>
    </row>
    <row r="51" spans="2:15">
      <c r="B51" s="90" t="s">
        <v>2710</v>
      </c>
      <c r="C51" s="87">
        <v>10028</v>
      </c>
      <c r="D51" s="87" t="s">
        <v>367</v>
      </c>
      <c r="E51" s="87" t="s">
        <v>388</v>
      </c>
      <c r="F51" s="87" t="s">
        <v>191</v>
      </c>
      <c r="G51" s="97">
        <v>1.72</v>
      </c>
      <c r="H51" s="100" t="s">
        <v>193</v>
      </c>
      <c r="I51" s="101">
        <v>6.2199999999999998E-2</v>
      </c>
      <c r="J51" s="128">
        <v>-1.5999999999999999E-3</v>
      </c>
      <c r="K51" s="97">
        <v>79999.999999999985</v>
      </c>
      <c r="L51" s="99">
        <v>135.5</v>
      </c>
      <c r="M51" s="97">
        <v>108.39999999999999</v>
      </c>
      <c r="N51" s="98">
        <v>2.3128313003608039E-4</v>
      </c>
      <c r="O51" s="98">
        <f>M51/'סכום נכסי הקרן'!$C$43</f>
        <v>2.253096557878558E-6</v>
      </c>
    </row>
    <row r="52" spans="2:15">
      <c r="B52" s="90" t="s">
        <v>2711</v>
      </c>
      <c r="C52" s="87">
        <v>3296</v>
      </c>
      <c r="D52" s="87" t="s">
        <v>367</v>
      </c>
      <c r="E52" s="87" t="s">
        <v>388</v>
      </c>
      <c r="F52" s="87" t="s">
        <v>191</v>
      </c>
      <c r="G52" s="97">
        <v>1.72</v>
      </c>
      <c r="H52" s="100" t="s">
        <v>193</v>
      </c>
      <c r="I52" s="101">
        <v>6.2199999999999998E-2</v>
      </c>
      <c r="J52" s="128">
        <v>4.7000000000000002E-3</v>
      </c>
      <c r="K52" s="97">
        <v>869999.99999999988</v>
      </c>
      <c r="L52" s="99">
        <v>134.04</v>
      </c>
      <c r="M52" s="97">
        <v>1166.1480199999999</v>
      </c>
      <c r="N52" s="98">
        <v>2.4881029903226722E-3</v>
      </c>
      <c r="O52" s="98">
        <f>M52/'סכום נכסי הקרן'!$C$43</f>
        <v>2.4238414112904945E-5</v>
      </c>
    </row>
    <row r="53" spans="2:15">
      <c r="B53" s="90" t="s">
        <v>2712</v>
      </c>
      <c r="C53" s="87">
        <v>3262</v>
      </c>
      <c r="D53" s="87" t="s">
        <v>387</v>
      </c>
      <c r="E53" s="87" t="s">
        <v>388</v>
      </c>
      <c r="F53" s="87" t="s">
        <v>191</v>
      </c>
      <c r="G53" s="97">
        <v>0.74</v>
      </c>
      <c r="H53" s="100" t="s">
        <v>193</v>
      </c>
      <c r="I53" s="101">
        <v>5.9000000000000004E-2</v>
      </c>
      <c r="J53" s="128">
        <v>1.3999999999999998E-3</v>
      </c>
      <c r="K53" s="97">
        <v>60378.389999999992</v>
      </c>
      <c r="L53" s="99">
        <v>127.65</v>
      </c>
      <c r="M53" s="97">
        <v>77.073019999999985</v>
      </c>
      <c r="N53" s="98">
        <v>1.6444362829274374E-4</v>
      </c>
      <c r="O53" s="98">
        <f>M53/'סכום נכסי הקרן'!$C$43</f>
        <v>1.6019645393662847E-6</v>
      </c>
    </row>
    <row r="54" spans="2:15">
      <c r="B54" s="90" t="s">
        <v>2713</v>
      </c>
      <c r="C54" s="87">
        <v>3263</v>
      </c>
      <c r="D54" s="87" t="s">
        <v>367</v>
      </c>
      <c r="E54" s="87" t="s">
        <v>388</v>
      </c>
      <c r="F54" s="87" t="s">
        <v>191</v>
      </c>
      <c r="G54" s="97">
        <v>0.76</v>
      </c>
      <c r="H54" s="100" t="s">
        <v>193</v>
      </c>
      <c r="I54" s="101">
        <v>5.7999999999999996E-2</v>
      </c>
      <c r="J54" s="128">
        <v>1.6999999999999999E-3</v>
      </c>
      <c r="K54" s="97">
        <v>147600.14000000001</v>
      </c>
      <c r="L54" s="99">
        <v>132.88999999999999</v>
      </c>
      <c r="M54" s="97">
        <v>196.14580999999995</v>
      </c>
      <c r="N54" s="98">
        <v>4.1849831070352682E-4</v>
      </c>
      <c r="O54" s="98">
        <f>M54/'סכום נכסי הקרן'!$C$43</f>
        <v>4.0768952892370998E-6</v>
      </c>
    </row>
    <row r="55" spans="2:15">
      <c r="B55" s="90" t="s">
        <v>2714</v>
      </c>
      <c r="C55" s="87">
        <v>3288</v>
      </c>
      <c r="D55" s="87" t="s">
        <v>367</v>
      </c>
      <c r="E55" s="87" t="s">
        <v>388</v>
      </c>
      <c r="F55" s="87" t="s">
        <v>191</v>
      </c>
      <c r="G55" s="97">
        <v>1.01</v>
      </c>
      <c r="H55" s="100" t="s">
        <v>193</v>
      </c>
      <c r="I55" s="101">
        <v>6.1500000000000006E-2</v>
      </c>
      <c r="J55" s="128">
        <v>2.5000000000000001E-3</v>
      </c>
      <c r="K55" s="97">
        <v>207346.04999999996</v>
      </c>
      <c r="L55" s="99">
        <v>131.29</v>
      </c>
      <c r="M55" s="97">
        <v>272.22465999999997</v>
      </c>
      <c r="N55" s="98">
        <v>5.8082076972147385E-4</v>
      </c>
      <c r="O55" s="98">
        <f>M55/'סכום נכסי הקרן'!$C$43</f>
        <v>5.6581959816942875E-6</v>
      </c>
    </row>
    <row r="56" spans="2:15">
      <c r="B56" s="90" t="s">
        <v>2715</v>
      </c>
      <c r="C56" s="87">
        <v>3271</v>
      </c>
      <c r="D56" s="87" t="s">
        <v>367</v>
      </c>
      <c r="E56" s="87" t="s">
        <v>388</v>
      </c>
      <c r="F56" s="87" t="s">
        <v>191</v>
      </c>
      <c r="G56" s="97">
        <v>0.23</v>
      </c>
      <c r="H56" s="100" t="s">
        <v>193</v>
      </c>
      <c r="I56" s="101">
        <v>6.0499999999999998E-2</v>
      </c>
      <c r="J56" s="128">
        <v>-3.8E-3</v>
      </c>
      <c r="K56" s="97">
        <v>11647.719999999998</v>
      </c>
      <c r="L56" s="99">
        <v>134.87</v>
      </c>
      <c r="M56" s="97">
        <v>15.709279999999996</v>
      </c>
      <c r="N56" s="98">
        <v>3.3517448791634651E-5</v>
      </c>
      <c r="O56" s="98">
        <f>M56/'סכום נכסי הקרן'!$C$43</f>
        <v>3.2651775548662794E-7</v>
      </c>
    </row>
    <row r="57" spans="2:15">
      <c r="B57" s="90" t="s">
        <v>2716</v>
      </c>
      <c r="C57" s="87">
        <v>10029</v>
      </c>
      <c r="D57" s="87" t="s">
        <v>387</v>
      </c>
      <c r="E57" s="87" t="s">
        <v>388</v>
      </c>
      <c r="F57" s="87" t="s">
        <v>191</v>
      </c>
      <c r="G57" s="97">
        <v>0.67</v>
      </c>
      <c r="H57" s="100" t="s">
        <v>193</v>
      </c>
      <c r="I57" s="101">
        <v>0.06</v>
      </c>
      <c r="J57" s="128">
        <v>9.0000000000000008E-4</v>
      </c>
      <c r="K57" s="97">
        <v>14467.429999999998</v>
      </c>
      <c r="L57" s="99">
        <v>128.74</v>
      </c>
      <c r="M57" s="97">
        <v>18.625369999999997</v>
      </c>
      <c r="N57" s="98">
        <v>3.97392423586726E-5</v>
      </c>
      <c r="O57" s="98">
        <f>M57/'סכום נכסי הקרן'!$C$43</f>
        <v>3.8712875494662875E-7</v>
      </c>
    </row>
    <row r="58" spans="2:15">
      <c r="B58" s="90" t="s">
        <v>2716</v>
      </c>
      <c r="C58" s="87">
        <v>3268</v>
      </c>
      <c r="D58" s="87" t="s">
        <v>387</v>
      </c>
      <c r="E58" s="87" t="s">
        <v>388</v>
      </c>
      <c r="F58" s="87" t="s">
        <v>191</v>
      </c>
      <c r="G58" s="97">
        <v>0.67000000000000015</v>
      </c>
      <c r="H58" s="100" t="s">
        <v>193</v>
      </c>
      <c r="I58" s="101">
        <v>0.06</v>
      </c>
      <c r="J58" s="128">
        <v>1.3999999999999998E-3</v>
      </c>
      <c r="K58" s="97">
        <v>115710.20999999998</v>
      </c>
      <c r="L58" s="99">
        <v>128.69999999999999</v>
      </c>
      <c r="M58" s="97">
        <v>148.91903999999997</v>
      </c>
      <c r="N58" s="98">
        <v>3.1773488646834178E-4</v>
      </c>
      <c r="O58" s="98">
        <f>M58/'סכום נכסי הקרן'!$C$43</f>
        <v>3.0952857603927978E-6</v>
      </c>
    </row>
    <row r="59" spans="2:15">
      <c r="B59" s="90" t="s">
        <v>2717</v>
      </c>
      <c r="C59" s="87" t="s">
        <v>2718</v>
      </c>
      <c r="D59" s="87" t="s">
        <v>513</v>
      </c>
      <c r="E59" s="87" t="s">
        <v>426</v>
      </c>
      <c r="F59" s="87" t="s">
        <v>191</v>
      </c>
      <c r="G59" s="97">
        <v>1.0399999999999998</v>
      </c>
      <c r="H59" s="100" t="s">
        <v>193</v>
      </c>
      <c r="I59" s="101">
        <v>6.2E-2</v>
      </c>
      <c r="J59" s="128">
        <v>5.1999999999999989E-3</v>
      </c>
      <c r="K59" s="97">
        <v>953555.39999999991</v>
      </c>
      <c r="L59" s="99">
        <v>131</v>
      </c>
      <c r="M59" s="97">
        <v>1249.1575299999997</v>
      </c>
      <c r="N59" s="98">
        <v>2.665212762421946E-3</v>
      </c>
      <c r="O59" s="98">
        <f>M59/'סכום נכסי הקרן'!$C$43</f>
        <v>2.5963768737002594E-5</v>
      </c>
    </row>
    <row r="60" spans="2:15">
      <c r="B60" s="90" t="s">
        <v>2719</v>
      </c>
      <c r="C60" s="87" t="s">
        <v>2720</v>
      </c>
      <c r="D60" s="87" t="s">
        <v>520</v>
      </c>
      <c r="E60" s="87" t="s">
        <v>474</v>
      </c>
      <c r="F60" s="87" t="s">
        <v>191</v>
      </c>
      <c r="G60" s="97">
        <v>0.08</v>
      </c>
      <c r="H60" s="100" t="s">
        <v>193</v>
      </c>
      <c r="I60" s="101">
        <v>5.6500000000000002E-2</v>
      </c>
      <c r="J60" s="128">
        <v>-3.7000000000000006E-3</v>
      </c>
      <c r="K60" s="97">
        <v>178571.36999999997</v>
      </c>
      <c r="L60" s="99">
        <v>132.49</v>
      </c>
      <c r="M60" s="97">
        <v>236.58918999999997</v>
      </c>
      <c r="N60" s="98">
        <v>5.0478863833856944E-4</v>
      </c>
      <c r="O60" s="98">
        <f>M60/'סכום נכסי הקרן'!$C$43</f>
        <v>4.9175118968660165E-6</v>
      </c>
    </row>
    <row r="61" spans="2:15">
      <c r="B61" s="90" t="s">
        <v>2721</v>
      </c>
      <c r="C61" s="87" t="s">
        <v>2722</v>
      </c>
      <c r="D61" s="87" t="s">
        <v>520</v>
      </c>
      <c r="E61" s="87" t="s">
        <v>474</v>
      </c>
      <c r="F61" s="87" t="s">
        <v>191</v>
      </c>
      <c r="G61" s="97">
        <v>3.5</v>
      </c>
      <c r="H61" s="100" t="s">
        <v>193</v>
      </c>
      <c r="I61" s="101">
        <v>6.5000000000000002E-2</v>
      </c>
      <c r="J61" s="128">
        <v>7.4999999999999997E-3</v>
      </c>
      <c r="K61" s="97">
        <v>3484286.6599999992</v>
      </c>
      <c r="L61" s="99">
        <v>149.69</v>
      </c>
      <c r="M61" s="97">
        <v>5215.6290299999991</v>
      </c>
      <c r="N61" s="98">
        <v>1.1128108922190459E-2</v>
      </c>
      <c r="O61" s="98">
        <f>M61/'סכום נכסי הקרן'!$C$43</f>
        <v>1.0840697246000444E-4</v>
      </c>
    </row>
    <row r="62" spans="2:15">
      <c r="B62" s="90" t="s">
        <v>2723</v>
      </c>
      <c r="C62" s="87" t="s">
        <v>2724</v>
      </c>
      <c r="D62" s="87" t="s">
        <v>520</v>
      </c>
      <c r="E62" s="87" t="s">
        <v>474</v>
      </c>
      <c r="F62" s="87" t="s">
        <v>191</v>
      </c>
      <c r="G62" s="97">
        <v>5.9400000000000013</v>
      </c>
      <c r="H62" s="100" t="s">
        <v>193</v>
      </c>
      <c r="I62" s="101">
        <v>6.2E-2</v>
      </c>
      <c r="J62" s="128">
        <v>1.0200000000000001E-2</v>
      </c>
      <c r="K62" s="97">
        <v>4999999.9999999991</v>
      </c>
      <c r="L62" s="99">
        <v>168.69</v>
      </c>
      <c r="M62" s="97">
        <v>8434.4995399999971</v>
      </c>
      <c r="N62" s="98">
        <v>1.7995917471393723E-2</v>
      </c>
      <c r="O62" s="98">
        <f>M62/'סכום נכסי הקרן'!$C$43</f>
        <v>1.7531127196496565E-4</v>
      </c>
    </row>
    <row r="63" spans="2:15">
      <c r="B63" s="90" t="s">
        <v>2725</v>
      </c>
      <c r="C63" s="87" t="s">
        <v>2726</v>
      </c>
      <c r="D63" s="87" t="s">
        <v>591</v>
      </c>
      <c r="E63" s="87" t="s">
        <v>573</v>
      </c>
      <c r="F63" s="87" t="s">
        <v>191</v>
      </c>
      <c r="G63" s="97">
        <v>1.02</v>
      </c>
      <c r="H63" s="100" t="s">
        <v>193</v>
      </c>
      <c r="I63" s="101">
        <v>6.5000000000000002E-2</v>
      </c>
      <c r="J63" s="128">
        <v>6.0000000000000001E-3</v>
      </c>
      <c r="K63" s="97">
        <v>580886.05000000005</v>
      </c>
      <c r="L63" s="99">
        <v>131.44999999999999</v>
      </c>
      <c r="M63" s="97">
        <v>763.57474999999988</v>
      </c>
      <c r="N63" s="98">
        <v>1.629169356056435E-3</v>
      </c>
      <c r="O63" s="98">
        <f>M63/'סכום נכסי הקרן'!$C$43</f>
        <v>1.5870919196568086E-5</v>
      </c>
    </row>
    <row r="64" spans="2:15">
      <c r="B64" s="90" t="s">
        <v>2727</v>
      </c>
      <c r="C64" s="87" t="s">
        <v>2728</v>
      </c>
      <c r="D64" s="87" t="s">
        <v>591</v>
      </c>
      <c r="E64" s="87" t="s">
        <v>573</v>
      </c>
      <c r="F64" s="87" t="s">
        <v>191</v>
      </c>
      <c r="G64" s="97">
        <v>3.3000000000000003</v>
      </c>
      <c r="H64" s="100" t="s">
        <v>193</v>
      </c>
      <c r="I64" s="101">
        <v>6.3E-2</v>
      </c>
      <c r="J64" s="128">
        <v>2.4000000000000007E-3</v>
      </c>
      <c r="K64" s="97">
        <v>3499999.9999999995</v>
      </c>
      <c r="L64" s="99">
        <v>147.38999999999999</v>
      </c>
      <c r="M64" s="97">
        <v>5158.6497599999984</v>
      </c>
      <c r="N64" s="98">
        <v>1.1006537483880762E-2</v>
      </c>
      <c r="O64" s="98">
        <f>M64/'סכום נכסי הקרן'!$C$43</f>
        <v>1.0722265698853364E-4</v>
      </c>
    </row>
    <row r="67" spans="2:2">
      <c r="B67" s="112" t="s">
        <v>2833</v>
      </c>
    </row>
    <row r="68" spans="2:2">
      <c r="B68" s="112" t="s">
        <v>140</v>
      </c>
    </row>
    <row r="69" spans="2:2">
      <c r="B69" s="102"/>
    </row>
  </sheetData>
  <sheetProtection password="CC03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66 B69:B1048576"/>
  </dataValidations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A1:AM862"/>
  <sheetViews>
    <sheetView rightToLeft="1" topLeftCell="A3" zoomScale="90" zoomScaleNormal="90" workbookViewId="0">
      <selection activeCell="D13" sqref="D13"/>
    </sheetView>
  </sheetViews>
  <sheetFormatPr defaultColWidth="9.140625" defaultRowHeight="18"/>
  <cols>
    <col min="1" max="1" width="3.85546875" style="1" customWidth="1"/>
    <col min="2" max="2" width="48.7109375" style="2" bestFit="1" customWidth="1"/>
    <col min="3" max="3" width="20.140625" style="2" customWidth="1"/>
    <col min="4" max="4" width="7.140625" style="1" bestFit="1" customWidth="1"/>
    <col min="5" max="5" width="10.7109375" style="1" customWidth="1"/>
    <col min="6" max="6" width="9.7109375" style="1" bestFit="1" customWidth="1"/>
    <col min="7" max="7" width="12.57031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24" width="5.7109375" style="3" customWidth="1"/>
    <col min="25" max="39" width="9.140625" style="3"/>
    <col min="40" max="16384" width="9.140625" style="1"/>
  </cols>
  <sheetData>
    <row r="1" spans="1:39">
      <c r="B1" s="57" t="s">
        <v>208</v>
      </c>
      <c r="C1" s="81" t="s" vm="1">
        <v>273</v>
      </c>
    </row>
    <row r="2" spans="1:39">
      <c r="B2" s="57" t="s">
        <v>207</v>
      </c>
      <c r="C2" s="81" t="s">
        <v>274</v>
      </c>
    </row>
    <row r="3" spans="1:39">
      <c r="B3" s="57" t="s">
        <v>209</v>
      </c>
      <c r="C3" s="81" t="s">
        <v>275</v>
      </c>
    </row>
    <row r="4" spans="1:39">
      <c r="B4" s="57" t="s">
        <v>210</v>
      </c>
      <c r="C4" s="81">
        <v>162</v>
      </c>
    </row>
    <row r="6" spans="1:39" ht="26.25" customHeight="1">
      <c r="B6" s="229" t="s">
        <v>243</v>
      </c>
      <c r="C6" s="230"/>
      <c r="D6" s="230"/>
      <c r="E6" s="230"/>
      <c r="F6" s="230"/>
      <c r="G6" s="230"/>
      <c r="H6" s="230"/>
      <c r="I6" s="231"/>
    </row>
    <row r="7" spans="1:39" s="3" customFormat="1" ht="63">
      <c r="B7" s="60" t="s">
        <v>144</v>
      </c>
      <c r="C7" s="62" t="s">
        <v>70</v>
      </c>
      <c r="D7" s="62" t="s">
        <v>111</v>
      </c>
      <c r="E7" s="62" t="s">
        <v>71</v>
      </c>
      <c r="F7" s="62" t="s">
        <v>129</v>
      </c>
      <c r="G7" s="62" t="s">
        <v>257</v>
      </c>
      <c r="H7" s="79" t="s">
        <v>211</v>
      </c>
      <c r="I7" s="64" t="s">
        <v>212</v>
      </c>
    </row>
    <row r="8" spans="1:39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251</v>
      </c>
      <c r="H8" s="32" t="s">
        <v>20</v>
      </c>
      <c r="I8" s="17" t="s">
        <v>20</v>
      </c>
    </row>
    <row r="9" spans="1:39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s="4" customFormat="1" ht="18" customHeight="1">
      <c r="B10" s="82" t="s">
        <v>54</v>
      </c>
      <c r="C10" s="82"/>
      <c r="D10" s="82"/>
      <c r="E10" s="83"/>
      <c r="F10" s="83"/>
      <c r="G10" s="91">
        <v>995953.06244000001</v>
      </c>
      <c r="H10" s="92">
        <v>1</v>
      </c>
      <c r="I10" s="92">
        <f>G10/'סכום נכסי הקרן'!$C$43</f>
        <v>2.0700907903986834E-2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22.5" customHeight="1">
      <c r="B11" s="84" t="s">
        <v>271</v>
      </c>
      <c r="C11" s="129"/>
      <c r="D11" s="129"/>
      <c r="E11" s="85"/>
      <c r="F11" s="130" t="s">
        <v>193</v>
      </c>
      <c r="G11" s="94">
        <v>995953.06244000001</v>
      </c>
      <c r="H11" s="95">
        <v>1</v>
      </c>
      <c r="I11" s="95">
        <f>G11/'סכום נכסי הקרן'!$C$43</f>
        <v>2.0700907903986834E-2</v>
      </c>
    </row>
    <row r="12" spans="1:39">
      <c r="B12" s="104" t="s">
        <v>112</v>
      </c>
      <c r="C12" s="129"/>
      <c r="D12" s="129"/>
      <c r="E12" s="85"/>
      <c r="F12" s="130" t="s">
        <v>193</v>
      </c>
      <c r="G12" s="94">
        <v>885471.36820999975</v>
      </c>
      <c r="H12" s="95">
        <v>0.88906937646305384</v>
      </c>
      <c r="I12" s="95">
        <f>G12/'סכום נכסי הקרן'!$C$43</f>
        <v>1.8404543282416679E-2</v>
      </c>
    </row>
    <row r="13" spans="1:39" s="152" customFormat="1">
      <c r="A13" s="166"/>
      <c r="B13" s="90" t="s">
        <v>2729</v>
      </c>
      <c r="C13" s="120">
        <v>42369</v>
      </c>
      <c r="D13" s="103" t="s">
        <v>2730</v>
      </c>
      <c r="E13" s="186">
        <v>6.3027870360415253E-2</v>
      </c>
      <c r="F13" s="100" t="s">
        <v>193</v>
      </c>
      <c r="G13" s="97">
        <v>12572.705999999998</v>
      </c>
      <c r="H13" s="98">
        <v>1.2623793704894025E-2</v>
      </c>
      <c r="I13" s="98">
        <f>G13/'סכום נכסי הקרן'!$C$43</f>
        <v>2.6132399088394E-4</v>
      </c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</row>
    <row r="14" spans="1:39" s="152" customFormat="1">
      <c r="A14" s="166"/>
      <c r="B14" s="90" t="s">
        <v>2731</v>
      </c>
      <c r="C14" s="120">
        <v>42369</v>
      </c>
      <c r="D14" s="103" t="s">
        <v>2730</v>
      </c>
      <c r="E14" s="186">
        <v>6.8144989339019191E-2</v>
      </c>
      <c r="F14" s="100" t="s">
        <v>193</v>
      </c>
      <c r="G14" s="97">
        <v>35175.00024999999</v>
      </c>
      <c r="H14" s="98">
        <v>3.5317929706269735E-2</v>
      </c>
      <c r="I14" s="98">
        <f>G14/'סכום נכסי הקרן'!$C$43</f>
        <v>7.3111321020897049E-4</v>
      </c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</row>
    <row r="15" spans="1:39" s="152" customFormat="1">
      <c r="A15" s="166"/>
      <c r="B15" s="90" t="s">
        <v>2732</v>
      </c>
      <c r="C15" s="120">
        <v>42369</v>
      </c>
      <c r="D15" s="103" t="s">
        <v>2730</v>
      </c>
      <c r="E15" s="186">
        <v>6.4232267630541393E-2</v>
      </c>
      <c r="F15" s="100" t="s">
        <v>193</v>
      </c>
      <c r="G15" s="97">
        <v>68364.523440000004</v>
      </c>
      <c r="H15" s="98">
        <v>6.8642314601164794E-2</v>
      </c>
      <c r="I15" s="98">
        <f>G15/'סכום נכסי הקרן'!$C$43</f>
        <v>1.4209582328752032E-3</v>
      </c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</row>
    <row r="16" spans="1:39" s="152" customFormat="1">
      <c r="A16" s="166"/>
      <c r="B16" s="90" t="s">
        <v>2733</v>
      </c>
      <c r="C16" s="120">
        <v>42369</v>
      </c>
      <c r="D16" s="103" t="s">
        <v>2730</v>
      </c>
      <c r="E16" s="186">
        <v>7.6582914572864327E-2</v>
      </c>
      <c r="F16" s="100" t="s">
        <v>193</v>
      </c>
      <c r="G16" s="97">
        <v>27859.999799999998</v>
      </c>
      <c r="H16" s="98">
        <v>2.7973205616482946E-2</v>
      </c>
      <c r="I16" s="98">
        <f>G16/'סכום נכסי הקרן'!$C$43</f>
        <v>5.7907075324610069E-4</v>
      </c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</row>
    <row r="17" spans="1:39" s="152" customFormat="1">
      <c r="A17" s="166"/>
      <c r="B17" s="90" t="s">
        <v>2734</v>
      </c>
      <c r="C17" s="120">
        <v>42369</v>
      </c>
      <c r="D17" s="103" t="s">
        <v>2730</v>
      </c>
      <c r="E17" s="186">
        <v>6.3680307616461221E-2</v>
      </c>
      <c r="F17" s="100" t="s">
        <v>193</v>
      </c>
      <c r="G17" s="97">
        <v>60742.372849999978</v>
      </c>
      <c r="H17" s="98">
        <v>6.0989192303085395E-2</v>
      </c>
      <c r="I17" s="98">
        <f>G17/'סכום נכסי הקרן'!$C$43</f>
        <v>1.2625316530047136E-3</v>
      </c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</row>
    <row r="18" spans="1:39" s="152" customFormat="1">
      <c r="A18" s="166"/>
      <c r="B18" s="90" t="s">
        <v>2735</v>
      </c>
      <c r="C18" s="120">
        <v>42369</v>
      </c>
      <c r="D18" s="103" t="s">
        <v>2730</v>
      </c>
      <c r="E18" s="186">
        <v>7.2339673664464116E-2</v>
      </c>
      <c r="F18" s="100" t="s">
        <v>193</v>
      </c>
      <c r="G18" s="97">
        <v>79802.64926999998</v>
      </c>
      <c r="H18" s="98">
        <v>8.0126917903631217E-2</v>
      </c>
      <c r="I18" s="98">
        <f>G18/'סכום נכסי הקרן'!$C$43</f>
        <v>1.6586999481533837E-3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</row>
    <row r="19" spans="1:39" s="152" customFormat="1">
      <c r="A19" s="166"/>
      <c r="B19" s="90" t="s">
        <v>2736</v>
      </c>
      <c r="C19" s="120">
        <v>42369</v>
      </c>
      <c r="D19" s="103" t="s">
        <v>2730</v>
      </c>
      <c r="E19" s="186">
        <v>7.0698319182117483E-2</v>
      </c>
      <c r="F19" s="100" t="s">
        <v>193</v>
      </c>
      <c r="G19" s="97">
        <v>30018.345999999998</v>
      </c>
      <c r="H19" s="98">
        <v>3.0140322001177056E-2</v>
      </c>
      <c r="I19" s="98">
        <f>G19/'סכום נכסי הקרן'!$C$43</f>
        <v>6.2393202994287435E-4</v>
      </c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</row>
    <row r="20" spans="1:39" s="152" customFormat="1">
      <c r="A20" s="166"/>
      <c r="B20" s="90" t="s">
        <v>2737</v>
      </c>
      <c r="C20" s="120">
        <v>42369</v>
      </c>
      <c r="D20" s="103" t="s">
        <v>2730</v>
      </c>
      <c r="E20" s="186">
        <v>4.1034009203462639E-2</v>
      </c>
      <c r="F20" s="100" t="s">
        <v>193</v>
      </c>
      <c r="G20" s="97">
        <v>56919.816999999995</v>
      </c>
      <c r="H20" s="98">
        <v>5.7151103949167344E-2</v>
      </c>
      <c r="I20" s="98">
        <f>G20/'סכום נכסי הקרן'!$C$43</f>
        <v>1.1830797394628914E-3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</row>
    <row r="21" spans="1:39" s="152" customFormat="1">
      <c r="A21" s="166"/>
      <c r="B21" s="90" t="s">
        <v>2738</v>
      </c>
      <c r="C21" s="120">
        <v>42369</v>
      </c>
      <c r="D21" s="103" t="s">
        <v>2730</v>
      </c>
      <c r="E21" s="186">
        <v>6.1974264227001308E-2</v>
      </c>
      <c r="F21" s="100" t="s">
        <v>193</v>
      </c>
      <c r="G21" s="97">
        <v>14593.380999999998</v>
      </c>
      <c r="H21" s="98">
        <v>1.4652679478937952E-2</v>
      </c>
      <c r="I21" s="98">
        <f>G21/'סכום נכסי הקרן'!$C$43</f>
        <v>3.0332376844013236E-4</v>
      </c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</row>
    <row r="22" spans="1:39" s="152" customFormat="1">
      <c r="A22" s="166"/>
      <c r="B22" s="90" t="s">
        <v>2739</v>
      </c>
      <c r="C22" s="120">
        <v>42369</v>
      </c>
      <c r="D22" s="103" t="s">
        <v>2730</v>
      </c>
      <c r="E22" s="186">
        <v>1.0725914575751772E-2</v>
      </c>
      <c r="F22" s="100" t="s">
        <v>193</v>
      </c>
      <c r="G22" s="97">
        <v>6794.5999999999995</v>
      </c>
      <c r="H22" s="98">
        <v>6.8222090540630597E-3</v>
      </c>
      <c r="I22" s="98">
        <f>G22/'סכום נכסי הקרן'!$C$43</f>
        <v>1.4122592132990452E-4</v>
      </c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</row>
    <row r="23" spans="1:39" s="152" customFormat="1">
      <c r="A23" s="166"/>
      <c r="B23" s="90" t="s">
        <v>2740</v>
      </c>
      <c r="C23" s="120">
        <v>42369</v>
      </c>
      <c r="D23" s="103" t="s">
        <v>2730</v>
      </c>
      <c r="E23" s="186">
        <v>2.6652306587686234E-2</v>
      </c>
      <c r="F23" s="100" t="s">
        <v>193</v>
      </c>
      <c r="G23" s="97">
        <v>13954.988999999998</v>
      </c>
      <c r="H23" s="98">
        <v>1.4011693448495921E-2</v>
      </c>
      <c r="I23" s="98">
        <f>G23/'סכום נכסי הקרן'!$C$43</f>
        <v>2.9005477565620976E-4</v>
      </c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</row>
    <row r="24" spans="1:39" s="152" customFormat="1">
      <c r="A24" s="166"/>
      <c r="B24" s="90" t="s">
        <v>2741</v>
      </c>
      <c r="C24" s="120">
        <v>42369</v>
      </c>
      <c r="D24" s="103" t="s">
        <v>2730</v>
      </c>
      <c r="E24" s="186">
        <v>5.024268733734933E-2</v>
      </c>
      <c r="F24" s="100" t="s">
        <v>193</v>
      </c>
      <c r="G24" s="97">
        <v>18049.743999999995</v>
      </c>
      <c r="H24" s="98">
        <v>1.8123087001489471E-2</v>
      </c>
      <c r="I24" s="98">
        <f>G24/'סכום נכסי הקרן'!$C$43</f>
        <v>3.7516435495377442E-4</v>
      </c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</row>
    <row r="25" spans="1:39" s="152" customFormat="1">
      <c r="A25" s="166"/>
      <c r="B25" s="90" t="s">
        <v>2742</v>
      </c>
      <c r="C25" s="120">
        <v>42369</v>
      </c>
      <c r="D25" s="103" t="s">
        <v>2730</v>
      </c>
      <c r="E25" s="186">
        <v>7.425133689839572E-2</v>
      </c>
      <c r="F25" s="100" t="s">
        <v>193</v>
      </c>
      <c r="G25" s="97">
        <v>37400.000229999998</v>
      </c>
      <c r="H25" s="98">
        <v>3.7551970710721236E-2</v>
      </c>
      <c r="I25" s="98">
        <f>G25/'סכום נכסי הקרן'!$C$43</f>
        <v>7.773598872958513E-4</v>
      </c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</row>
    <row r="26" spans="1:39" s="152" customFormat="1">
      <c r="A26" s="166"/>
      <c r="B26" s="90" t="s">
        <v>2743</v>
      </c>
      <c r="C26" s="120">
        <v>42369</v>
      </c>
      <c r="D26" s="103" t="s">
        <v>2730</v>
      </c>
      <c r="E26" s="186">
        <v>7.3999234596249519E-2</v>
      </c>
      <c r="F26" s="100" t="s">
        <v>193</v>
      </c>
      <c r="G26" s="97">
        <v>65325.000019999985</v>
      </c>
      <c r="H26" s="98">
        <v>6.5590440436981354E-2</v>
      </c>
      <c r="I26" s="98">
        <f>G26/'סכום נכסי הקרן'!$C$43</f>
        <v>1.3577816668678849E-3</v>
      </c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</row>
    <row r="27" spans="1:39" s="152" customFormat="1">
      <c r="A27" s="166"/>
      <c r="B27" s="90" t="s">
        <v>2744</v>
      </c>
      <c r="C27" s="120">
        <v>42369</v>
      </c>
      <c r="D27" s="103" t="s">
        <v>2730</v>
      </c>
      <c r="E27" s="186">
        <v>6.2151861624157138E-2</v>
      </c>
      <c r="F27" s="100" t="s">
        <v>193</v>
      </c>
      <c r="G27" s="97">
        <v>27287.500209999995</v>
      </c>
      <c r="H27" s="98">
        <v>2.7398379742061284E-2</v>
      </c>
      <c r="I27" s="98">
        <f>G27/'סכום נכסי הקרן'!$C$43</f>
        <v>5.6717133575886927E-4</v>
      </c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</row>
    <row r="28" spans="1:39" s="152" customFormat="1">
      <c r="A28" s="166"/>
      <c r="B28" s="90" t="s">
        <v>2745</v>
      </c>
      <c r="C28" s="120">
        <v>42369</v>
      </c>
      <c r="D28" s="103" t="s">
        <v>2730</v>
      </c>
      <c r="E28" s="186">
        <v>-1.4329032641655271E-2</v>
      </c>
      <c r="F28" s="100" t="s">
        <v>193</v>
      </c>
      <c r="G28" s="97">
        <v>67752.159449999992</v>
      </c>
      <c r="H28" s="98">
        <v>6.8027462342465206E-2</v>
      </c>
      <c r="I28" s="98">
        <f>G28/'סכום נכסי הקרן'!$C$43</f>
        <v>1.4082302328933046E-3</v>
      </c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</row>
    <row r="29" spans="1:39" s="152" customFormat="1">
      <c r="A29" s="166"/>
      <c r="B29" s="90" t="s">
        <v>2746</v>
      </c>
      <c r="C29" s="120">
        <v>42369</v>
      </c>
      <c r="D29" s="103" t="s">
        <v>2730</v>
      </c>
      <c r="E29" s="186">
        <v>5.4850419416817765E-2</v>
      </c>
      <c r="F29" s="100" t="s">
        <v>193</v>
      </c>
      <c r="G29" s="97">
        <v>29502.169999999995</v>
      </c>
      <c r="H29" s="98">
        <v>2.9622048581006616E-2</v>
      </c>
      <c r="I29" s="98">
        <f>G29/'סכום נכסי הקרן'!$C$43</f>
        <v>6.1320329960284187E-4</v>
      </c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</row>
    <row r="30" spans="1:39" s="152" customFormat="1">
      <c r="A30" s="166"/>
      <c r="B30" s="90" t="s">
        <v>2747</v>
      </c>
      <c r="C30" s="120">
        <v>42369</v>
      </c>
      <c r="D30" s="103" t="s">
        <v>2730</v>
      </c>
      <c r="E30" s="186">
        <v>6.4668989547038327E-2</v>
      </c>
      <c r="F30" s="100" t="s">
        <v>193</v>
      </c>
      <c r="G30" s="97">
        <v>28700.000109999997</v>
      </c>
      <c r="H30" s="98">
        <v>2.8816619168465073E-2</v>
      </c>
      <c r="I30" s="98">
        <f>G30/'סכום נכסי הקרן'!$C$43</f>
        <v>5.9653017951065716E-4</v>
      </c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</row>
    <row r="31" spans="1:39" s="152" customFormat="1">
      <c r="A31" s="166"/>
      <c r="B31" s="90" t="s">
        <v>2748</v>
      </c>
      <c r="C31" s="120">
        <v>42369</v>
      </c>
      <c r="D31" s="103" t="s">
        <v>2730</v>
      </c>
      <c r="E31" s="186">
        <v>6.4888515239037978E-2</v>
      </c>
      <c r="F31" s="100" t="s">
        <v>193</v>
      </c>
      <c r="G31" s="97">
        <v>58488.999719999993</v>
      </c>
      <c r="H31" s="98">
        <v>5.8726662857692243E-2</v>
      </c>
      <c r="I31" s="98">
        <f>G31/'סכום נכסי הקרן'!$C$43</f>
        <v>1.2156952393255714E-3</v>
      </c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</row>
    <row r="32" spans="1:39" s="152" customFormat="1">
      <c r="A32" s="166"/>
      <c r="B32" s="90" t="s">
        <v>2749</v>
      </c>
      <c r="C32" s="120">
        <v>42369</v>
      </c>
      <c r="D32" s="103" t="s">
        <v>2730</v>
      </c>
      <c r="E32" s="186">
        <v>7.1448033665344676E-2</v>
      </c>
      <c r="F32" s="100" t="s">
        <v>193</v>
      </c>
      <c r="G32" s="97">
        <v>26196.999859999996</v>
      </c>
      <c r="H32" s="98">
        <v>2.6303448272772596E-2</v>
      </c>
      <c r="I32" s="98">
        <f>G32/'סכום נכסי הקרן'!$C$43</f>
        <v>5.4450526025194709E-4</v>
      </c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</row>
    <row r="33" spans="1:39" s="152" customFormat="1">
      <c r="A33" s="166"/>
      <c r="B33" s="90" t="s">
        <v>2750</v>
      </c>
      <c r="C33" s="120">
        <v>42369</v>
      </c>
      <c r="D33" s="103" t="s">
        <v>2730</v>
      </c>
      <c r="E33" s="186">
        <v>7.3027522935779812E-2</v>
      </c>
      <c r="F33" s="100" t="s">
        <v>193</v>
      </c>
      <c r="G33" s="97">
        <v>19837.999999999996</v>
      </c>
      <c r="H33" s="98">
        <v>1.9918609368395925E-2</v>
      </c>
      <c r="I33" s="98">
        <f>G33/'סכום נכסי הקרן'!$C$43</f>
        <v>4.1233329811065343E-4</v>
      </c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</row>
    <row r="34" spans="1:39" s="152" customFormat="1">
      <c r="A34" s="166"/>
      <c r="B34" s="90" t="s">
        <v>2751</v>
      </c>
      <c r="C34" s="120">
        <v>42369</v>
      </c>
      <c r="D34" s="103" t="s">
        <v>2730</v>
      </c>
      <c r="E34" s="186">
        <v>7.8696534751288919E-2</v>
      </c>
      <c r="F34" s="100" t="s">
        <v>193</v>
      </c>
      <c r="G34" s="97">
        <v>39547.441999999995</v>
      </c>
      <c r="H34" s="98">
        <v>3.9708138356552805E-2</v>
      </c>
      <c r="I34" s="98">
        <f>G34/'סכום נכסי הקרן'!$C$43</f>
        <v>8.2199451515776675E-4</v>
      </c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</row>
    <row r="35" spans="1:39" s="152" customFormat="1">
      <c r="A35" s="166"/>
      <c r="B35" s="90" t="s">
        <v>2752</v>
      </c>
      <c r="C35" s="120">
        <v>42369</v>
      </c>
      <c r="D35" s="103" t="s">
        <v>2730</v>
      </c>
      <c r="E35" s="186">
        <v>7.1448033665344676E-2</v>
      </c>
      <c r="F35" s="100" t="s">
        <v>193</v>
      </c>
      <c r="G35" s="97">
        <v>60584.967999999993</v>
      </c>
      <c r="H35" s="98">
        <v>6.0831147857080728E-2</v>
      </c>
      <c r="I35" s="98">
        <f>G35/'סכום נכסי הקרן'!$C$43</f>
        <v>1.2592599894832343E-3</v>
      </c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</row>
    <row r="36" spans="1:39" s="152" customFormat="1">
      <c r="B36" s="113"/>
      <c r="C36" s="103"/>
      <c r="D36" s="103"/>
      <c r="E36" s="87"/>
      <c r="F36" s="87"/>
      <c r="G36" s="87"/>
      <c r="H36" s="98"/>
      <c r="I36" s="87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</row>
    <row r="37" spans="1:39" s="152" customFormat="1">
      <c r="B37" s="104" t="s">
        <v>113</v>
      </c>
      <c r="C37" s="129"/>
      <c r="D37" s="129"/>
      <c r="E37" s="85"/>
      <c r="F37" s="130" t="s">
        <v>193</v>
      </c>
      <c r="G37" s="94">
        <v>110481.69422999998</v>
      </c>
      <c r="H37" s="95">
        <v>0.11093062353694587</v>
      </c>
      <c r="I37" s="95">
        <f>G37/'סכום נכסי הקרן'!$C$43</f>
        <v>2.2963646215701508E-3</v>
      </c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</row>
    <row r="38" spans="1:39" s="152" customFormat="1">
      <c r="B38" s="90" t="s">
        <v>2753</v>
      </c>
      <c r="C38" s="120">
        <v>42369</v>
      </c>
      <c r="D38" s="103" t="s">
        <v>32</v>
      </c>
      <c r="E38" s="187">
        <v>0</v>
      </c>
      <c r="F38" s="100" t="s">
        <v>193</v>
      </c>
      <c r="G38" s="97">
        <v>6319.9999999999991</v>
      </c>
      <c r="H38" s="98">
        <v>6.3456805730548573E-3</v>
      </c>
      <c r="I38" s="98">
        <f>G38/'סכום נכסי הקרן'!$C$43</f>
        <v>1.31361349130927E-4</v>
      </c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</row>
    <row r="39" spans="1:39" s="152" customFormat="1">
      <c r="B39" s="90" t="s">
        <v>2754</v>
      </c>
      <c r="C39" s="120">
        <v>42369</v>
      </c>
      <c r="D39" s="103" t="s">
        <v>32</v>
      </c>
      <c r="E39" s="187">
        <v>0</v>
      </c>
      <c r="F39" s="100" t="s">
        <v>193</v>
      </c>
      <c r="G39" s="97">
        <v>6616.8669999999993</v>
      </c>
      <c r="H39" s="98">
        <v>6.6437538570233816E-3</v>
      </c>
      <c r="I39" s="98">
        <f>G39/'סכום נכסי הקרן'!$C$43</f>
        <v>1.3753173673099835E-4</v>
      </c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</row>
    <row r="40" spans="1:39" s="152" customFormat="1">
      <c r="B40" s="90" t="s">
        <v>2755</v>
      </c>
      <c r="C40" s="120">
        <v>42369</v>
      </c>
      <c r="D40" s="103" t="s">
        <v>32</v>
      </c>
      <c r="E40" s="187">
        <v>0</v>
      </c>
      <c r="F40" s="100" t="s">
        <v>193</v>
      </c>
      <c r="G40" s="97">
        <v>74467.432809999984</v>
      </c>
      <c r="H40" s="98">
        <v>7.4770022422102025E-2</v>
      </c>
      <c r="I40" s="98">
        <f>G40/'סכום נכסי הקרן'!$C$43</f>
        <v>1.5478073481389647E-3</v>
      </c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</row>
    <row r="41" spans="1:39" s="152" customFormat="1">
      <c r="B41" s="90" t="s">
        <v>2756</v>
      </c>
      <c r="C41" s="120">
        <v>42369</v>
      </c>
      <c r="D41" s="103" t="s">
        <v>32</v>
      </c>
      <c r="E41" s="187">
        <v>0</v>
      </c>
      <c r="F41" s="100" t="s">
        <v>193</v>
      </c>
      <c r="G41" s="97">
        <v>5174.9999999999991</v>
      </c>
      <c r="H41" s="98">
        <v>5.19602800087957E-3</v>
      </c>
      <c r="I41" s="98">
        <f>G41/'סכום נכסי הקרן'!$C$43</f>
        <v>1.0756249711274481E-4</v>
      </c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</row>
    <row r="42" spans="1:39" s="152" customFormat="1">
      <c r="B42" s="90" t="s">
        <v>2757</v>
      </c>
      <c r="C42" s="120">
        <v>42369</v>
      </c>
      <c r="D42" s="103" t="s">
        <v>32</v>
      </c>
      <c r="E42" s="187">
        <v>0</v>
      </c>
      <c r="F42" s="100" t="s">
        <v>193</v>
      </c>
      <c r="G42" s="97">
        <v>17902.394420000001</v>
      </c>
      <c r="H42" s="98">
        <v>1.7975138683886029E-2</v>
      </c>
      <c r="I42" s="98">
        <f>G42/'סכום נכסי הקרן'!$C$43</f>
        <v>3.7210169045651575E-4</v>
      </c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</row>
    <row r="43" spans="1:39" s="152" customFormat="1">
      <c r="B43" s="164"/>
      <c r="C43" s="164"/>
      <c r="F43" s="158"/>
      <c r="G43" s="158"/>
      <c r="H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</row>
    <row r="44" spans="1:39" s="152" customFormat="1">
      <c r="B44" s="164"/>
      <c r="C44" s="164"/>
      <c r="F44" s="158"/>
      <c r="G44" s="158"/>
      <c r="H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</row>
    <row r="45" spans="1:39" s="152" customFormat="1">
      <c r="B45" s="164"/>
      <c r="C45" s="164"/>
      <c r="F45" s="158"/>
      <c r="G45" s="158"/>
      <c r="H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</row>
    <row r="46" spans="1:39" s="152" customFormat="1">
      <c r="B46" s="153" t="s">
        <v>2833</v>
      </c>
      <c r="C46" s="164"/>
      <c r="F46" s="158"/>
      <c r="G46" s="158"/>
      <c r="H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</row>
    <row r="47" spans="1:39" s="152" customFormat="1">
      <c r="B47" s="153" t="s">
        <v>140</v>
      </c>
      <c r="C47" s="164"/>
      <c r="F47" s="158"/>
      <c r="G47" s="158"/>
      <c r="H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</row>
    <row r="48" spans="1:39" s="152" customFormat="1">
      <c r="B48" s="164"/>
      <c r="C48" s="164"/>
      <c r="F48" s="158"/>
      <c r="G48" s="158"/>
      <c r="H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</row>
    <row r="49" spans="2:39" s="152" customFormat="1">
      <c r="B49" s="164"/>
      <c r="C49" s="164"/>
      <c r="F49" s="158"/>
      <c r="G49" s="158"/>
      <c r="H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</row>
    <row r="50" spans="2:39" s="152" customFormat="1">
      <c r="B50" s="164"/>
      <c r="C50" s="164"/>
      <c r="F50" s="158"/>
      <c r="G50" s="158"/>
      <c r="H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</row>
    <row r="51" spans="2:39">
      <c r="F51" s="3"/>
      <c r="G51" s="3"/>
      <c r="H51" s="3"/>
    </row>
    <row r="52" spans="2:39">
      <c r="F52" s="3"/>
      <c r="G52" s="3"/>
      <c r="H52" s="3"/>
    </row>
    <row r="53" spans="2:39">
      <c r="F53" s="3"/>
      <c r="G53" s="3"/>
      <c r="H53" s="3"/>
    </row>
    <row r="54" spans="2:39">
      <c r="F54" s="3"/>
      <c r="G54" s="3"/>
      <c r="H54" s="3"/>
    </row>
    <row r="55" spans="2:39">
      <c r="F55" s="3"/>
      <c r="G55" s="3"/>
      <c r="H55" s="3"/>
    </row>
    <row r="56" spans="2:39">
      <c r="F56" s="3"/>
      <c r="G56" s="3"/>
      <c r="H56" s="3"/>
    </row>
    <row r="57" spans="2:39">
      <c r="F57" s="3"/>
      <c r="G57" s="3"/>
      <c r="H57" s="3"/>
    </row>
    <row r="58" spans="2:39">
      <c r="F58" s="3"/>
      <c r="G58" s="3"/>
      <c r="H58" s="3"/>
    </row>
    <row r="59" spans="2:39">
      <c r="F59" s="3"/>
      <c r="G59" s="3"/>
      <c r="H59" s="3"/>
    </row>
    <row r="60" spans="2:39">
      <c r="F60" s="3"/>
      <c r="G60" s="3"/>
      <c r="H60" s="3"/>
    </row>
    <row r="61" spans="2:39">
      <c r="F61" s="3"/>
      <c r="G61" s="3"/>
      <c r="H61" s="3"/>
    </row>
    <row r="62" spans="2:39">
      <c r="F62" s="3"/>
      <c r="G62" s="3"/>
      <c r="H62" s="3"/>
    </row>
    <row r="63" spans="2:39">
      <c r="F63" s="3"/>
      <c r="G63" s="3"/>
      <c r="H63" s="3"/>
    </row>
    <row r="64" spans="2:3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03" sheet="1" objects="1" scenarios="1"/>
  <mergeCells count="1">
    <mergeCell ref="B6:I6"/>
  </mergeCells>
  <phoneticPr fontId="4" type="noConversion"/>
  <dataValidations count="1">
    <dataValidation allowBlank="1" showInputMessage="1" showErrorMessage="1" sqref="E43:E1048576 R1:XFD2 C5:C1048576 D3:D1048576 E3:E37 A1:A1048576 B1:B45 B48:B1048576 F3:XFD1048576 D1:P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zoomScaleNormal="10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208</v>
      </c>
      <c r="C1" s="81" t="s" vm="1">
        <v>273</v>
      </c>
    </row>
    <row r="2" spans="2:60">
      <c r="B2" s="57" t="s">
        <v>207</v>
      </c>
      <c r="C2" s="81" t="s">
        <v>274</v>
      </c>
    </row>
    <row r="3" spans="2:60">
      <c r="B3" s="57" t="s">
        <v>209</v>
      </c>
      <c r="C3" s="81" t="s">
        <v>275</v>
      </c>
    </row>
    <row r="4" spans="2:60">
      <c r="B4" s="57" t="s">
        <v>210</v>
      </c>
      <c r="C4" s="81">
        <v>162</v>
      </c>
    </row>
    <row r="6" spans="2:60" ht="26.25" customHeight="1">
      <c r="B6" s="229" t="s">
        <v>244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60" s="3" customFormat="1" ht="66">
      <c r="B7" s="60" t="s">
        <v>144</v>
      </c>
      <c r="C7" s="60" t="s">
        <v>145</v>
      </c>
      <c r="D7" s="60" t="s">
        <v>15</v>
      </c>
      <c r="E7" s="60" t="s">
        <v>16</v>
      </c>
      <c r="F7" s="60" t="s">
        <v>72</v>
      </c>
      <c r="G7" s="60" t="s">
        <v>129</v>
      </c>
      <c r="H7" s="60" t="s">
        <v>69</v>
      </c>
      <c r="I7" s="60" t="s">
        <v>137</v>
      </c>
      <c r="J7" s="80" t="s">
        <v>211</v>
      </c>
      <c r="K7" s="60" t="s">
        <v>212</v>
      </c>
    </row>
    <row r="8" spans="2:60" s="3" customFormat="1" ht="21.75" customHeight="1">
      <c r="B8" s="15"/>
      <c r="C8" s="72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03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07"/>
  <sheetViews>
    <sheetView rightToLeft="1" topLeftCell="A2" zoomScaleNormal="100" workbookViewId="0">
      <selection activeCell="M14" sqref="M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208</v>
      </c>
      <c r="C1" s="81" t="s" vm="1">
        <v>273</v>
      </c>
    </row>
    <row r="2" spans="2:60">
      <c r="B2" s="57" t="s">
        <v>207</v>
      </c>
      <c r="C2" s="81" t="s">
        <v>274</v>
      </c>
    </row>
    <row r="3" spans="2:60">
      <c r="B3" s="57" t="s">
        <v>209</v>
      </c>
      <c r="C3" s="81" t="s">
        <v>275</v>
      </c>
    </row>
    <row r="4" spans="2:60">
      <c r="B4" s="57" t="s">
        <v>210</v>
      </c>
      <c r="C4" s="81">
        <v>162</v>
      </c>
    </row>
    <row r="6" spans="2:60" ht="26.25" customHeight="1">
      <c r="B6" s="229" t="s">
        <v>245</v>
      </c>
      <c r="C6" s="230"/>
      <c r="D6" s="230"/>
      <c r="E6" s="230"/>
      <c r="F6" s="230"/>
      <c r="G6" s="230"/>
      <c r="H6" s="230"/>
      <c r="I6" s="230"/>
      <c r="J6" s="230"/>
      <c r="K6" s="231"/>
    </row>
    <row r="7" spans="2:60" s="3" customFormat="1" ht="78.75">
      <c r="B7" s="60" t="s">
        <v>144</v>
      </c>
      <c r="C7" s="79" t="s">
        <v>272</v>
      </c>
      <c r="D7" s="62" t="s">
        <v>15</v>
      </c>
      <c r="E7" s="62" t="s">
        <v>16</v>
      </c>
      <c r="F7" s="62" t="s">
        <v>72</v>
      </c>
      <c r="G7" s="62" t="s">
        <v>129</v>
      </c>
      <c r="H7" s="62" t="s">
        <v>69</v>
      </c>
      <c r="I7" s="62" t="s">
        <v>137</v>
      </c>
      <c r="J7" s="79" t="s">
        <v>211</v>
      </c>
      <c r="K7" s="64" t="s">
        <v>212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03" sheet="1" objects="1" scenarios="1"/>
  <mergeCells count="1">
    <mergeCell ref="B6:K6"/>
  </mergeCells>
  <phoneticPr fontId="4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U96"/>
  <sheetViews>
    <sheetView rightToLeft="1" zoomScaleNormal="100" workbookViewId="0">
      <selection activeCell="H18" sqref="H18"/>
    </sheetView>
  </sheetViews>
  <sheetFormatPr defaultColWidth="9.140625" defaultRowHeight="18"/>
  <cols>
    <col min="1" max="1" width="7.28515625" style="1" customWidth="1"/>
    <col min="2" max="2" width="31.425781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6384" width="9.140625" style="1"/>
  </cols>
  <sheetData>
    <row r="1" spans="2:21">
      <c r="B1" s="57" t="s">
        <v>208</v>
      </c>
      <c r="C1" s="81" t="s" vm="1">
        <v>273</v>
      </c>
    </row>
    <row r="2" spans="2:21">
      <c r="B2" s="57" t="s">
        <v>207</v>
      </c>
      <c r="C2" s="81" t="s">
        <v>274</v>
      </c>
    </row>
    <row r="3" spans="2:21">
      <c r="B3" s="57" t="s">
        <v>209</v>
      </c>
      <c r="C3" s="81" t="s">
        <v>275</v>
      </c>
    </row>
    <row r="4" spans="2:21">
      <c r="B4" s="57" t="s">
        <v>210</v>
      </c>
      <c r="C4" s="81">
        <v>162</v>
      </c>
    </row>
    <row r="6" spans="2:21" ht="26.25" customHeight="1">
      <c r="B6" s="229" t="s">
        <v>246</v>
      </c>
      <c r="C6" s="230"/>
      <c r="D6" s="230"/>
    </row>
    <row r="7" spans="2:21" s="3" customFormat="1" ht="31.5">
      <c r="B7" s="60" t="s">
        <v>144</v>
      </c>
      <c r="C7" s="66" t="s">
        <v>135</v>
      </c>
      <c r="D7" s="67" t="s">
        <v>134</v>
      </c>
    </row>
    <row r="8" spans="2:21" s="3" customFormat="1">
      <c r="B8" s="15"/>
      <c r="C8" s="32" t="s">
        <v>23</v>
      </c>
      <c r="D8" s="17" t="s">
        <v>24</v>
      </c>
    </row>
    <row r="9" spans="2:21" s="4" customFormat="1" ht="18" customHeight="1">
      <c r="B9" s="18"/>
      <c r="C9" s="19" t="s">
        <v>1</v>
      </c>
      <c r="D9" s="20" t="s">
        <v>2</v>
      </c>
      <c r="E9" s="3"/>
      <c r="F9" s="3"/>
    </row>
    <row r="10" spans="2:21" s="4" customFormat="1" ht="18" customHeight="1">
      <c r="B10" s="144" t="s">
        <v>2787</v>
      </c>
      <c r="C10" s="142">
        <f>C51+C91</f>
        <v>1114207.7133879552</v>
      </c>
      <c r="D10" s="143"/>
      <c r="E10" s="3"/>
      <c r="F10" s="3"/>
    </row>
    <row r="11" spans="2:21">
      <c r="B11" s="141" t="s">
        <v>2788</v>
      </c>
      <c r="C11" s="147"/>
      <c r="D11" s="146"/>
    </row>
    <row r="12" spans="2:21">
      <c r="B12" s="145" t="s">
        <v>2779</v>
      </c>
      <c r="C12" s="147">
        <v>1080.5115161285191</v>
      </c>
      <c r="D12" s="146">
        <v>43344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2:21">
      <c r="B13" s="145" t="s">
        <v>2785</v>
      </c>
      <c r="C13" s="147">
        <v>45588.748100000004</v>
      </c>
      <c r="D13" s="146">
        <v>45640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s="145" t="s">
        <v>2780</v>
      </c>
      <c r="C14" s="147">
        <v>1192.2779999999993</v>
      </c>
      <c r="D14" s="146">
        <v>43109</v>
      </c>
    </row>
    <row r="15" spans="2:21">
      <c r="B15" s="145" t="s">
        <v>2783</v>
      </c>
      <c r="C15" s="147">
        <v>4302.5029999999997</v>
      </c>
      <c r="D15" s="146">
        <v>44516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145" t="s">
        <v>2162</v>
      </c>
      <c r="C16" s="147">
        <v>63.080500000000001</v>
      </c>
      <c r="D16" s="146">
        <v>42614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4">
      <c r="B17" s="145" t="s">
        <v>2786</v>
      </c>
      <c r="C17" s="147">
        <v>48393.1</v>
      </c>
      <c r="D17" s="146">
        <v>46055</v>
      </c>
    </row>
    <row r="18" spans="2:4">
      <c r="B18" s="145" t="s">
        <v>2168</v>
      </c>
      <c r="C18" s="147">
        <v>1706.4574519999994</v>
      </c>
      <c r="D18" s="146">
        <v>42658</v>
      </c>
    </row>
    <row r="19" spans="2:4">
      <c r="B19" s="145" t="s">
        <v>2169</v>
      </c>
      <c r="C19" s="147">
        <v>1960.9712640000007</v>
      </c>
      <c r="D19" s="146">
        <v>43009</v>
      </c>
    </row>
    <row r="20" spans="2:4">
      <c r="B20" s="145" t="s">
        <v>2771</v>
      </c>
      <c r="C20" s="147">
        <v>2730.35</v>
      </c>
      <c r="D20" s="146">
        <v>43191</v>
      </c>
    </row>
    <row r="21" spans="2:4">
      <c r="B21" s="145" t="s">
        <v>2774</v>
      </c>
      <c r="C21" s="147">
        <v>1355.76</v>
      </c>
      <c r="D21" s="146">
        <v>43100</v>
      </c>
    </row>
    <row r="22" spans="2:4">
      <c r="B22" s="145" t="s">
        <v>2775</v>
      </c>
      <c r="C22" s="147">
        <v>141.28149000000039</v>
      </c>
      <c r="D22" s="146">
        <v>42643</v>
      </c>
    </row>
    <row r="23" spans="2:4">
      <c r="B23" s="145" t="s">
        <v>2782</v>
      </c>
      <c r="C23" s="147">
        <v>29267.483</v>
      </c>
      <c r="D23" s="146">
        <v>45534</v>
      </c>
    </row>
    <row r="24" spans="2:4">
      <c r="B24" s="145" t="s">
        <v>2778</v>
      </c>
      <c r="C24" s="147">
        <v>3353.2464000000004</v>
      </c>
      <c r="D24" s="146">
        <v>44290</v>
      </c>
    </row>
    <row r="25" spans="2:4">
      <c r="B25" s="145" t="s">
        <v>2165</v>
      </c>
      <c r="C25" s="147">
        <v>2380.1120000000001</v>
      </c>
      <c r="D25" s="146">
        <v>43098</v>
      </c>
    </row>
    <row r="26" spans="2:4">
      <c r="B26" s="145" t="s">
        <v>2166</v>
      </c>
      <c r="C26" s="147">
        <v>312.02439800000025</v>
      </c>
      <c r="D26" s="146">
        <v>42766</v>
      </c>
    </row>
    <row r="27" spans="2:4">
      <c r="B27" s="145" t="s">
        <v>2776</v>
      </c>
      <c r="C27" s="147">
        <v>3676.0754519999978</v>
      </c>
      <c r="D27" s="146">
        <v>42705</v>
      </c>
    </row>
    <row r="28" spans="2:4">
      <c r="B28" s="145" t="s">
        <v>2174</v>
      </c>
      <c r="C28" s="147">
        <v>36410.544000000002</v>
      </c>
      <c r="D28" s="146">
        <v>44727</v>
      </c>
    </row>
    <row r="29" spans="2:4">
      <c r="B29" s="145" t="s">
        <v>2773</v>
      </c>
      <c r="C29" s="147">
        <v>689.7993899999999</v>
      </c>
      <c r="D29" s="146">
        <v>42948</v>
      </c>
    </row>
    <row r="30" spans="2:4">
      <c r="B30" s="145" t="s">
        <v>2772</v>
      </c>
      <c r="C30" s="147">
        <v>164.95456599999804</v>
      </c>
      <c r="D30" s="146">
        <v>42522</v>
      </c>
    </row>
    <row r="31" spans="2:4">
      <c r="B31" s="145" t="s">
        <v>2777</v>
      </c>
      <c r="C31" s="147">
        <v>7647.265674019276</v>
      </c>
      <c r="D31" s="146">
        <v>44012</v>
      </c>
    </row>
    <row r="32" spans="2:4">
      <c r="B32" s="145" t="s">
        <v>2781</v>
      </c>
      <c r="C32" s="147">
        <v>20458.019204</v>
      </c>
      <c r="D32" s="146">
        <v>45255</v>
      </c>
    </row>
    <row r="33" spans="2:4">
      <c r="B33" s="145" t="s">
        <v>2784</v>
      </c>
      <c r="C33" s="147">
        <v>52.072482000000846</v>
      </c>
      <c r="D33" s="146">
        <v>44927</v>
      </c>
    </row>
    <row r="34" spans="2:4">
      <c r="B34" s="145" t="s">
        <v>2820</v>
      </c>
      <c r="C34" s="149">
        <v>26781.897982883173</v>
      </c>
      <c r="D34" s="146">
        <v>43404</v>
      </c>
    </row>
    <row r="35" spans="2:4">
      <c r="B35" s="145" t="s">
        <v>2822</v>
      </c>
      <c r="C35" s="149">
        <v>2409.3210144993577</v>
      </c>
      <c r="D35" s="146">
        <v>43404</v>
      </c>
    </row>
    <row r="36" spans="2:4">
      <c r="B36" s="145" t="s">
        <v>2821</v>
      </c>
      <c r="C36" s="149">
        <v>909.51038641354</v>
      </c>
      <c r="D36" s="146">
        <v>43404</v>
      </c>
    </row>
    <row r="37" spans="2:4">
      <c r="B37" s="145" t="s">
        <v>2823</v>
      </c>
      <c r="C37" s="149">
        <v>1294.6781828947135</v>
      </c>
      <c r="D37" s="146">
        <v>45143</v>
      </c>
    </row>
    <row r="38" spans="2:4">
      <c r="B38" s="145" t="s">
        <v>2829</v>
      </c>
      <c r="C38" s="149">
        <v>39744.654224341037</v>
      </c>
      <c r="D38" s="146">
        <v>42735</v>
      </c>
    </row>
    <row r="39" spans="2:4">
      <c r="B39" s="145" t="s">
        <v>2827</v>
      </c>
      <c r="C39" s="149">
        <v>113794.23750030433</v>
      </c>
      <c r="D39" s="146">
        <v>42719</v>
      </c>
    </row>
    <row r="40" spans="2:4">
      <c r="B40" s="145" t="s">
        <v>2828</v>
      </c>
      <c r="C40" s="149">
        <v>46380.482000000004</v>
      </c>
      <c r="D40" s="146">
        <v>42901</v>
      </c>
    </row>
    <row r="41" spans="2:4">
      <c r="B41" s="145" t="s">
        <v>2130</v>
      </c>
      <c r="C41" s="149">
        <v>16878.163458102339</v>
      </c>
      <c r="D41" s="146">
        <v>42521</v>
      </c>
    </row>
    <row r="42" spans="2:4">
      <c r="B42" s="159" t="s">
        <v>2111</v>
      </c>
      <c r="C42" s="149">
        <v>15527.9625</v>
      </c>
      <c r="D42" s="146">
        <v>43100</v>
      </c>
    </row>
    <row r="43" spans="2:4">
      <c r="B43" s="159" t="s">
        <v>2831</v>
      </c>
      <c r="C43" s="149">
        <v>538.35014051279995</v>
      </c>
      <c r="D43" s="146">
        <v>42643</v>
      </c>
    </row>
    <row r="44" spans="2:4">
      <c r="B44" s="159" t="s">
        <v>2825</v>
      </c>
      <c r="C44" s="149">
        <v>1659.3191999999999</v>
      </c>
      <c r="D44" s="146">
        <v>43948</v>
      </c>
    </row>
    <row r="45" spans="2:4">
      <c r="B45" s="159" t="s">
        <v>2824</v>
      </c>
      <c r="C45" s="149">
        <v>9204.4069200000031</v>
      </c>
      <c r="D45" s="146">
        <v>43011</v>
      </c>
    </row>
    <row r="46" spans="2:4">
      <c r="B46" s="159" t="s">
        <v>2879</v>
      </c>
      <c r="C46" s="149">
        <v>13181.97644689043</v>
      </c>
      <c r="D46" s="146">
        <v>43297</v>
      </c>
    </row>
    <row r="47" spans="2:4">
      <c r="B47" s="159" t="s">
        <v>2880</v>
      </c>
      <c r="C47" s="149">
        <v>29340.528502964138</v>
      </c>
      <c r="D47" s="146">
        <v>43297</v>
      </c>
    </row>
    <row r="48" spans="2:4">
      <c r="B48" s="159" t="s">
        <v>2826</v>
      </c>
      <c r="C48" s="149">
        <v>29762.351527999999</v>
      </c>
      <c r="D48" s="146">
        <v>43908</v>
      </c>
    </row>
    <row r="49" spans="2:4">
      <c r="B49" s="159" t="s">
        <v>2830</v>
      </c>
      <c r="C49" s="149">
        <v>45489.701999999997</v>
      </c>
      <c r="D49" s="146">
        <v>42551</v>
      </c>
    </row>
    <row r="50" spans="2:4">
      <c r="B50" s="159" t="s">
        <v>2819</v>
      </c>
      <c r="C50" s="149">
        <v>9454.7772215000005</v>
      </c>
      <c r="D50" s="146">
        <v>42551</v>
      </c>
    </row>
    <row r="51" spans="2:4">
      <c r="B51" s="141" t="s">
        <v>30</v>
      </c>
      <c r="C51" s="150">
        <f>SUM(C12:C50)</f>
        <v>615278.95709745376</v>
      </c>
      <c r="D51" s="146"/>
    </row>
    <row r="52" spans="2:4">
      <c r="B52" s="141"/>
      <c r="C52" s="148"/>
      <c r="D52" s="146"/>
    </row>
    <row r="53" spans="2:4">
      <c r="B53" s="141" t="s">
        <v>2789</v>
      </c>
      <c r="C53" s="149"/>
      <c r="D53" s="146"/>
    </row>
    <row r="54" spans="2:4">
      <c r="B54" s="145" t="s">
        <v>2814</v>
      </c>
      <c r="C54" s="147">
        <v>33894</v>
      </c>
      <c r="D54" s="146">
        <v>46054</v>
      </c>
    </row>
    <row r="55" spans="2:4">
      <c r="B55" s="145" t="s">
        <v>2224</v>
      </c>
      <c r="C55" s="147">
        <v>5.8165963152</v>
      </c>
      <c r="D55" s="146">
        <v>43100</v>
      </c>
    </row>
    <row r="56" spans="2:4">
      <c r="B56" s="145" t="s">
        <v>2807</v>
      </c>
      <c r="C56" s="147">
        <v>21623.207364499998</v>
      </c>
      <c r="D56" s="146">
        <v>44621</v>
      </c>
    </row>
    <row r="57" spans="2:4">
      <c r="B57" s="145" t="s">
        <v>2227</v>
      </c>
      <c r="C57" s="147">
        <v>5.2224321600000003</v>
      </c>
      <c r="D57" s="146">
        <v>43100</v>
      </c>
    </row>
    <row r="58" spans="2:4">
      <c r="B58" s="145" t="s">
        <v>2228</v>
      </c>
      <c r="C58" s="147">
        <v>41.986380800000006</v>
      </c>
      <c r="D58" s="146">
        <v>43946</v>
      </c>
    </row>
    <row r="59" spans="2:4">
      <c r="B59" s="145" t="s">
        <v>2808</v>
      </c>
      <c r="C59" s="147">
        <v>42020.859245539992</v>
      </c>
      <c r="D59" s="146">
        <v>45748</v>
      </c>
    </row>
    <row r="60" spans="2:4">
      <c r="B60" s="145" t="s">
        <v>2817</v>
      </c>
      <c r="C60" s="147">
        <v>1866.6890774399999</v>
      </c>
      <c r="D60" s="146">
        <v>54788</v>
      </c>
    </row>
    <row r="61" spans="2:4">
      <c r="B61" s="145" t="s">
        <v>2809</v>
      </c>
      <c r="C61" s="147">
        <v>36659.309326079994</v>
      </c>
      <c r="D61" s="146">
        <v>44727</v>
      </c>
    </row>
    <row r="62" spans="2:4">
      <c r="B62" s="145" t="s">
        <v>2815</v>
      </c>
      <c r="C62" s="147">
        <v>64177.159200000002</v>
      </c>
      <c r="D62" s="146">
        <v>46082</v>
      </c>
    </row>
    <row r="63" spans="2:4">
      <c r="B63" s="145" t="s">
        <v>2799</v>
      </c>
      <c r="C63" s="147">
        <v>630.22966817999941</v>
      </c>
      <c r="D63" s="146">
        <v>44196</v>
      </c>
    </row>
    <row r="64" spans="2:4">
      <c r="B64" s="145" t="s">
        <v>2233</v>
      </c>
      <c r="C64" s="147">
        <v>29.848562800000003</v>
      </c>
      <c r="D64" s="146">
        <v>42480</v>
      </c>
    </row>
    <row r="65" spans="2:4">
      <c r="B65" s="145" t="s">
        <v>2790</v>
      </c>
      <c r="C65" s="147">
        <v>753.2</v>
      </c>
      <c r="D65" s="146">
        <v>42826</v>
      </c>
    </row>
    <row r="66" spans="2:4">
      <c r="B66" s="145" t="s">
        <v>2791</v>
      </c>
      <c r="C66" s="147">
        <v>1641.3847999999998</v>
      </c>
      <c r="D66" s="146">
        <v>42795</v>
      </c>
    </row>
    <row r="67" spans="2:4">
      <c r="B67" s="145" t="s">
        <v>2796</v>
      </c>
      <c r="C67" s="147">
        <v>1129.7996435473278</v>
      </c>
      <c r="D67" s="146">
        <v>42648</v>
      </c>
    </row>
    <row r="68" spans="2:4">
      <c r="B68" s="145" t="s">
        <v>2803</v>
      </c>
      <c r="C68" s="147">
        <v>2711.52</v>
      </c>
      <c r="D68" s="146">
        <v>44738</v>
      </c>
    </row>
    <row r="69" spans="2:4">
      <c r="B69" s="145" t="s">
        <v>2795</v>
      </c>
      <c r="C69" s="147">
        <v>753.2</v>
      </c>
      <c r="D69" s="146">
        <v>43282</v>
      </c>
    </row>
    <row r="70" spans="2:4">
      <c r="B70" s="145" t="s">
        <v>2800</v>
      </c>
      <c r="C70" s="147">
        <v>1553.4185099999988</v>
      </c>
      <c r="D70" s="146">
        <v>44378</v>
      </c>
    </row>
    <row r="71" spans="2:4">
      <c r="B71" s="145" t="s">
        <v>2813</v>
      </c>
      <c r="C71" s="147">
        <v>208.92449899999909</v>
      </c>
      <c r="D71" s="146">
        <v>44727</v>
      </c>
    </row>
    <row r="72" spans="2:4">
      <c r="B72" s="145" t="s">
        <v>2792</v>
      </c>
      <c r="C72" s="147">
        <v>514.67056079999929</v>
      </c>
      <c r="D72" s="146">
        <v>42551</v>
      </c>
    </row>
    <row r="73" spans="2:4">
      <c r="B73" s="145" t="s">
        <v>2798</v>
      </c>
      <c r="C73" s="147">
        <v>2304.7919999999999</v>
      </c>
      <c r="D73" s="146">
        <v>44305</v>
      </c>
    </row>
    <row r="74" spans="2:4">
      <c r="B74" s="145" t="s">
        <v>2806</v>
      </c>
      <c r="C74" s="147">
        <v>26292.109</v>
      </c>
      <c r="D74" s="146">
        <v>44836</v>
      </c>
    </row>
    <row r="75" spans="2:4">
      <c r="B75" s="145" t="s">
        <v>2797</v>
      </c>
      <c r="C75" s="147">
        <v>12503.891001780001</v>
      </c>
      <c r="D75" s="146">
        <v>42767</v>
      </c>
    </row>
    <row r="76" spans="2:4">
      <c r="B76" s="145" t="s">
        <v>2804</v>
      </c>
      <c r="C76" s="147">
        <v>7700.8448440000002</v>
      </c>
      <c r="D76" s="146">
        <v>44992</v>
      </c>
    </row>
    <row r="77" spans="2:4">
      <c r="B77" s="145" t="s">
        <v>2793</v>
      </c>
      <c r="C77" s="147">
        <v>451.92</v>
      </c>
      <c r="D77" s="146">
        <v>42735</v>
      </c>
    </row>
    <row r="78" spans="2:4">
      <c r="B78" s="145" t="s">
        <v>2244</v>
      </c>
      <c r="C78" s="147">
        <v>468.12765014000007</v>
      </c>
      <c r="D78" s="146">
        <v>54788</v>
      </c>
    </row>
    <row r="79" spans="2:4">
      <c r="B79" s="145" t="s">
        <v>2818</v>
      </c>
      <c r="C79" s="147">
        <v>34.497365759999994</v>
      </c>
      <c r="D79" s="146">
        <v>42808</v>
      </c>
    </row>
    <row r="80" spans="2:4">
      <c r="B80" s="145" t="s">
        <v>2811</v>
      </c>
      <c r="C80" s="147">
        <v>42950.356055199998</v>
      </c>
      <c r="D80" s="146">
        <v>45838</v>
      </c>
    </row>
    <row r="81" spans="2:4">
      <c r="B81" s="145" t="s">
        <v>2223</v>
      </c>
      <c r="C81" s="147">
        <v>3857.0399999999995</v>
      </c>
      <c r="D81" s="146">
        <v>42718</v>
      </c>
    </row>
    <row r="82" spans="2:4">
      <c r="B82" s="145" t="s">
        <v>2801</v>
      </c>
      <c r="C82" s="147">
        <v>982.75276399999893</v>
      </c>
      <c r="D82" s="146">
        <v>43076</v>
      </c>
    </row>
    <row r="83" spans="2:4">
      <c r="B83" s="145" t="s">
        <v>2810</v>
      </c>
      <c r="C83" s="147">
        <v>36567.627694399991</v>
      </c>
      <c r="D83" s="146">
        <v>45806</v>
      </c>
    </row>
    <row r="84" spans="2:4">
      <c r="B84" s="145" t="s">
        <v>2794</v>
      </c>
      <c r="C84" s="147">
        <v>429.3226186613536</v>
      </c>
      <c r="D84" s="146">
        <v>42614</v>
      </c>
    </row>
    <row r="85" spans="2:4">
      <c r="B85" s="145" t="s">
        <v>2812</v>
      </c>
      <c r="C85" s="147">
        <v>41341.368848383994</v>
      </c>
      <c r="D85" s="146">
        <v>45383</v>
      </c>
    </row>
    <row r="86" spans="2:4">
      <c r="B86" s="145" t="s">
        <v>2802</v>
      </c>
      <c r="C86" s="147">
        <v>5401.7723811800006</v>
      </c>
      <c r="D86" s="146">
        <v>44924</v>
      </c>
    </row>
    <row r="87" spans="2:4">
      <c r="B87" s="145" t="s">
        <v>2816</v>
      </c>
      <c r="C87" s="147">
        <v>51405.9</v>
      </c>
      <c r="D87" s="146">
        <v>47177</v>
      </c>
    </row>
    <row r="88" spans="2:4">
      <c r="B88" s="145" t="s">
        <v>2805</v>
      </c>
      <c r="C88" s="147">
        <v>17825.227434</v>
      </c>
      <c r="D88" s="146">
        <v>45536</v>
      </c>
    </row>
    <row r="89" spans="2:4">
      <c r="B89" s="159" t="s">
        <v>2832</v>
      </c>
      <c r="C89" s="147">
        <v>28383.729166573525</v>
      </c>
      <c r="D89" s="146">
        <v>44678</v>
      </c>
    </row>
    <row r="90" spans="2:4">
      <c r="B90" s="159" t="s">
        <v>2881</v>
      </c>
      <c r="C90" s="147">
        <v>9807.0315992600063</v>
      </c>
      <c r="D90" s="146">
        <v>43100</v>
      </c>
    </row>
    <row r="91" spans="2:4">
      <c r="B91" s="141" t="s">
        <v>53</v>
      </c>
      <c r="C91" s="151">
        <f>SUM(C54:C90)</f>
        <v>498928.75629050139</v>
      </c>
      <c r="D91" s="146"/>
    </row>
    <row r="95" spans="2:4">
      <c r="B95" s="112" t="s">
        <v>2833</v>
      </c>
    </row>
    <row r="96" spans="2:4">
      <c r="B96" s="112" t="s">
        <v>140</v>
      </c>
    </row>
  </sheetData>
  <sheetProtection password="CC03" sheet="1" objects="1" scenarios="1"/>
  <sortState ref="B89:D90">
    <sortCondition ref="B89"/>
  </sortState>
  <mergeCells count="1">
    <mergeCell ref="B6:D6"/>
  </mergeCells>
  <phoneticPr fontId="4" type="noConversion"/>
  <dataValidations count="1">
    <dataValidation allowBlank="1" showInputMessage="1" showErrorMessage="1" sqref="H1:XFD2 G3:XFD1048576 C5:C1048576 D1:F1048576 A1:A1048576 B1:B94 B97:B1048576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3.14062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208</v>
      </c>
      <c r="C1" s="81" t="s" vm="1">
        <v>273</v>
      </c>
    </row>
    <row r="2" spans="2:18">
      <c r="B2" s="57" t="s">
        <v>207</v>
      </c>
      <c r="C2" s="81" t="s">
        <v>274</v>
      </c>
    </row>
    <row r="3" spans="2:18">
      <c r="B3" s="57" t="s">
        <v>209</v>
      </c>
      <c r="C3" s="81" t="s">
        <v>275</v>
      </c>
    </row>
    <row r="4" spans="2:18">
      <c r="B4" s="57" t="s">
        <v>210</v>
      </c>
      <c r="C4" s="81">
        <v>162</v>
      </c>
    </row>
    <row r="6" spans="2:18" ht="26.25" customHeight="1">
      <c r="B6" s="229" t="s">
        <v>249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2" t="s">
        <v>144</v>
      </c>
      <c r="C7" s="30" t="s">
        <v>59</v>
      </c>
      <c r="D7" s="73" t="s">
        <v>84</v>
      </c>
      <c r="E7" s="30" t="s">
        <v>15</v>
      </c>
      <c r="F7" s="30" t="s">
        <v>85</v>
      </c>
      <c r="G7" s="30" t="s">
        <v>130</v>
      </c>
      <c r="H7" s="30" t="s">
        <v>18</v>
      </c>
      <c r="I7" s="30" t="s">
        <v>129</v>
      </c>
      <c r="J7" s="30" t="s">
        <v>17</v>
      </c>
      <c r="K7" s="30" t="s">
        <v>247</v>
      </c>
      <c r="L7" s="30" t="s">
        <v>0</v>
      </c>
      <c r="M7" s="30" t="s">
        <v>248</v>
      </c>
      <c r="N7" s="30" t="s">
        <v>74</v>
      </c>
      <c r="O7" s="73" t="s">
        <v>211</v>
      </c>
      <c r="P7" s="31" t="s">
        <v>213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A1:K504"/>
  <sheetViews>
    <sheetView rightToLeft="1" zoomScaleNormal="100" workbookViewId="0">
      <selection activeCell="F10" sqref="F10"/>
    </sheetView>
  </sheetViews>
  <sheetFormatPr defaultRowHeight="12.75"/>
  <cols>
    <col min="1" max="1" width="36.42578125" customWidth="1"/>
    <col min="2" max="2" width="15.28515625" customWidth="1"/>
    <col min="3" max="3" width="6.5703125" bestFit="1" customWidth="1"/>
    <col min="4" max="4" width="4.85546875" bestFit="1" customWidth="1"/>
    <col min="5" max="5" width="10.7109375" bestFit="1" customWidth="1"/>
    <col min="6" max="6" width="12.28515625" bestFit="1" customWidth="1"/>
    <col min="7" max="7" width="10.85546875" bestFit="1" customWidth="1"/>
    <col min="8" max="8" width="7.5703125" bestFit="1" customWidth="1"/>
    <col min="9" max="9" width="14.7109375" customWidth="1"/>
    <col min="10" max="10" width="10.140625" customWidth="1"/>
    <col min="11" max="11" width="10.28515625" customWidth="1"/>
  </cols>
  <sheetData>
    <row r="1" spans="1:11" ht="15.75">
      <c r="A1" s="57" t="s">
        <v>208</v>
      </c>
      <c r="B1" s="81" t="s" vm="1">
        <v>273</v>
      </c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5.75">
      <c r="A2" s="57" t="s">
        <v>207</v>
      </c>
      <c r="B2" s="81" t="s">
        <v>274</v>
      </c>
      <c r="C2" s="188"/>
      <c r="D2" s="188"/>
      <c r="E2" s="188"/>
      <c r="F2" s="188"/>
      <c r="G2" s="188"/>
      <c r="H2" s="188"/>
      <c r="I2" s="188"/>
      <c r="J2" s="188"/>
      <c r="K2" s="188"/>
    </row>
    <row r="3" spans="1:11" ht="15.75">
      <c r="A3" s="57" t="s">
        <v>209</v>
      </c>
      <c r="B3" s="81" t="s">
        <v>275</v>
      </c>
      <c r="C3" s="188"/>
      <c r="D3" s="188"/>
      <c r="E3" s="188"/>
      <c r="F3" s="188"/>
      <c r="G3" s="188"/>
      <c r="H3" s="188"/>
      <c r="I3" s="188"/>
      <c r="J3" s="188"/>
      <c r="K3" s="188"/>
    </row>
    <row r="4" spans="1:11" ht="15.75">
      <c r="A4" s="57" t="s">
        <v>210</v>
      </c>
      <c r="B4" s="81">
        <v>162</v>
      </c>
      <c r="C4" s="188"/>
      <c r="D4" s="188"/>
      <c r="E4" s="188"/>
      <c r="F4" s="188"/>
      <c r="G4" s="188"/>
      <c r="H4" s="188"/>
      <c r="I4" s="188"/>
      <c r="J4" s="188"/>
      <c r="K4" s="188"/>
    </row>
    <row r="6" spans="1:11" ht="18.75">
      <c r="A6" s="219" t="s">
        <v>238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</row>
    <row r="7" spans="1:11" ht="63">
      <c r="A7" s="189" t="s">
        <v>143</v>
      </c>
      <c r="B7" s="190" t="s">
        <v>59</v>
      </c>
      <c r="C7" s="190" t="s">
        <v>145</v>
      </c>
      <c r="D7" s="190" t="s">
        <v>15</v>
      </c>
      <c r="E7" s="190" t="s">
        <v>85</v>
      </c>
      <c r="F7" s="190" t="s">
        <v>129</v>
      </c>
      <c r="G7" s="190" t="s">
        <v>17</v>
      </c>
      <c r="H7" s="190" t="s">
        <v>19</v>
      </c>
      <c r="I7" s="190" t="s">
        <v>79</v>
      </c>
      <c r="J7" s="190" t="s">
        <v>211</v>
      </c>
      <c r="K7" s="190" t="s">
        <v>212</v>
      </c>
    </row>
    <row r="8" spans="1:11">
      <c r="A8" s="191"/>
      <c r="B8" s="192"/>
      <c r="C8" s="192"/>
      <c r="D8" s="192"/>
      <c r="E8" s="192"/>
      <c r="F8" s="192"/>
      <c r="G8" s="192" t="s">
        <v>20</v>
      </c>
      <c r="H8" s="192" t="s">
        <v>20</v>
      </c>
      <c r="I8" s="192" t="s">
        <v>23</v>
      </c>
      <c r="J8" s="192" t="s">
        <v>20</v>
      </c>
      <c r="K8" s="192" t="s">
        <v>20</v>
      </c>
    </row>
    <row r="9" spans="1:11" ht="15.75">
      <c r="A9" s="193"/>
      <c r="B9" s="194" t="s">
        <v>1</v>
      </c>
      <c r="C9" s="194" t="s">
        <v>2</v>
      </c>
      <c r="D9" s="194" t="s">
        <v>3</v>
      </c>
      <c r="E9" s="194" t="s">
        <v>4</v>
      </c>
      <c r="F9" s="194" t="s">
        <v>5</v>
      </c>
      <c r="G9" s="194" t="s">
        <v>6</v>
      </c>
      <c r="H9" s="194" t="s">
        <v>7</v>
      </c>
      <c r="I9" s="194" t="s">
        <v>8</v>
      </c>
      <c r="J9" s="194" t="s">
        <v>9</v>
      </c>
      <c r="K9" s="194" t="s">
        <v>10</v>
      </c>
    </row>
    <row r="10" spans="1:11" ht="15">
      <c r="A10" s="195" t="s">
        <v>58</v>
      </c>
      <c r="B10" s="196"/>
      <c r="C10" s="196"/>
      <c r="D10" s="196"/>
      <c r="E10" s="196"/>
      <c r="F10" s="196"/>
      <c r="G10" s="196"/>
      <c r="H10" s="196"/>
      <c r="I10" s="197">
        <v>2668780.1261999998</v>
      </c>
      <c r="J10" s="198">
        <v>1</v>
      </c>
      <c r="K10" s="198">
        <v>5.5250641393969291E-2</v>
      </c>
    </row>
    <row r="11" spans="1:11" ht="15">
      <c r="A11" s="199" t="s">
        <v>268</v>
      </c>
      <c r="B11" s="200"/>
      <c r="C11" s="200"/>
      <c r="D11" s="200"/>
      <c r="E11" s="200"/>
      <c r="F11" s="200"/>
      <c r="G11" s="200"/>
      <c r="H11" s="200"/>
      <c r="I11" s="201">
        <v>1733249.0032000002</v>
      </c>
      <c r="J11" s="202">
        <v>0.55918743428853823</v>
      </c>
      <c r="K11" s="202">
        <v>3.5882730908451545E-2</v>
      </c>
    </row>
    <row r="12" spans="1:11" ht="15">
      <c r="A12" s="203" t="s">
        <v>55</v>
      </c>
      <c r="B12" s="200"/>
      <c r="C12" s="200"/>
      <c r="D12" s="200"/>
      <c r="E12" s="200"/>
      <c r="F12" s="200"/>
      <c r="G12" s="200"/>
      <c r="H12" s="200"/>
      <c r="I12" s="201">
        <v>1617947.43713</v>
      </c>
      <c r="J12" s="202">
        <v>0.48699586110409276</v>
      </c>
      <c r="K12" s="202">
        <v>3.3495690696125249E-2</v>
      </c>
    </row>
    <row r="13" spans="1:11" ht="14.25">
      <c r="A13" s="204" t="s">
        <v>2583</v>
      </c>
      <c r="B13" s="205" t="s">
        <v>2584</v>
      </c>
      <c r="C13" s="205">
        <v>26</v>
      </c>
      <c r="D13" s="205" t="s">
        <v>2585</v>
      </c>
      <c r="E13" s="205" t="s">
        <v>189</v>
      </c>
      <c r="F13" s="206" t="s">
        <v>193</v>
      </c>
      <c r="G13" s="207">
        <v>0</v>
      </c>
      <c r="H13" s="207">
        <v>0</v>
      </c>
      <c r="I13" s="208">
        <v>10132.534</v>
      </c>
      <c r="J13" s="209">
        <v>5.3860175730571789E-3</v>
      </c>
      <c r="K13" s="209">
        <v>2.0976962356330413E-4</v>
      </c>
    </row>
    <row r="14" spans="1:11" ht="14.25">
      <c r="A14" s="204" t="s">
        <v>2588</v>
      </c>
      <c r="B14" s="205" t="s">
        <v>2589</v>
      </c>
      <c r="C14" s="205">
        <v>12</v>
      </c>
      <c r="D14" s="205" t="s">
        <v>362</v>
      </c>
      <c r="E14" s="205" t="s">
        <v>191</v>
      </c>
      <c r="F14" s="206" t="s">
        <v>193</v>
      </c>
      <c r="G14" s="207">
        <v>0</v>
      </c>
      <c r="H14" s="207">
        <v>0</v>
      </c>
      <c r="I14" s="208">
        <v>598874.12193000002</v>
      </c>
      <c r="J14" s="209">
        <v>0.28555433993938428</v>
      </c>
      <c r="K14" s="209">
        <v>1.239824106379119E-2</v>
      </c>
    </row>
    <row r="15" spans="1:11" ht="14.25">
      <c r="A15" s="204" t="s">
        <v>2590</v>
      </c>
      <c r="B15" s="205" t="s">
        <v>2591</v>
      </c>
      <c r="C15" s="205">
        <v>10</v>
      </c>
      <c r="D15" s="205" t="s">
        <v>362</v>
      </c>
      <c r="E15" s="205" t="s">
        <v>191</v>
      </c>
      <c r="F15" s="206" t="s">
        <v>193</v>
      </c>
      <c r="G15" s="207">
        <v>0</v>
      </c>
      <c r="H15" s="207">
        <v>0</v>
      </c>
      <c r="I15" s="208">
        <v>1002531.223</v>
      </c>
      <c r="J15" s="209">
        <v>0.49705542046385243</v>
      </c>
      <c r="K15" s="209">
        <v>2.0754985599768912E-2</v>
      </c>
    </row>
    <row r="16" spans="1:11" ht="14.25">
      <c r="A16" s="204" t="s">
        <v>2592</v>
      </c>
      <c r="B16" s="205" t="s">
        <v>2593</v>
      </c>
      <c r="C16" s="205">
        <v>20</v>
      </c>
      <c r="D16" s="205" t="s">
        <v>362</v>
      </c>
      <c r="E16" s="205" t="s">
        <v>191</v>
      </c>
      <c r="F16" s="206" t="s">
        <v>193</v>
      </c>
      <c r="G16" s="207">
        <v>0</v>
      </c>
      <c r="H16" s="207">
        <v>0</v>
      </c>
      <c r="I16" s="208">
        <v>2989.1328800000001</v>
      </c>
      <c r="J16" s="209">
        <v>1.578498671977864E-3</v>
      </c>
      <c r="K16" s="209">
        <v>6.1882770787474796E-5</v>
      </c>
    </row>
    <row r="17" spans="1:11" ht="14.25">
      <c r="A17" s="204" t="s">
        <v>2594</v>
      </c>
      <c r="B17" s="205" t="s">
        <v>2595</v>
      </c>
      <c r="C17" s="205">
        <v>11</v>
      </c>
      <c r="D17" s="205" t="s">
        <v>426</v>
      </c>
      <c r="E17" s="205" t="s">
        <v>191</v>
      </c>
      <c r="F17" s="206" t="s">
        <v>193</v>
      </c>
      <c r="G17" s="207">
        <v>0</v>
      </c>
      <c r="H17" s="207">
        <v>0</v>
      </c>
      <c r="I17" s="208">
        <v>3420.4253199999994</v>
      </c>
      <c r="J17" s="209">
        <v>1.8159478109554346E-3</v>
      </c>
      <c r="K17" s="209">
        <v>7.0811638214369072E-5</v>
      </c>
    </row>
    <row r="18" spans="1:11" ht="14.25">
      <c r="A18" s="210"/>
      <c r="B18" s="205"/>
      <c r="C18" s="205"/>
      <c r="D18" s="205"/>
      <c r="E18" s="205"/>
      <c r="F18" s="205"/>
      <c r="G18" s="205"/>
      <c r="H18" s="205"/>
      <c r="I18" s="205"/>
      <c r="J18" s="209"/>
      <c r="K18" s="205"/>
    </row>
    <row r="19" spans="1:11" ht="15">
      <c r="A19" s="203" t="s">
        <v>56</v>
      </c>
      <c r="B19" s="200"/>
      <c r="C19" s="200"/>
      <c r="D19" s="200"/>
      <c r="E19" s="200"/>
      <c r="F19" s="200"/>
      <c r="G19" s="200"/>
      <c r="H19" s="200"/>
      <c r="I19" s="201">
        <v>115247.86806999998</v>
      </c>
      <c r="J19" s="202">
        <v>7.2164458009657206E-2</v>
      </c>
      <c r="K19" s="202">
        <v>2.3859285250379851E-3</v>
      </c>
    </row>
    <row r="20" spans="1:11" ht="14.25">
      <c r="A20" s="204" t="s">
        <v>2583</v>
      </c>
      <c r="B20" s="205" t="s">
        <v>2596</v>
      </c>
      <c r="C20" s="205">
        <v>26</v>
      </c>
      <c r="D20" s="205" t="s">
        <v>2585</v>
      </c>
      <c r="E20" s="205" t="s">
        <v>189</v>
      </c>
      <c r="F20" s="206" t="s">
        <v>195</v>
      </c>
      <c r="G20" s="207">
        <v>0</v>
      </c>
      <c r="H20" s="207">
        <v>0</v>
      </c>
      <c r="I20" s="208">
        <v>3736.7539999999999</v>
      </c>
      <c r="J20" s="209">
        <v>1.9558064474990379E-3</v>
      </c>
      <c r="K20" s="209">
        <v>7.7360458887053415E-5</v>
      </c>
    </row>
    <row r="21" spans="1:11" ht="14.25">
      <c r="A21" s="204" t="s">
        <v>2583</v>
      </c>
      <c r="B21" s="205" t="s">
        <v>2597</v>
      </c>
      <c r="C21" s="205">
        <v>26</v>
      </c>
      <c r="D21" s="205" t="s">
        <v>2585</v>
      </c>
      <c r="E21" s="205" t="s">
        <v>189</v>
      </c>
      <c r="F21" s="206" t="s">
        <v>192</v>
      </c>
      <c r="G21" s="207">
        <v>0</v>
      </c>
      <c r="H21" s="207">
        <v>0</v>
      </c>
      <c r="I21" s="208">
        <v>7511.2539999999999</v>
      </c>
      <c r="J21" s="209">
        <v>4.1377740194483816E-3</v>
      </c>
      <c r="K21" s="209">
        <v>1.5550235746244348E-4</v>
      </c>
    </row>
    <row r="22" spans="1:11" ht="14.25">
      <c r="A22" s="204" t="s">
        <v>2583</v>
      </c>
      <c r="B22" s="205" t="s">
        <v>2598</v>
      </c>
      <c r="C22" s="205">
        <v>26</v>
      </c>
      <c r="D22" s="205" t="s">
        <v>2585</v>
      </c>
      <c r="E22" s="205" t="s">
        <v>189</v>
      </c>
      <c r="F22" s="206" t="s">
        <v>194</v>
      </c>
      <c r="G22" s="207">
        <v>0</v>
      </c>
      <c r="H22" s="207">
        <v>0</v>
      </c>
      <c r="I22" s="208">
        <v>3188.0740000000001</v>
      </c>
      <c r="J22" s="209">
        <v>1.7260055012375099E-3</v>
      </c>
      <c r="K22" s="209">
        <v>6.6001365785889026E-5</v>
      </c>
    </row>
    <row r="23" spans="1:11" ht="14.25">
      <c r="A23" s="204" t="s">
        <v>2583</v>
      </c>
      <c r="B23" s="205" t="s">
        <v>2599</v>
      </c>
      <c r="C23" s="205">
        <v>26</v>
      </c>
      <c r="D23" s="205" t="s">
        <v>2585</v>
      </c>
      <c r="E23" s="205" t="s">
        <v>189</v>
      </c>
      <c r="F23" s="206" t="s">
        <v>201</v>
      </c>
      <c r="G23" s="207">
        <v>0</v>
      </c>
      <c r="H23" s="207">
        <v>0</v>
      </c>
      <c r="I23" s="208">
        <v>2.3446099999999999</v>
      </c>
      <c r="J23" s="209">
        <v>1.2431908770957629E-6</v>
      </c>
      <c r="K23" s="209">
        <v>4.8539482532479881E-8</v>
      </c>
    </row>
    <row r="24" spans="1:11" ht="14.25">
      <c r="A24" s="204" t="s">
        <v>2583</v>
      </c>
      <c r="B24" s="205" t="s">
        <v>2600</v>
      </c>
      <c r="C24" s="205">
        <v>26</v>
      </c>
      <c r="D24" s="205" t="s">
        <v>2585</v>
      </c>
      <c r="E24" s="205" t="s">
        <v>189</v>
      </c>
      <c r="F24" s="206" t="s">
        <v>202</v>
      </c>
      <c r="G24" s="207">
        <v>0</v>
      </c>
      <c r="H24" s="207">
        <v>0</v>
      </c>
      <c r="I24" s="208">
        <v>8179.2839999999997</v>
      </c>
      <c r="J24" s="209">
        <v>4.3419140302812494E-3</v>
      </c>
      <c r="K24" s="209">
        <v>1.6933230381436238E-4</v>
      </c>
    </row>
    <row r="25" spans="1:11" ht="14.25">
      <c r="A25" s="204" t="s">
        <v>2583</v>
      </c>
      <c r="B25" s="205" t="s">
        <v>2601</v>
      </c>
      <c r="C25" s="205">
        <v>26</v>
      </c>
      <c r="D25" s="205" t="s">
        <v>2585</v>
      </c>
      <c r="E25" s="205" t="s">
        <v>189</v>
      </c>
      <c r="F25" s="206" t="s">
        <v>1589</v>
      </c>
      <c r="G25" s="207">
        <v>0</v>
      </c>
      <c r="H25" s="207">
        <v>0</v>
      </c>
      <c r="I25" s="208">
        <v>33.876510000000003</v>
      </c>
      <c r="J25" s="209">
        <v>1.7980165899134539E-5</v>
      </c>
      <c r="K25" s="209">
        <v>7.0133125142619885E-7</v>
      </c>
    </row>
    <row r="26" spans="1:11" ht="14.25">
      <c r="A26" s="204" t="s">
        <v>2583</v>
      </c>
      <c r="B26" s="205" t="s">
        <v>2602</v>
      </c>
      <c r="C26" s="205">
        <v>26</v>
      </c>
      <c r="D26" s="205" t="s">
        <v>2585</v>
      </c>
      <c r="E26" s="205" t="s">
        <v>189</v>
      </c>
      <c r="F26" s="206" t="s">
        <v>199</v>
      </c>
      <c r="G26" s="207">
        <v>0</v>
      </c>
      <c r="H26" s="207">
        <v>0</v>
      </c>
      <c r="I26" s="208">
        <v>0.78400000000000003</v>
      </c>
      <c r="J26" s="209">
        <v>4.1277944449894933E-7</v>
      </c>
      <c r="K26" s="209">
        <v>1.6230824872991342E-8</v>
      </c>
    </row>
    <row r="27" spans="1:11" ht="14.25">
      <c r="A27" s="204" t="s">
        <v>2583</v>
      </c>
      <c r="B27" s="205" t="s">
        <v>2603</v>
      </c>
      <c r="C27" s="205">
        <v>26</v>
      </c>
      <c r="D27" s="205" t="s">
        <v>2585</v>
      </c>
      <c r="E27" s="205" t="s">
        <v>189</v>
      </c>
      <c r="F27" s="206" t="s">
        <v>200</v>
      </c>
      <c r="G27" s="207">
        <v>0</v>
      </c>
      <c r="H27" s="207">
        <v>0</v>
      </c>
      <c r="I27" s="208">
        <v>0.54</v>
      </c>
      <c r="J27" s="209">
        <v>7.9714443238805956E-7</v>
      </c>
      <c r="K27" s="209">
        <v>1.1179394682927709E-8</v>
      </c>
    </row>
    <row r="28" spans="1:11" ht="14.25">
      <c r="A28" s="204" t="s">
        <v>2586</v>
      </c>
      <c r="B28" s="205" t="s">
        <v>2604</v>
      </c>
      <c r="C28" s="205">
        <v>95</v>
      </c>
      <c r="D28" s="205" t="s">
        <v>762</v>
      </c>
      <c r="E28" s="205"/>
      <c r="F28" s="206" t="s">
        <v>192</v>
      </c>
      <c r="G28" s="207">
        <v>0</v>
      </c>
      <c r="H28" s="207">
        <v>0</v>
      </c>
      <c r="I28" s="208">
        <v>1.4E-2</v>
      </c>
      <c r="J28" s="209">
        <v>5.9143693317191169E-9</v>
      </c>
      <c r="K28" s="209">
        <v>2.8983615844627394E-10</v>
      </c>
    </row>
    <row r="29" spans="1:11" ht="14.25">
      <c r="A29" s="204" t="s">
        <v>2586</v>
      </c>
      <c r="B29" s="205" t="s">
        <v>2605</v>
      </c>
      <c r="C29" s="205">
        <v>95</v>
      </c>
      <c r="D29" s="205" t="s">
        <v>762</v>
      </c>
      <c r="E29" s="205"/>
      <c r="F29" s="206" t="s">
        <v>194</v>
      </c>
      <c r="G29" s="207">
        <v>0</v>
      </c>
      <c r="H29" s="207">
        <v>0</v>
      </c>
      <c r="I29" s="208">
        <v>4.7699999999999999E-3</v>
      </c>
      <c r="J29" s="209">
        <v>4.0880290712959783E-10</v>
      </c>
      <c r="K29" s="209">
        <v>9.8751319699194757E-11</v>
      </c>
    </row>
    <row r="30" spans="1:11" ht="14.25">
      <c r="A30" s="204" t="s">
        <v>2586</v>
      </c>
      <c r="B30" s="205" t="s">
        <v>2606</v>
      </c>
      <c r="C30" s="205">
        <v>95</v>
      </c>
      <c r="D30" s="205" t="s">
        <v>762</v>
      </c>
      <c r="E30" s="205"/>
      <c r="F30" s="206" t="s">
        <v>202</v>
      </c>
      <c r="G30" s="207">
        <v>0</v>
      </c>
      <c r="H30" s="207">
        <v>0</v>
      </c>
      <c r="I30" s="208">
        <v>1.2999999999999999E-4</v>
      </c>
      <c r="J30" s="209">
        <v>6.9018672632269751E-11</v>
      </c>
      <c r="K30" s="209">
        <v>2.691335757001115E-12</v>
      </c>
    </row>
    <row r="31" spans="1:11" ht="14.25">
      <c r="A31" s="204" t="s">
        <v>2588</v>
      </c>
      <c r="B31" s="205" t="s">
        <v>2607</v>
      </c>
      <c r="C31" s="205">
        <v>12</v>
      </c>
      <c r="D31" s="205" t="s">
        <v>362</v>
      </c>
      <c r="E31" s="205" t="s">
        <v>191</v>
      </c>
      <c r="F31" s="206" t="s">
        <v>195</v>
      </c>
      <c r="G31" s="207">
        <v>0</v>
      </c>
      <c r="H31" s="207">
        <v>0</v>
      </c>
      <c r="I31" s="208">
        <v>9.2868899999999996</v>
      </c>
      <c r="J31" s="209">
        <v>4.930529389860767E-6</v>
      </c>
      <c r="K31" s="209">
        <v>1.9226260867950835E-7</v>
      </c>
    </row>
    <row r="32" spans="1:11" ht="14.25">
      <c r="A32" s="204" t="s">
        <v>2588</v>
      </c>
      <c r="B32" s="205" t="s">
        <v>2608</v>
      </c>
      <c r="C32" s="205">
        <v>12</v>
      </c>
      <c r="D32" s="205" t="s">
        <v>362</v>
      </c>
      <c r="E32" s="205" t="s">
        <v>191</v>
      </c>
      <c r="F32" s="206" t="s">
        <v>192</v>
      </c>
      <c r="G32" s="207">
        <v>0</v>
      </c>
      <c r="H32" s="207">
        <v>0</v>
      </c>
      <c r="I32" s="208">
        <v>31693.593000000001</v>
      </c>
      <c r="J32" s="209">
        <v>1.7608937644010437E-2</v>
      </c>
      <c r="K32" s="209">
        <v>6.5613923160569418E-4</v>
      </c>
    </row>
    <row r="33" spans="1:11" ht="14.25">
      <c r="A33" s="204" t="s">
        <v>2588</v>
      </c>
      <c r="B33" s="205" t="s">
        <v>2609</v>
      </c>
      <c r="C33" s="205">
        <v>12</v>
      </c>
      <c r="D33" s="205" t="s">
        <v>362</v>
      </c>
      <c r="E33" s="205" t="s">
        <v>191</v>
      </c>
      <c r="F33" s="206" t="s">
        <v>194</v>
      </c>
      <c r="G33" s="207">
        <v>0</v>
      </c>
      <c r="H33" s="207">
        <v>0</v>
      </c>
      <c r="I33" s="208">
        <v>10.173999999999999</v>
      </c>
      <c r="J33" s="209">
        <v>3.9671274697074312E-5</v>
      </c>
      <c r="K33" s="209">
        <v>2.1062807685945649E-7</v>
      </c>
    </row>
    <row r="34" spans="1:11" ht="14.25">
      <c r="A34" s="204" t="s">
        <v>2588</v>
      </c>
      <c r="B34" s="205" t="s">
        <v>2610</v>
      </c>
      <c r="C34" s="205">
        <v>12</v>
      </c>
      <c r="D34" s="205" t="s">
        <v>362</v>
      </c>
      <c r="E34" s="205" t="s">
        <v>191</v>
      </c>
      <c r="F34" s="206" t="s">
        <v>202</v>
      </c>
      <c r="G34" s="207">
        <v>0</v>
      </c>
      <c r="H34" s="207">
        <v>0</v>
      </c>
      <c r="I34" s="208">
        <v>1.33565</v>
      </c>
      <c r="J34" s="209">
        <v>7.0911377000993156E-7</v>
      </c>
      <c r="K34" s="209">
        <v>2.7651404644911841E-8</v>
      </c>
    </row>
    <row r="35" spans="1:11" ht="14.25">
      <c r="A35" s="204" t="s">
        <v>2590</v>
      </c>
      <c r="B35" s="205" t="s">
        <v>2611</v>
      </c>
      <c r="C35" s="205">
        <v>10</v>
      </c>
      <c r="D35" s="205" t="s">
        <v>362</v>
      </c>
      <c r="E35" s="205" t="s">
        <v>191</v>
      </c>
      <c r="F35" s="206" t="s">
        <v>195</v>
      </c>
      <c r="G35" s="207">
        <v>0</v>
      </c>
      <c r="H35" s="207">
        <v>0</v>
      </c>
      <c r="I35" s="208">
        <v>23.103999999999999</v>
      </c>
      <c r="J35" s="209">
        <v>1.2262319274042816E-5</v>
      </c>
      <c r="K35" s="209">
        <v>4.7831247176733664E-7</v>
      </c>
    </row>
    <row r="36" spans="1:11" ht="14.25">
      <c r="A36" s="204" t="s">
        <v>2590</v>
      </c>
      <c r="B36" s="205" t="s">
        <v>2612</v>
      </c>
      <c r="C36" s="205">
        <v>10</v>
      </c>
      <c r="D36" s="205" t="s">
        <v>362</v>
      </c>
      <c r="E36" s="205" t="s">
        <v>191</v>
      </c>
      <c r="F36" s="206" t="s">
        <v>192</v>
      </c>
      <c r="G36" s="207">
        <v>0</v>
      </c>
      <c r="H36" s="207">
        <v>0</v>
      </c>
      <c r="I36" s="208">
        <v>57714.654999999999</v>
      </c>
      <c r="J36" s="209">
        <v>4.0690994330375665E-2</v>
      </c>
      <c r="K36" s="209">
        <v>1.194842420803717E-3</v>
      </c>
    </row>
    <row r="37" spans="1:11" ht="14.25">
      <c r="A37" s="204" t="s">
        <v>2590</v>
      </c>
      <c r="B37" s="205" t="s">
        <v>2613</v>
      </c>
      <c r="C37" s="205">
        <v>10</v>
      </c>
      <c r="D37" s="205" t="s">
        <v>362</v>
      </c>
      <c r="E37" s="205" t="s">
        <v>191</v>
      </c>
      <c r="F37" s="206" t="s">
        <v>201</v>
      </c>
      <c r="G37" s="207">
        <v>0</v>
      </c>
      <c r="H37" s="207">
        <v>0</v>
      </c>
      <c r="I37" s="208">
        <v>11.785879999999999</v>
      </c>
      <c r="J37" s="209">
        <v>6.2572753338708883E-6</v>
      </c>
      <c r="K37" s="209">
        <v>2.4399815593634076E-7</v>
      </c>
    </row>
    <row r="38" spans="1:11" ht="14.25">
      <c r="A38" s="204" t="s">
        <v>2590</v>
      </c>
      <c r="B38" s="205" t="s">
        <v>2614</v>
      </c>
      <c r="C38" s="205">
        <v>10</v>
      </c>
      <c r="D38" s="205" t="s">
        <v>362</v>
      </c>
      <c r="E38" s="205" t="s">
        <v>191</v>
      </c>
      <c r="F38" s="206" t="s">
        <v>194</v>
      </c>
      <c r="G38" s="207">
        <v>0</v>
      </c>
      <c r="H38" s="207">
        <v>0</v>
      </c>
      <c r="I38" s="208">
        <v>151.89287999999999</v>
      </c>
      <c r="J38" s="209">
        <v>7.0157836442322712E-5</v>
      </c>
      <c r="K38" s="209">
        <v>3.1445749167529195E-6</v>
      </c>
    </row>
    <row r="39" spans="1:11" ht="14.25">
      <c r="A39" s="204" t="s">
        <v>2590</v>
      </c>
      <c r="B39" s="205" t="s">
        <v>2615</v>
      </c>
      <c r="C39" s="205">
        <v>10</v>
      </c>
      <c r="D39" s="205" t="s">
        <v>362</v>
      </c>
      <c r="E39" s="205" t="s">
        <v>191</v>
      </c>
      <c r="F39" s="206" t="s">
        <v>202</v>
      </c>
      <c r="G39" s="207">
        <v>0</v>
      </c>
      <c r="H39" s="207">
        <v>0</v>
      </c>
      <c r="I39" s="208">
        <v>1.534</v>
      </c>
      <c r="J39" s="209">
        <v>-2.8099115603710879E-5</v>
      </c>
      <c r="K39" s="209">
        <v>3.1757761932613158E-8</v>
      </c>
    </row>
    <row r="40" spans="1:11" ht="14.25">
      <c r="A40" s="204" t="s">
        <v>2590</v>
      </c>
      <c r="B40" s="205" t="s">
        <v>2616</v>
      </c>
      <c r="C40" s="205">
        <v>10</v>
      </c>
      <c r="D40" s="205" t="s">
        <v>362</v>
      </c>
      <c r="E40" s="205" t="s">
        <v>191</v>
      </c>
      <c r="F40" s="206" t="s">
        <v>197</v>
      </c>
      <c r="G40" s="207">
        <v>0</v>
      </c>
      <c r="H40" s="207">
        <v>0</v>
      </c>
      <c r="I40" s="208">
        <v>0.51414000000000004</v>
      </c>
      <c r="J40" s="209">
        <v>2.7243262826556073E-7</v>
      </c>
      <c r="K40" s="209">
        <v>1.0644025893111949E-8</v>
      </c>
    </row>
    <row r="41" spans="1:11" ht="14.25">
      <c r="A41" s="204" t="s">
        <v>2592</v>
      </c>
      <c r="B41" s="205" t="s">
        <v>2617</v>
      </c>
      <c r="C41" s="205">
        <v>20</v>
      </c>
      <c r="D41" s="205" t="s">
        <v>362</v>
      </c>
      <c r="E41" s="205" t="s">
        <v>191</v>
      </c>
      <c r="F41" s="206" t="s">
        <v>192</v>
      </c>
      <c r="G41" s="207">
        <v>0</v>
      </c>
      <c r="H41" s="207">
        <v>0</v>
      </c>
      <c r="I41" s="208">
        <v>14.816609999999997</v>
      </c>
      <c r="J41" s="209">
        <v>7.8663288854616491E-6</v>
      </c>
      <c r="K41" s="209">
        <v>3.067420945426176E-7</v>
      </c>
    </row>
    <row r="42" spans="1:11" ht="14.25">
      <c r="A42" s="204" t="s">
        <v>2592</v>
      </c>
      <c r="B42" s="205" t="s">
        <v>2618</v>
      </c>
      <c r="C42" s="205">
        <v>20</v>
      </c>
      <c r="D42" s="205" t="s">
        <v>362</v>
      </c>
      <c r="E42" s="205" t="s">
        <v>191</v>
      </c>
      <c r="F42" s="206" t="s">
        <v>194</v>
      </c>
      <c r="G42" s="207">
        <v>0</v>
      </c>
      <c r="H42" s="207">
        <v>0</v>
      </c>
      <c r="I42" s="208">
        <v>4.0140000000000002</v>
      </c>
      <c r="J42" s="209">
        <v>2.1282066980020297E-6</v>
      </c>
      <c r="K42" s="209">
        <v>8.3100167143095979E-8</v>
      </c>
    </row>
    <row r="43" spans="1:11" ht="14.25">
      <c r="A43" s="204" t="s">
        <v>2592</v>
      </c>
      <c r="B43" s="205" t="s">
        <v>2619</v>
      </c>
      <c r="C43" s="205">
        <v>20</v>
      </c>
      <c r="D43" s="205" t="s">
        <v>362</v>
      </c>
      <c r="E43" s="205" t="s">
        <v>191</v>
      </c>
      <c r="F43" s="206" t="s">
        <v>202</v>
      </c>
      <c r="G43" s="207">
        <v>0</v>
      </c>
      <c r="H43" s="207">
        <v>0</v>
      </c>
      <c r="I43" s="208">
        <v>2929.9540000000002</v>
      </c>
      <c r="J43" s="209">
        <v>1.55554596555375E-3</v>
      </c>
      <c r="K43" s="209">
        <v>6.0657615127449579E-5</v>
      </c>
    </row>
    <row r="44" spans="1:11" ht="14.25">
      <c r="A44" s="204" t="s">
        <v>2594</v>
      </c>
      <c r="B44" s="205" t="s">
        <v>2620</v>
      </c>
      <c r="C44" s="205">
        <v>11</v>
      </c>
      <c r="D44" s="205" t="s">
        <v>426</v>
      </c>
      <c r="E44" s="205" t="s">
        <v>191</v>
      </c>
      <c r="F44" s="206" t="s">
        <v>192</v>
      </c>
      <c r="G44" s="207">
        <v>0</v>
      </c>
      <c r="H44" s="207">
        <v>0</v>
      </c>
      <c r="I44" s="208">
        <v>10.034000000000001</v>
      </c>
      <c r="J44" s="209">
        <v>5.3687289424030472E-6</v>
      </c>
      <c r="K44" s="209">
        <v>2.0772971527499377E-7</v>
      </c>
    </row>
    <row r="45" spans="1:11" ht="14.25">
      <c r="A45" s="204" t="s">
        <v>2594</v>
      </c>
      <c r="B45" s="205" t="s">
        <v>2621</v>
      </c>
      <c r="C45" s="205">
        <v>11</v>
      </c>
      <c r="D45" s="205" t="s">
        <v>426</v>
      </c>
      <c r="E45" s="205" t="s">
        <v>191</v>
      </c>
      <c r="F45" s="206" t="s">
        <v>194</v>
      </c>
      <c r="G45" s="207">
        <v>0</v>
      </c>
      <c r="H45" s="207">
        <v>0</v>
      </c>
      <c r="I45" s="208">
        <v>18.244</v>
      </c>
      <c r="J45" s="209">
        <v>9.6823853636625807E-6</v>
      </c>
      <c r="K45" s="209">
        <v>3.7769791962098725E-7</v>
      </c>
    </row>
    <row r="46" spans="1:11" ht="14.25">
      <c r="A46" s="210"/>
      <c r="B46" s="205"/>
      <c r="C46" s="205"/>
      <c r="D46" s="205"/>
      <c r="E46" s="205"/>
      <c r="F46" s="205"/>
      <c r="G46" s="205"/>
      <c r="H46" s="205"/>
      <c r="I46" s="205"/>
      <c r="J46" s="209"/>
      <c r="K46" s="205"/>
    </row>
    <row r="47" spans="1:11" ht="15">
      <c r="A47" s="203" t="s">
        <v>57</v>
      </c>
      <c r="B47" s="200"/>
      <c r="C47" s="200"/>
      <c r="D47" s="200"/>
      <c r="E47" s="200"/>
      <c r="F47" s="200"/>
      <c r="G47" s="200"/>
      <c r="H47" s="200"/>
      <c r="I47" s="201">
        <v>53.698</v>
      </c>
      <c r="J47" s="202">
        <v>2.7115174788407916E-5</v>
      </c>
      <c r="K47" s="202">
        <v>1.1116872883034298E-6</v>
      </c>
    </row>
    <row r="48" spans="1:11" ht="14.25">
      <c r="A48" s="204" t="s">
        <v>2586</v>
      </c>
      <c r="B48" s="205" t="s">
        <v>2622</v>
      </c>
      <c r="C48" s="205">
        <v>95</v>
      </c>
      <c r="D48" s="205" t="s">
        <v>762</v>
      </c>
      <c r="E48" s="205"/>
      <c r="F48" s="206" t="s">
        <v>193</v>
      </c>
      <c r="G48" s="207">
        <v>0</v>
      </c>
      <c r="H48" s="207">
        <v>0</v>
      </c>
      <c r="I48" s="208">
        <v>53.698</v>
      </c>
      <c r="J48" s="209">
        <v>2.7115174788407916E-5</v>
      </c>
      <c r="K48" s="209">
        <v>1.1116872883034298E-6</v>
      </c>
    </row>
    <row r="49" spans="1:11" ht="14.25">
      <c r="A49" s="210"/>
      <c r="B49" s="205"/>
      <c r="C49" s="205"/>
      <c r="D49" s="205"/>
      <c r="E49" s="205"/>
      <c r="F49" s="205"/>
      <c r="G49" s="205"/>
      <c r="H49" s="205"/>
      <c r="I49" s="205"/>
      <c r="J49" s="209"/>
      <c r="K49" s="205"/>
    </row>
    <row r="50" spans="1:11" ht="15">
      <c r="A50" s="199" t="s">
        <v>267</v>
      </c>
      <c r="B50" s="200"/>
      <c r="C50" s="200"/>
      <c r="D50" s="200"/>
      <c r="E50" s="200"/>
      <c r="F50" s="200"/>
      <c r="G50" s="200"/>
      <c r="H50" s="200"/>
      <c r="I50" s="201">
        <v>935531.12299999991</v>
      </c>
      <c r="J50" s="202">
        <v>0.44081256571146171</v>
      </c>
      <c r="K50" s="202">
        <v>1.9367910485517753E-2</v>
      </c>
    </row>
    <row r="51" spans="1:11" ht="15">
      <c r="A51" s="203" t="s">
        <v>56</v>
      </c>
      <c r="B51" s="200"/>
      <c r="C51" s="200"/>
      <c r="D51" s="200"/>
      <c r="E51" s="200"/>
      <c r="F51" s="200"/>
      <c r="G51" s="200"/>
      <c r="H51" s="200"/>
      <c r="I51" s="201">
        <v>935531.12299999991</v>
      </c>
      <c r="J51" s="202">
        <v>0.44081256571146171</v>
      </c>
      <c r="K51" s="202">
        <v>1.9367910485517753E-2</v>
      </c>
    </row>
    <row r="52" spans="1:11" ht="14.25">
      <c r="A52" s="204" t="s">
        <v>2623</v>
      </c>
      <c r="B52" s="205" t="s">
        <v>2624</v>
      </c>
      <c r="C52" s="205">
        <v>91</v>
      </c>
      <c r="D52" s="205" t="s">
        <v>2585</v>
      </c>
      <c r="E52" s="205" t="s">
        <v>2625</v>
      </c>
      <c r="F52" s="206" t="s">
        <v>195</v>
      </c>
      <c r="G52" s="207">
        <v>0</v>
      </c>
      <c r="H52" s="207">
        <v>0</v>
      </c>
      <c r="I52" s="208">
        <v>72963.176000000007</v>
      </c>
      <c r="J52" s="209">
        <v>3.6782913476567793E-2</v>
      </c>
      <c r="K52" s="209">
        <v>1.5105261885628124E-3</v>
      </c>
    </row>
    <row r="53" spans="1:11" ht="14.25">
      <c r="A53" s="204" t="s">
        <v>2623</v>
      </c>
      <c r="B53" s="205" t="s">
        <v>2626</v>
      </c>
      <c r="C53" s="205">
        <v>91</v>
      </c>
      <c r="D53" s="205" t="s">
        <v>2585</v>
      </c>
      <c r="E53" s="205" t="s">
        <v>2625</v>
      </c>
      <c r="F53" s="206" t="s">
        <v>192</v>
      </c>
      <c r="G53" s="207">
        <v>0</v>
      </c>
      <c r="H53" s="207">
        <v>0</v>
      </c>
      <c r="I53" s="208">
        <v>805607.77399999998</v>
      </c>
      <c r="J53" s="209">
        <v>0.36310242529928288</v>
      </c>
      <c r="K53" s="209">
        <v>1.6678161602186718E-2</v>
      </c>
    </row>
    <row r="54" spans="1:11" ht="14.25">
      <c r="A54" s="204" t="s">
        <v>2623</v>
      </c>
      <c r="B54" s="205" t="s">
        <v>2627</v>
      </c>
      <c r="C54" s="205">
        <v>91</v>
      </c>
      <c r="D54" s="205" t="s">
        <v>2585</v>
      </c>
      <c r="E54" s="205" t="s">
        <v>2625</v>
      </c>
      <c r="F54" s="206" t="s">
        <v>1589</v>
      </c>
      <c r="G54" s="207">
        <v>0</v>
      </c>
      <c r="H54" s="207">
        <v>0</v>
      </c>
      <c r="I54" s="208">
        <v>50.619</v>
      </c>
      <c r="J54" s="209">
        <v>2.6971976970081948E-5</v>
      </c>
      <c r="K54" s="209">
        <v>1.0479440360279957E-6</v>
      </c>
    </row>
    <row r="55" spans="1:11" ht="14.25">
      <c r="A55" s="204" t="s">
        <v>2623</v>
      </c>
      <c r="B55" s="205" t="s">
        <v>2628</v>
      </c>
      <c r="C55" s="205">
        <v>91</v>
      </c>
      <c r="D55" s="205" t="s">
        <v>2585</v>
      </c>
      <c r="E55" s="205" t="s">
        <v>2625</v>
      </c>
      <c r="F55" s="206" t="s">
        <v>201</v>
      </c>
      <c r="G55" s="207">
        <v>0</v>
      </c>
      <c r="H55" s="207">
        <v>0</v>
      </c>
      <c r="I55" s="208">
        <v>23.414999999999999</v>
      </c>
      <c r="J55" s="209">
        <v>1.2516472572318149E-5</v>
      </c>
      <c r="K55" s="209">
        <v>4.8475097500139309E-7</v>
      </c>
    </row>
    <row r="56" spans="1:11" ht="14.25">
      <c r="A56" s="204" t="s">
        <v>2623</v>
      </c>
      <c r="B56" s="205" t="s">
        <v>2629</v>
      </c>
      <c r="C56" s="205">
        <v>91</v>
      </c>
      <c r="D56" s="205" t="s">
        <v>2585</v>
      </c>
      <c r="E56" s="205" t="s">
        <v>2625</v>
      </c>
      <c r="F56" s="206" t="s">
        <v>202</v>
      </c>
      <c r="G56" s="207">
        <v>0</v>
      </c>
      <c r="H56" s="207">
        <v>0</v>
      </c>
      <c r="I56" s="208">
        <v>22924.543000000001</v>
      </c>
      <c r="J56" s="209">
        <v>1.9488378896160972E-2</v>
      </c>
      <c r="K56" s="209">
        <v>4.745972483754586E-4</v>
      </c>
    </row>
    <row r="57" spans="1:11" ht="14.25">
      <c r="A57" s="204" t="s">
        <v>2623</v>
      </c>
      <c r="B57" s="205" t="s">
        <v>2630</v>
      </c>
      <c r="C57" s="205">
        <v>91</v>
      </c>
      <c r="D57" s="205" t="s">
        <v>2585</v>
      </c>
      <c r="E57" s="205" t="s">
        <v>2625</v>
      </c>
      <c r="F57" s="206" t="s">
        <v>194</v>
      </c>
      <c r="G57" s="207">
        <v>0</v>
      </c>
      <c r="H57" s="207">
        <v>0</v>
      </c>
      <c r="I57" s="208">
        <v>33802.455999999998</v>
      </c>
      <c r="J57" s="209">
        <v>2.0236610363331322E-2</v>
      </c>
      <c r="K57" s="209">
        <v>6.9979814236351449E-4</v>
      </c>
    </row>
    <row r="58" spans="1:11" ht="14.25">
      <c r="A58" s="204" t="s">
        <v>2623</v>
      </c>
      <c r="B58" s="205" t="s">
        <v>2631</v>
      </c>
      <c r="C58" s="205">
        <v>91</v>
      </c>
      <c r="D58" s="205" t="s">
        <v>2585</v>
      </c>
      <c r="E58" s="205" t="s">
        <v>2625</v>
      </c>
      <c r="F58" s="206" t="s">
        <v>199</v>
      </c>
      <c r="G58" s="207">
        <v>0</v>
      </c>
      <c r="H58" s="207">
        <v>0</v>
      </c>
      <c r="I58" s="208">
        <v>2.82</v>
      </c>
      <c r="J58" s="209">
        <v>1.5853960742638843E-6</v>
      </c>
      <c r="K58" s="209">
        <v>5.8381283344178033E-8</v>
      </c>
    </row>
    <row r="59" spans="1:11" ht="14.25">
      <c r="A59" s="204" t="s">
        <v>2623</v>
      </c>
      <c r="B59" s="205" t="s">
        <v>2632</v>
      </c>
      <c r="C59" s="205">
        <v>91</v>
      </c>
      <c r="D59" s="205" t="s">
        <v>2585</v>
      </c>
      <c r="E59" s="205" t="s">
        <v>2625</v>
      </c>
      <c r="F59" s="206" t="s">
        <v>2882</v>
      </c>
      <c r="G59" s="207">
        <v>0</v>
      </c>
      <c r="H59" s="207">
        <v>0</v>
      </c>
      <c r="I59" s="208">
        <v>6.92</v>
      </c>
      <c r="J59" s="209">
        <v>3.7381787288516662E-6</v>
      </c>
      <c r="K59" s="209">
        <v>1.4326187260344397E-7</v>
      </c>
    </row>
    <row r="60" spans="1:11" ht="14.25">
      <c r="A60" s="204" t="s">
        <v>2623</v>
      </c>
      <c r="B60" s="205" t="s">
        <v>2633</v>
      </c>
      <c r="C60" s="205">
        <v>91</v>
      </c>
      <c r="D60" s="205" t="s">
        <v>2585</v>
      </c>
      <c r="E60" s="205" t="s">
        <v>2625</v>
      </c>
      <c r="F60" s="206" t="s">
        <v>200</v>
      </c>
      <c r="G60" s="207">
        <v>0</v>
      </c>
      <c r="H60" s="207">
        <v>0</v>
      </c>
      <c r="I60" s="208">
        <v>109.31</v>
      </c>
      <c r="J60" s="209">
        <v>5.8132920165620225E-5</v>
      </c>
      <c r="K60" s="209">
        <v>2.2629993199830147E-6</v>
      </c>
    </row>
    <row r="61" spans="1:11" ht="14.25">
      <c r="A61" s="204" t="s">
        <v>2623</v>
      </c>
      <c r="B61" s="205" t="s">
        <v>2634</v>
      </c>
      <c r="C61" s="205">
        <v>91</v>
      </c>
      <c r="D61" s="205" t="s">
        <v>2585</v>
      </c>
      <c r="E61" s="205" t="s">
        <v>2625</v>
      </c>
      <c r="F61" s="206" t="s">
        <v>2635</v>
      </c>
      <c r="G61" s="207">
        <v>0</v>
      </c>
      <c r="H61" s="207">
        <v>0</v>
      </c>
      <c r="I61" s="208">
        <v>20.57</v>
      </c>
      <c r="J61" s="209">
        <v>1.09714736580588E-5</v>
      </c>
      <c r="K61" s="209">
        <v>4.2585212708856106E-7</v>
      </c>
    </row>
    <row r="62" spans="1:11" ht="14.25">
      <c r="A62" s="204" t="s">
        <v>2623</v>
      </c>
      <c r="B62" s="205" t="s">
        <v>2636</v>
      </c>
      <c r="C62" s="205">
        <v>91</v>
      </c>
      <c r="D62" s="205" t="s">
        <v>2585</v>
      </c>
      <c r="E62" s="205" t="s">
        <v>2625</v>
      </c>
      <c r="F62" s="206" t="s">
        <v>197</v>
      </c>
      <c r="G62" s="207">
        <v>0</v>
      </c>
      <c r="H62" s="207">
        <v>0</v>
      </c>
      <c r="I62" s="208">
        <v>19.52</v>
      </c>
      <c r="J62" s="209">
        <v>1.0375922150172272E-5</v>
      </c>
      <c r="K62" s="209">
        <v>4.0411441520509051E-7</v>
      </c>
    </row>
    <row r="63" spans="1:11" ht="18">
      <c r="A63" s="211"/>
      <c r="B63" s="211"/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ht="18">
      <c r="A64" s="211"/>
      <c r="B64" s="211"/>
      <c r="C64" s="212"/>
      <c r="D64" s="212"/>
      <c r="E64" s="212"/>
      <c r="F64" s="212"/>
      <c r="G64" s="212"/>
      <c r="H64" s="212"/>
      <c r="I64" s="212"/>
      <c r="J64" s="212"/>
      <c r="K64" s="212"/>
    </row>
    <row r="65" spans="1:2" ht="18">
      <c r="A65" s="211"/>
      <c r="B65" s="211"/>
    </row>
    <row r="66" spans="1:2" ht="18">
      <c r="A66" s="213"/>
      <c r="B66" s="211"/>
    </row>
    <row r="67" spans="1:2" ht="18">
      <c r="A67" s="213"/>
      <c r="B67" s="211"/>
    </row>
    <row r="68" spans="1:2" ht="18">
      <c r="A68" s="211"/>
      <c r="B68" s="211"/>
    </row>
    <row r="69" spans="1:2" ht="18">
      <c r="A69" s="211"/>
      <c r="B69" s="211"/>
    </row>
    <row r="70" spans="1:2" ht="18">
      <c r="A70" s="211"/>
      <c r="B70" s="211"/>
    </row>
    <row r="71" spans="1:2" ht="18">
      <c r="A71" s="211"/>
      <c r="B71" s="211"/>
    </row>
    <row r="72" spans="1:2" ht="18">
      <c r="A72" s="211"/>
      <c r="B72" s="211"/>
    </row>
    <row r="73" spans="1:2" ht="18">
      <c r="A73" s="211"/>
      <c r="B73" s="211"/>
    </row>
    <row r="74" spans="1:2" ht="18">
      <c r="A74" s="211"/>
      <c r="B74" s="211"/>
    </row>
    <row r="75" spans="1:2" ht="18">
      <c r="A75" s="211"/>
      <c r="B75" s="211"/>
    </row>
    <row r="76" spans="1:2" ht="18">
      <c r="A76" s="211"/>
      <c r="B76" s="211"/>
    </row>
    <row r="77" spans="1:2" ht="18">
      <c r="A77" s="211"/>
      <c r="B77" s="211"/>
    </row>
    <row r="78" spans="1:2" ht="18">
      <c r="A78" s="211"/>
      <c r="B78" s="211"/>
    </row>
    <row r="79" spans="1:2" ht="18">
      <c r="A79" s="211"/>
      <c r="B79" s="211"/>
    </row>
    <row r="80" spans="1:2" ht="18">
      <c r="A80" s="211"/>
      <c r="B80" s="211"/>
    </row>
    <row r="81" spans="1:3" ht="18">
      <c r="A81" s="211"/>
      <c r="B81" s="211"/>
      <c r="C81" s="212"/>
    </row>
    <row r="82" spans="1:3" ht="18">
      <c r="A82" s="211"/>
      <c r="B82" s="211"/>
      <c r="C82" s="212"/>
    </row>
    <row r="83" spans="1:3" ht="18">
      <c r="A83" s="211"/>
      <c r="B83" s="211"/>
      <c r="C83" s="212"/>
    </row>
    <row r="84" spans="1:3" ht="18">
      <c r="A84" s="211"/>
      <c r="B84" s="211"/>
      <c r="C84" s="212"/>
    </row>
    <row r="85" spans="1:3" ht="18">
      <c r="A85" s="211"/>
      <c r="B85" s="211"/>
      <c r="C85" s="212"/>
    </row>
    <row r="86" spans="1:3" ht="18">
      <c r="A86" s="188"/>
      <c r="B86" s="188"/>
      <c r="C86" s="214"/>
    </row>
    <row r="87" spans="1:3" ht="18">
      <c r="A87" s="188"/>
      <c r="B87" s="188"/>
      <c r="C87" s="214"/>
    </row>
    <row r="88" spans="1:3" ht="18">
      <c r="A88" s="188"/>
      <c r="B88" s="188"/>
      <c r="C88" s="214"/>
    </row>
    <row r="89" spans="1:3" ht="18">
      <c r="A89" s="188"/>
      <c r="B89" s="188"/>
      <c r="C89" s="214"/>
    </row>
    <row r="90" spans="1:3" ht="18">
      <c r="A90" s="188"/>
      <c r="B90" s="188"/>
      <c r="C90" s="214"/>
    </row>
    <row r="91" spans="1:3" ht="18">
      <c r="A91" s="188"/>
      <c r="B91" s="188"/>
      <c r="C91" s="214"/>
    </row>
    <row r="92" spans="1:3" ht="18">
      <c r="A92" s="188"/>
      <c r="B92" s="188"/>
      <c r="C92" s="214"/>
    </row>
    <row r="93" spans="1:3" ht="18">
      <c r="A93" s="188"/>
      <c r="B93" s="188"/>
      <c r="C93" s="214"/>
    </row>
    <row r="94" spans="1:3" ht="18">
      <c r="A94" s="188"/>
      <c r="B94" s="188"/>
      <c r="C94" s="214"/>
    </row>
    <row r="95" spans="1:3" ht="18">
      <c r="A95" s="188"/>
      <c r="B95" s="188"/>
      <c r="C95" s="214"/>
    </row>
    <row r="96" spans="1:3" ht="18">
      <c r="A96" s="188"/>
      <c r="B96" s="188"/>
      <c r="C96" s="214"/>
    </row>
    <row r="97" spans="3:3" ht="18">
      <c r="C97" s="214"/>
    </row>
    <row r="98" spans="3:3" ht="18">
      <c r="C98" s="214"/>
    </row>
    <row r="99" spans="3:3" ht="18">
      <c r="C99" s="214"/>
    </row>
    <row r="100" spans="3:3" ht="18">
      <c r="C100" s="214"/>
    </row>
    <row r="101" spans="3:3" ht="18">
      <c r="C101" s="214"/>
    </row>
    <row r="102" spans="3:3" ht="18">
      <c r="C102" s="214"/>
    </row>
    <row r="103" spans="3:3" ht="18">
      <c r="C103" s="214"/>
    </row>
    <row r="104" spans="3:3" ht="18">
      <c r="C104" s="214"/>
    </row>
    <row r="105" spans="3:3" ht="18">
      <c r="C105" s="214"/>
    </row>
    <row r="106" spans="3:3" ht="18">
      <c r="C106" s="214"/>
    </row>
    <row r="107" spans="3:3" ht="18">
      <c r="C107" s="214"/>
    </row>
    <row r="108" spans="3:3" ht="18">
      <c r="C108" s="214"/>
    </row>
    <row r="109" spans="3:3" ht="18">
      <c r="C109" s="214"/>
    </row>
    <row r="110" spans="3:3" ht="18">
      <c r="C110" s="214"/>
    </row>
    <row r="111" spans="3:3" ht="18">
      <c r="C111" s="214"/>
    </row>
    <row r="112" spans="3:3" ht="18">
      <c r="C112" s="214"/>
    </row>
    <row r="113" spans="3:3" ht="18">
      <c r="C113" s="214"/>
    </row>
    <row r="114" spans="3:3" ht="18">
      <c r="C114" s="214"/>
    </row>
    <row r="115" spans="3:3" ht="18">
      <c r="C115" s="214"/>
    </row>
    <row r="116" spans="3:3" ht="18">
      <c r="C116" s="214"/>
    </row>
    <row r="117" spans="3:3" ht="18">
      <c r="C117" s="214"/>
    </row>
    <row r="118" spans="3:3" ht="18">
      <c r="C118" s="214"/>
    </row>
    <row r="119" spans="3:3" ht="18">
      <c r="C119" s="214"/>
    </row>
    <row r="120" spans="3:3" ht="18">
      <c r="C120" s="214"/>
    </row>
    <row r="121" spans="3:3" ht="18">
      <c r="C121" s="214"/>
    </row>
    <row r="122" spans="3:3" ht="18">
      <c r="C122" s="214"/>
    </row>
    <row r="123" spans="3:3" ht="18">
      <c r="C123" s="214"/>
    </row>
    <row r="124" spans="3:3" ht="18">
      <c r="C124" s="214"/>
    </row>
    <row r="125" spans="3:3" ht="18">
      <c r="C125" s="214"/>
    </row>
    <row r="126" spans="3:3" ht="18">
      <c r="C126" s="214"/>
    </row>
    <row r="127" spans="3:3" ht="18">
      <c r="C127" s="214"/>
    </row>
    <row r="128" spans="3:3" ht="18">
      <c r="C128" s="214"/>
    </row>
    <row r="129" spans="3:3" ht="18">
      <c r="C129" s="214"/>
    </row>
    <row r="130" spans="3:3" ht="18">
      <c r="C130" s="214"/>
    </row>
    <row r="131" spans="3:3" ht="18">
      <c r="C131" s="214"/>
    </row>
    <row r="132" spans="3:3" ht="18">
      <c r="C132" s="214"/>
    </row>
    <row r="133" spans="3:3" ht="18">
      <c r="C133" s="214"/>
    </row>
    <row r="134" spans="3:3" ht="18">
      <c r="C134" s="214"/>
    </row>
    <row r="135" spans="3:3" ht="18">
      <c r="C135" s="214"/>
    </row>
    <row r="136" spans="3:3" ht="18">
      <c r="C136" s="214"/>
    </row>
    <row r="137" spans="3:3" ht="18">
      <c r="C137" s="214"/>
    </row>
    <row r="138" spans="3:3" ht="18">
      <c r="C138" s="214"/>
    </row>
    <row r="139" spans="3:3" ht="18">
      <c r="C139" s="214"/>
    </row>
    <row r="140" spans="3:3" ht="18">
      <c r="C140" s="214"/>
    </row>
    <row r="141" spans="3:3" ht="18">
      <c r="C141" s="214"/>
    </row>
    <row r="142" spans="3:3" ht="18">
      <c r="C142" s="214"/>
    </row>
    <row r="143" spans="3:3" ht="18">
      <c r="C143" s="214"/>
    </row>
    <row r="144" spans="3:3" ht="18">
      <c r="C144" s="214"/>
    </row>
    <row r="145" spans="3:3" ht="18">
      <c r="C145" s="214"/>
    </row>
    <row r="146" spans="3:3" ht="18">
      <c r="C146" s="214"/>
    </row>
    <row r="147" spans="3:3" ht="18">
      <c r="C147" s="214"/>
    </row>
    <row r="148" spans="3:3" ht="18">
      <c r="C148" s="214"/>
    </row>
    <row r="149" spans="3:3" ht="18">
      <c r="C149" s="214"/>
    </row>
    <row r="150" spans="3:3" ht="18">
      <c r="C150" s="214"/>
    </row>
    <row r="151" spans="3:3" ht="18">
      <c r="C151" s="214"/>
    </row>
    <row r="152" spans="3:3" ht="18">
      <c r="C152" s="214"/>
    </row>
    <row r="153" spans="3:3" ht="18">
      <c r="C153" s="214"/>
    </row>
    <row r="154" spans="3:3" ht="18">
      <c r="C154" s="214"/>
    </row>
    <row r="155" spans="3:3" ht="18">
      <c r="C155" s="214"/>
    </row>
    <row r="156" spans="3:3" ht="18">
      <c r="C156" s="214"/>
    </row>
    <row r="157" spans="3:3" ht="18">
      <c r="C157" s="214"/>
    </row>
    <row r="158" spans="3:3" ht="18">
      <c r="C158" s="214"/>
    </row>
    <row r="159" spans="3:3" ht="18">
      <c r="C159" s="214"/>
    </row>
    <row r="160" spans="3:3" ht="18">
      <c r="C160" s="214"/>
    </row>
    <row r="161" spans="3:3" ht="18">
      <c r="C161" s="214"/>
    </row>
    <row r="162" spans="3:3" ht="18">
      <c r="C162" s="214"/>
    </row>
    <row r="163" spans="3:3" ht="18">
      <c r="C163" s="214"/>
    </row>
    <row r="164" spans="3:3" ht="18">
      <c r="C164" s="214"/>
    </row>
    <row r="165" spans="3:3" ht="18">
      <c r="C165" s="214"/>
    </row>
    <row r="166" spans="3:3" ht="18">
      <c r="C166" s="214"/>
    </row>
    <row r="167" spans="3:3" ht="18">
      <c r="C167" s="214"/>
    </row>
    <row r="168" spans="3:3" ht="18">
      <c r="C168" s="214"/>
    </row>
    <row r="169" spans="3:3" ht="18">
      <c r="C169" s="214"/>
    </row>
    <row r="170" spans="3:3" ht="18">
      <c r="C170" s="214"/>
    </row>
    <row r="171" spans="3:3" ht="18">
      <c r="C171" s="214"/>
    </row>
    <row r="172" spans="3:3" ht="18">
      <c r="C172" s="214"/>
    </row>
    <row r="173" spans="3:3" ht="18">
      <c r="C173" s="214"/>
    </row>
    <row r="174" spans="3:3" ht="18">
      <c r="C174" s="214"/>
    </row>
    <row r="175" spans="3:3" ht="18">
      <c r="C175" s="214"/>
    </row>
    <row r="176" spans="3:3" ht="18">
      <c r="C176" s="214"/>
    </row>
    <row r="177" spans="3:3" ht="18">
      <c r="C177" s="214"/>
    </row>
    <row r="178" spans="3:3" ht="18">
      <c r="C178" s="214"/>
    </row>
    <row r="179" spans="3:3" ht="18">
      <c r="C179" s="214"/>
    </row>
    <row r="180" spans="3:3" ht="18">
      <c r="C180" s="214"/>
    </row>
    <row r="181" spans="3:3" ht="18">
      <c r="C181" s="214"/>
    </row>
    <row r="182" spans="3:3" ht="18">
      <c r="C182" s="214"/>
    </row>
    <row r="183" spans="3:3" ht="18">
      <c r="C183" s="214"/>
    </row>
    <row r="184" spans="3:3" ht="18">
      <c r="C184" s="214"/>
    </row>
    <row r="185" spans="3:3" ht="18">
      <c r="C185" s="214"/>
    </row>
    <row r="186" spans="3:3" ht="18">
      <c r="C186" s="214"/>
    </row>
    <row r="187" spans="3:3" ht="18">
      <c r="C187" s="214"/>
    </row>
    <row r="188" spans="3:3" ht="18">
      <c r="C188" s="214"/>
    </row>
    <row r="189" spans="3:3" ht="18">
      <c r="C189" s="214"/>
    </row>
    <row r="190" spans="3:3" ht="18">
      <c r="C190" s="214"/>
    </row>
    <row r="191" spans="3:3" ht="18">
      <c r="C191" s="214"/>
    </row>
    <row r="192" spans="3:3" ht="18">
      <c r="C192" s="214"/>
    </row>
    <row r="193" spans="3:3" ht="18">
      <c r="C193" s="214"/>
    </row>
    <row r="194" spans="3:3" ht="18">
      <c r="C194" s="214"/>
    </row>
    <row r="195" spans="3:3" ht="18">
      <c r="C195" s="214"/>
    </row>
    <row r="196" spans="3:3" ht="18">
      <c r="C196" s="214"/>
    </row>
    <row r="197" spans="3:3" ht="18">
      <c r="C197" s="214"/>
    </row>
    <row r="198" spans="3:3" ht="18">
      <c r="C198" s="214"/>
    </row>
    <row r="199" spans="3:3" ht="18">
      <c r="C199" s="214"/>
    </row>
    <row r="200" spans="3:3" ht="18">
      <c r="C200" s="214"/>
    </row>
    <row r="201" spans="3:3" ht="18">
      <c r="C201" s="214"/>
    </row>
    <row r="202" spans="3:3" ht="18">
      <c r="C202" s="214"/>
    </row>
    <row r="203" spans="3:3" ht="18">
      <c r="C203" s="214"/>
    </row>
    <row r="204" spans="3:3" ht="18">
      <c r="C204" s="214"/>
    </row>
    <row r="205" spans="3:3" ht="18">
      <c r="C205" s="214"/>
    </row>
    <row r="206" spans="3:3" ht="18">
      <c r="C206" s="214"/>
    </row>
    <row r="207" spans="3:3" ht="18">
      <c r="C207" s="214"/>
    </row>
    <row r="208" spans="3:3" ht="18">
      <c r="C208" s="214"/>
    </row>
    <row r="209" spans="3:3" ht="18">
      <c r="C209" s="214"/>
    </row>
    <row r="210" spans="3:3" ht="18">
      <c r="C210" s="214"/>
    </row>
    <row r="211" spans="3:3" ht="18">
      <c r="C211" s="214"/>
    </row>
    <row r="212" spans="3:3" ht="18">
      <c r="C212" s="214"/>
    </row>
    <row r="213" spans="3:3" ht="18">
      <c r="C213" s="214"/>
    </row>
    <row r="214" spans="3:3" ht="18">
      <c r="C214" s="214"/>
    </row>
    <row r="215" spans="3:3" ht="18">
      <c r="C215" s="214"/>
    </row>
    <row r="216" spans="3:3" ht="18">
      <c r="C216" s="214"/>
    </row>
    <row r="217" spans="3:3" ht="18">
      <c r="C217" s="214"/>
    </row>
    <row r="218" spans="3:3" ht="18">
      <c r="C218" s="214"/>
    </row>
    <row r="219" spans="3:3" ht="18">
      <c r="C219" s="214"/>
    </row>
    <row r="220" spans="3:3" ht="18">
      <c r="C220" s="214"/>
    </row>
    <row r="221" spans="3:3" ht="18">
      <c r="C221" s="214"/>
    </row>
    <row r="222" spans="3:3" ht="18">
      <c r="C222" s="214"/>
    </row>
    <row r="223" spans="3:3" ht="18">
      <c r="C223" s="214"/>
    </row>
    <row r="224" spans="3:3" ht="18">
      <c r="C224" s="214"/>
    </row>
    <row r="225" spans="3:3" ht="18">
      <c r="C225" s="214"/>
    </row>
    <row r="226" spans="3:3" ht="18">
      <c r="C226" s="214"/>
    </row>
    <row r="227" spans="3:3" ht="18">
      <c r="C227" s="214"/>
    </row>
    <row r="228" spans="3:3" ht="18">
      <c r="C228" s="214"/>
    </row>
    <row r="229" spans="3:3" ht="18">
      <c r="C229" s="214"/>
    </row>
    <row r="230" spans="3:3" ht="18">
      <c r="C230" s="214"/>
    </row>
    <row r="231" spans="3:3" ht="18">
      <c r="C231" s="214"/>
    </row>
    <row r="232" spans="3:3" ht="18">
      <c r="C232" s="214"/>
    </row>
    <row r="233" spans="3:3" ht="18">
      <c r="C233" s="214"/>
    </row>
    <row r="234" spans="3:3" ht="18">
      <c r="C234" s="214"/>
    </row>
    <row r="235" spans="3:3" ht="18">
      <c r="C235" s="214"/>
    </row>
    <row r="236" spans="3:3" ht="18">
      <c r="C236" s="214"/>
    </row>
    <row r="237" spans="3:3" ht="18">
      <c r="C237" s="214"/>
    </row>
    <row r="238" spans="3:3" ht="18">
      <c r="C238" s="214"/>
    </row>
    <row r="239" spans="3:3" ht="18">
      <c r="C239" s="214"/>
    </row>
    <row r="240" spans="3:3" ht="18">
      <c r="C240" s="214"/>
    </row>
    <row r="241" spans="3:3" ht="18">
      <c r="C241" s="214"/>
    </row>
    <row r="242" spans="3:3" ht="18">
      <c r="C242" s="214"/>
    </row>
    <row r="243" spans="3:3" ht="18">
      <c r="C243" s="214"/>
    </row>
    <row r="244" spans="3:3" ht="18">
      <c r="C244" s="214"/>
    </row>
    <row r="245" spans="3:3" ht="18">
      <c r="C245" s="214"/>
    </row>
    <row r="246" spans="3:3" ht="18">
      <c r="C246" s="214"/>
    </row>
    <row r="247" spans="3:3" ht="18">
      <c r="C247" s="214"/>
    </row>
    <row r="248" spans="3:3" ht="18">
      <c r="C248" s="214"/>
    </row>
    <row r="249" spans="3:3" ht="18">
      <c r="C249" s="214"/>
    </row>
    <row r="250" spans="3:3" ht="18">
      <c r="C250" s="214"/>
    </row>
    <row r="251" spans="3:3" ht="18">
      <c r="C251" s="214"/>
    </row>
    <row r="252" spans="3:3" ht="18">
      <c r="C252" s="214"/>
    </row>
    <row r="253" spans="3:3" ht="18">
      <c r="C253" s="214"/>
    </row>
    <row r="254" spans="3:3" ht="18">
      <c r="C254" s="214"/>
    </row>
    <row r="255" spans="3:3" ht="18">
      <c r="C255" s="214"/>
    </row>
    <row r="256" spans="3:3" ht="18">
      <c r="C256" s="214"/>
    </row>
    <row r="257" spans="3:3" ht="18">
      <c r="C257" s="214"/>
    </row>
    <row r="258" spans="3:3" ht="18">
      <c r="C258" s="214"/>
    </row>
    <row r="259" spans="3:3" ht="18">
      <c r="C259" s="214"/>
    </row>
    <row r="260" spans="3:3" ht="18">
      <c r="C260" s="214"/>
    </row>
    <row r="261" spans="3:3" ht="18">
      <c r="C261" s="214"/>
    </row>
    <row r="262" spans="3:3" ht="18">
      <c r="C262" s="214"/>
    </row>
    <row r="263" spans="3:3" ht="18">
      <c r="C263" s="214"/>
    </row>
    <row r="264" spans="3:3" ht="18">
      <c r="C264" s="214"/>
    </row>
    <row r="265" spans="3:3" ht="18">
      <c r="C265" s="214"/>
    </row>
    <row r="266" spans="3:3" ht="18">
      <c r="C266" s="214"/>
    </row>
    <row r="267" spans="3:3" ht="18">
      <c r="C267" s="214"/>
    </row>
    <row r="268" spans="3:3" ht="18">
      <c r="C268" s="214"/>
    </row>
    <row r="269" spans="3:3" ht="18">
      <c r="C269" s="214"/>
    </row>
    <row r="270" spans="3:3" ht="18">
      <c r="C270" s="214"/>
    </row>
    <row r="271" spans="3:3" ht="18">
      <c r="C271" s="214"/>
    </row>
    <row r="272" spans="3:3" ht="18">
      <c r="C272" s="214"/>
    </row>
    <row r="273" spans="3:3" ht="18">
      <c r="C273" s="214"/>
    </row>
    <row r="274" spans="3:3" ht="18">
      <c r="C274" s="214"/>
    </row>
    <row r="275" spans="3:3" ht="18">
      <c r="C275" s="214"/>
    </row>
    <row r="276" spans="3:3" ht="18">
      <c r="C276" s="214"/>
    </row>
    <row r="277" spans="3:3" ht="18">
      <c r="C277" s="214"/>
    </row>
    <row r="278" spans="3:3" ht="18">
      <c r="C278" s="214"/>
    </row>
    <row r="279" spans="3:3" ht="18">
      <c r="C279" s="214"/>
    </row>
    <row r="280" spans="3:3" ht="18">
      <c r="C280" s="214"/>
    </row>
    <row r="281" spans="3:3" ht="18">
      <c r="C281" s="214"/>
    </row>
    <row r="282" spans="3:3" ht="18">
      <c r="C282" s="214"/>
    </row>
    <row r="283" spans="3:3" ht="18">
      <c r="C283" s="214"/>
    </row>
    <row r="284" spans="3:3" ht="18">
      <c r="C284" s="214"/>
    </row>
    <row r="285" spans="3:3" ht="18">
      <c r="C285" s="214"/>
    </row>
    <row r="286" spans="3:3" ht="18">
      <c r="C286" s="214"/>
    </row>
    <row r="287" spans="3:3" ht="18">
      <c r="C287" s="214"/>
    </row>
    <row r="288" spans="3:3" ht="18">
      <c r="C288" s="214"/>
    </row>
    <row r="289" spans="3:3" ht="18">
      <c r="C289" s="214"/>
    </row>
    <row r="290" spans="3:3" ht="18">
      <c r="C290" s="214"/>
    </row>
    <row r="291" spans="3:3" ht="18">
      <c r="C291" s="214"/>
    </row>
    <row r="292" spans="3:3" ht="18">
      <c r="C292" s="214"/>
    </row>
    <row r="293" spans="3:3" ht="18">
      <c r="C293" s="214"/>
    </row>
    <row r="294" spans="3:3" ht="18">
      <c r="C294" s="214"/>
    </row>
    <row r="295" spans="3:3" ht="18">
      <c r="C295" s="214"/>
    </row>
    <row r="296" spans="3:3" ht="18">
      <c r="C296" s="214"/>
    </row>
    <row r="297" spans="3:3" ht="18">
      <c r="C297" s="214"/>
    </row>
    <row r="298" spans="3:3" ht="18">
      <c r="C298" s="214"/>
    </row>
    <row r="299" spans="3:3" ht="18">
      <c r="C299" s="214"/>
    </row>
    <row r="300" spans="3:3" ht="18">
      <c r="C300" s="214"/>
    </row>
    <row r="301" spans="3:3" ht="18">
      <c r="C301" s="214"/>
    </row>
    <row r="302" spans="3:3" ht="18">
      <c r="C302" s="214"/>
    </row>
    <row r="303" spans="3:3" ht="18">
      <c r="C303" s="214"/>
    </row>
    <row r="304" spans="3:3" ht="18">
      <c r="C304" s="214"/>
    </row>
    <row r="305" spans="3:3" ht="18">
      <c r="C305" s="214"/>
    </row>
    <row r="306" spans="3:3" ht="18">
      <c r="C306" s="214"/>
    </row>
    <row r="307" spans="3:3" ht="18">
      <c r="C307" s="214"/>
    </row>
    <row r="308" spans="3:3" ht="18">
      <c r="C308" s="214"/>
    </row>
    <row r="309" spans="3:3" ht="18">
      <c r="C309" s="214"/>
    </row>
    <row r="310" spans="3:3" ht="18">
      <c r="C310" s="214"/>
    </row>
    <row r="311" spans="3:3" ht="18">
      <c r="C311" s="214"/>
    </row>
    <row r="312" spans="3:3" ht="18">
      <c r="C312" s="214"/>
    </row>
    <row r="313" spans="3:3" ht="18">
      <c r="C313" s="214"/>
    </row>
    <row r="314" spans="3:3" ht="18">
      <c r="C314" s="214"/>
    </row>
    <row r="315" spans="3:3" ht="18">
      <c r="C315" s="214"/>
    </row>
    <row r="316" spans="3:3" ht="18">
      <c r="C316" s="214"/>
    </row>
    <row r="317" spans="3:3" ht="18">
      <c r="C317" s="214"/>
    </row>
    <row r="318" spans="3:3" ht="18">
      <c r="C318" s="214"/>
    </row>
    <row r="319" spans="3:3" ht="18">
      <c r="C319" s="214"/>
    </row>
    <row r="320" spans="3:3" ht="18">
      <c r="C320" s="214"/>
    </row>
    <row r="321" spans="3:3" ht="18">
      <c r="C321" s="214"/>
    </row>
    <row r="322" spans="3:3" ht="18">
      <c r="C322" s="214"/>
    </row>
    <row r="323" spans="3:3" ht="18">
      <c r="C323" s="214"/>
    </row>
    <row r="324" spans="3:3" ht="18">
      <c r="C324" s="214"/>
    </row>
    <row r="325" spans="3:3" ht="18">
      <c r="C325" s="214"/>
    </row>
    <row r="326" spans="3:3" ht="18">
      <c r="C326" s="214"/>
    </row>
    <row r="327" spans="3:3" ht="18">
      <c r="C327" s="214"/>
    </row>
    <row r="328" spans="3:3" ht="18">
      <c r="C328" s="214"/>
    </row>
    <row r="329" spans="3:3" ht="18">
      <c r="C329" s="214"/>
    </row>
    <row r="330" spans="3:3" ht="18">
      <c r="C330" s="214"/>
    </row>
    <row r="331" spans="3:3" ht="18">
      <c r="C331" s="214"/>
    </row>
    <row r="332" spans="3:3" ht="18">
      <c r="C332" s="214"/>
    </row>
    <row r="333" spans="3:3" ht="18">
      <c r="C333" s="214"/>
    </row>
    <row r="334" spans="3:3" ht="18">
      <c r="C334" s="214"/>
    </row>
    <row r="335" spans="3:3" ht="18">
      <c r="C335" s="214"/>
    </row>
    <row r="336" spans="3:3" ht="18">
      <c r="C336" s="214"/>
    </row>
    <row r="337" spans="3:3" ht="18">
      <c r="C337" s="214"/>
    </row>
    <row r="338" spans="3:3" ht="18">
      <c r="C338" s="214"/>
    </row>
    <row r="339" spans="3:3" ht="18">
      <c r="C339" s="214"/>
    </row>
    <row r="340" spans="3:3" ht="18">
      <c r="C340" s="214"/>
    </row>
    <row r="341" spans="3:3" ht="18">
      <c r="C341" s="214"/>
    </row>
    <row r="342" spans="3:3" ht="18">
      <c r="C342" s="214"/>
    </row>
    <row r="343" spans="3:3" ht="18">
      <c r="C343" s="214"/>
    </row>
    <row r="344" spans="3:3" ht="18">
      <c r="C344" s="214"/>
    </row>
    <row r="345" spans="3:3" ht="18">
      <c r="C345" s="214"/>
    </row>
    <row r="346" spans="3:3" ht="18">
      <c r="C346" s="214"/>
    </row>
    <row r="347" spans="3:3" ht="18">
      <c r="C347" s="214"/>
    </row>
    <row r="348" spans="3:3" ht="18">
      <c r="C348" s="214"/>
    </row>
    <row r="349" spans="3:3" ht="18">
      <c r="C349" s="214"/>
    </row>
    <row r="350" spans="3:3" ht="18">
      <c r="C350" s="214"/>
    </row>
    <row r="351" spans="3:3" ht="18">
      <c r="C351" s="214"/>
    </row>
    <row r="352" spans="3:3" ht="18">
      <c r="C352" s="214"/>
    </row>
    <row r="353" spans="3:3" ht="18">
      <c r="C353" s="214"/>
    </row>
    <row r="354" spans="3:3" ht="18">
      <c r="C354" s="214"/>
    </row>
    <row r="355" spans="3:3" ht="18">
      <c r="C355" s="214"/>
    </row>
    <row r="356" spans="3:3" ht="18">
      <c r="C356" s="214"/>
    </row>
    <row r="357" spans="3:3" ht="18">
      <c r="C357" s="214"/>
    </row>
    <row r="358" spans="3:3" ht="18">
      <c r="C358" s="214"/>
    </row>
    <row r="359" spans="3:3" ht="18">
      <c r="C359" s="214"/>
    </row>
    <row r="360" spans="3:3" ht="18">
      <c r="C360" s="214"/>
    </row>
    <row r="361" spans="3:3" ht="18">
      <c r="C361" s="214"/>
    </row>
    <row r="362" spans="3:3" ht="18">
      <c r="C362" s="214"/>
    </row>
    <row r="363" spans="3:3" ht="18">
      <c r="C363" s="214"/>
    </row>
    <row r="364" spans="3:3" ht="18">
      <c r="C364" s="214"/>
    </row>
    <row r="365" spans="3:3" ht="18">
      <c r="C365" s="214"/>
    </row>
    <row r="366" spans="3:3" ht="18">
      <c r="C366" s="214"/>
    </row>
    <row r="367" spans="3:3" ht="18">
      <c r="C367" s="214"/>
    </row>
    <row r="368" spans="3:3" ht="18">
      <c r="C368" s="214"/>
    </row>
    <row r="369" spans="3:3" ht="18">
      <c r="C369" s="214"/>
    </row>
    <row r="370" spans="3:3" ht="18">
      <c r="C370" s="214"/>
    </row>
    <row r="371" spans="3:3" ht="18">
      <c r="C371" s="214"/>
    </row>
    <row r="372" spans="3:3" ht="18">
      <c r="C372" s="214"/>
    </row>
    <row r="373" spans="3:3" ht="18">
      <c r="C373" s="214"/>
    </row>
    <row r="374" spans="3:3" ht="18">
      <c r="C374" s="214"/>
    </row>
    <row r="375" spans="3:3" ht="18">
      <c r="C375" s="214"/>
    </row>
    <row r="376" spans="3:3" ht="18">
      <c r="C376" s="214"/>
    </row>
    <row r="377" spans="3:3" ht="18">
      <c r="C377" s="214"/>
    </row>
    <row r="378" spans="3:3" ht="18">
      <c r="C378" s="214"/>
    </row>
    <row r="379" spans="3:3" ht="18">
      <c r="C379" s="214"/>
    </row>
    <row r="380" spans="3:3" ht="18">
      <c r="C380" s="214"/>
    </row>
    <row r="381" spans="3:3" ht="18">
      <c r="C381" s="214"/>
    </row>
    <row r="382" spans="3:3" ht="18">
      <c r="C382" s="214"/>
    </row>
    <row r="383" spans="3:3" ht="18">
      <c r="C383" s="214"/>
    </row>
    <row r="384" spans="3:3" ht="18">
      <c r="C384" s="214"/>
    </row>
    <row r="385" spans="3:3" ht="18">
      <c r="C385" s="214"/>
    </row>
    <row r="386" spans="3:3" ht="18">
      <c r="C386" s="214"/>
    </row>
    <row r="387" spans="3:3" ht="18">
      <c r="C387" s="214"/>
    </row>
    <row r="388" spans="3:3" ht="18">
      <c r="C388" s="214"/>
    </row>
    <row r="389" spans="3:3" ht="18">
      <c r="C389" s="214"/>
    </row>
    <row r="390" spans="3:3" ht="18">
      <c r="C390" s="214"/>
    </row>
    <row r="391" spans="3:3" ht="18">
      <c r="C391" s="214"/>
    </row>
    <row r="392" spans="3:3" ht="18">
      <c r="C392" s="214"/>
    </row>
    <row r="393" spans="3:3" ht="18">
      <c r="C393" s="214"/>
    </row>
    <row r="394" spans="3:3" ht="18">
      <c r="C394" s="214"/>
    </row>
    <row r="395" spans="3:3" ht="18">
      <c r="C395" s="214"/>
    </row>
    <row r="396" spans="3:3" ht="18">
      <c r="C396" s="214"/>
    </row>
    <row r="397" spans="3:3" ht="18">
      <c r="C397" s="214"/>
    </row>
    <row r="398" spans="3:3" ht="18">
      <c r="C398" s="214"/>
    </row>
    <row r="399" spans="3:3" ht="18">
      <c r="C399" s="214"/>
    </row>
    <row r="400" spans="3:3" ht="18">
      <c r="C400" s="214"/>
    </row>
    <row r="401" spans="3:3" ht="18">
      <c r="C401" s="214"/>
    </row>
    <row r="402" spans="3:3" ht="18">
      <c r="C402" s="214"/>
    </row>
    <row r="403" spans="3:3" ht="18">
      <c r="C403" s="214"/>
    </row>
    <row r="404" spans="3:3" ht="18">
      <c r="C404" s="214"/>
    </row>
    <row r="405" spans="3:3" ht="18">
      <c r="C405" s="214"/>
    </row>
    <row r="406" spans="3:3" ht="18">
      <c r="C406" s="214"/>
    </row>
    <row r="407" spans="3:3" ht="18">
      <c r="C407" s="214"/>
    </row>
    <row r="408" spans="3:3" ht="18">
      <c r="C408" s="214"/>
    </row>
    <row r="409" spans="3:3" ht="18">
      <c r="C409" s="214"/>
    </row>
    <row r="410" spans="3:3" ht="18">
      <c r="C410" s="214"/>
    </row>
    <row r="411" spans="3:3" ht="18">
      <c r="C411" s="214"/>
    </row>
    <row r="412" spans="3:3" ht="18">
      <c r="C412" s="214"/>
    </row>
    <row r="413" spans="3:3" ht="18">
      <c r="C413" s="214"/>
    </row>
    <row r="414" spans="3:3" ht="18">
      <c r="C414" s="214"/>
    </row>
    <row r="415" spans="3:3" ht="18">
      <c r="C415" s="214"/>
    </row>
    <row r="416" spans="3:3" ht="18">
      <c r="C416" s="214"/>
    </row>
    <row r="417" spans="3:3" ht="18">
      <c r="C417" s="214"/>
    </row>
    <row r="418" spans="3:3" ht="18">
      <c r="C418" s="214"/>
    </row>
    <row r="419" spans="3:3" ht="18">
      <c r="C419" s="214"/>
    </row>
    <row r="420" spans="3:3" ht="18">
      <c r="C420" s="214"/>
    </row>
    <row r="421" spans="3:3" ht="18">
      <c r="C421" s="214"/>
    </row>
    <row r="422" spans="3:3" ht="18">
      <c r="C422" s="214"/>
    </row>
    <row r="423" spans="3:3" ht="18">
      <c r="C423" s="214"/>
    </row>
    <row r="424" spans="3:3" ht="18">
      <c r="C424" s="214"/>
    </row>
    <row r="425" spans="3:3" ht="18">
      <c r="C425" s="214"/>
    </row>
    <row r="426" spans="3:3" ht="18">
      <c r="C426" s="214"/>
    </row>
    <row r="427" spans="3:3" ht="18">
      <c r="C427" s="214"/>
    </row>
    <row r="428" spans="3:3" ht="18">
      <c r="C428" s="214"/>
    </row>
    <row r="429" spans="3:3" ht="18">
      <c r="C429" s="214"/>
    </row>
    <row r="430" spans="3:3" ht="18">
      <c r="C430" s="214"/>
    </row>
    <row r="431" spans="3:3" ht="18">
      <c r="C431" s="214"/>
    </row>
    <row r="432" spans="3:3" ht="18">
      <c r="C432" s="214"/>
    </row>
    <row r="433" spans="3:3" ht="18">
      <c r="C433" s="214"/>
    </row>
    <row r="434" spans="3:3" ht="18">
      <c r="C434" s="214"/>
    </row>
    <row r="435" spans="3:3" ht="18">
      <c r="C435" s="214"/>
    </row>
    <row r="436" spans="3:3" ht="18">
      <c r="C436" s="214"/>
    </row>
    <row r="437" spans="3:3" ht="18">
      <c r="C437" s="214"/>
    </row>
    <row r="438" spans="3:3" ht="18">
      <c r="C438" s="214"/>
    </row>
    <row r="439" spans="3:3" ht="18">
      <c r="C439" s="214"/>
    </row>
    <row r="440" spans="3:3" ht="18">
      <c r="C440" s="214"/>
    </row>
    <row r="441" spans="3:3" ht="18">
      <c r="C441" s="214"/>
    </row>
    <row r="442" spans="3:3" ht="18">
      <c r="C442" s="214"/>
    </row>
    <row r="443" spans="3:3" ht="18">
      <c r="C443" s="214"/>
    </row>
    <row r="444" spans="3:3" ht="18">
      <c r="C444" s="214"/>
    </row>
    <row r="445" spans="3:3" ht="18">
      <c r="C445" s="214"/>
    </row>
    <row r="446" spans="3:3" ht="18">
      <c r="C446" s="214"/>
    </row>
    <row r="447" spans="3:3" ht="18">
      <c r="C447" s="214"/>
    </row>
    <row r="448" spans="3:3" ht="18">
      <c r="C448" s="214"/>
    </row>
    <row r="449" spans="3:3" ht="18">
      <c r="C449" s="214"/>
    </row>
    <row r="450" spans="3:3" ht="18">
      <c r="C450" s="214"/>
    </row>
    <row r="451" spans="3:3" ht="18">
      <c r="C451" s="214"/>
    </row>
    <row r="452" spans="3:3" ht="18">
      <c r="C452" s="214"/>
    </row>
    <row r="453" spans="3:3" ht="18">
      <c r="C453" s="214"/>
    </row>
    <row r="454" spans="3:3" ht="18">
      <c r="C454" s="214"/>
    </row>
    <row r="455" spans="3:3" ht="18">
      <c r="C455" s="214"/>
    </row>
    <row r="456" spans="3:3" ht="18">
      <c r="C456" s="214"/>
    </row>
    <row r="457" spans="3:3" ht="18">
      <c r="C457" s="214"/>
    </row>
    <row r="458" spans="3:3" ht="18">
      <c r="C458" s="214"/>
    </row>
    <row r="459" spans="3:3" ht="18">
      <c r="C459" s="214"/>
    </row>
    <row r="460" spans="3:3" ht="18">
      <c r="C460" s="214"/>
    </row>
    <row r="461" spans="3:3" ht="18">
      <c r="C461" s="214"/>
    </row>
    <row r="462" spans="3:3" ht="18">
      <c r="C462" s="214"/>
    </row>
    <row r="463" spans="3:3" ht="18">
      <c r="C463" s="214"/>
    </row>
    <row r="464" spans="3:3" ht="18">
      <c r="C464" s="214"/>
    </row>
    <row r="465" spans="3:3" ht="18">
      <c r="C465" s="214"/>
    </row>
    <row r="466" spans="3:3" ht="18">
      <c r="C466" s="214"/>
    </row>
    <row r="467" spans="3:3" ht="18">
      <c r="C467" s="214"/>
    </row>
    <row r="468" spans="3:3" ht="18">
      <c r="C468" s="214"/>
    </row>
    <row r="469" spans="3:3" ht="18">
      <c r="C469" s="214"/>
    </row>
    <row r="470" spans="3:3" ht="18">
      <c r="C470" s="214"/>
    </row>
    <row r="471" spans="3:3" ht="18">
      <c r="C471" s="214"/>
    </row>
    <row r="472" spans="3:3" ht="18">
      <c r="C472" s="214"/>
    </row>
    <row r="473" spans="3:3" ht="18">
      <c r="C473" s="214"/>
    </row>
    <row r="474" spans="3:3" ht="18">
      <c r="C474" s="214"/>
    </row>
    <row r="475" spans="3:3" ht="18">
      <c r="C475" s="214"/>
    </row>
    <row r="476" spans="3:3" ht="18">
      <c r="C476" s="214"/>
    </row>
    <row r="477" spans="3:3" ht="18">
      <c r="C477" s="214"/>
    </row>
    <row r="478" spans="3:3" ht="18">
      <c r="C478" s="214"/>
    </row>
    <row r="479" spans="3:3" ht="18">
      <c r="C479" s="214"/>
    </row>
    <row r="480" spans="3:3" ht="18">
      <c r="C480" s="214"/>
    </row>
    <row r="481" spans="3:3" ht="18">
      <c r="C481" s="214"/>
    </row>
    <row r="482" spans="3:3" ht="18">
      <c r="C482" s="214"/>
    </row>
    <row r="483" spans="3:3" ht="18">
      <c r="C483" s="214"/>
    </row>
    <row r="484" spans="3:3" ht="18">
      <c r="C484" s="214"/>
    </row>
    <row r="485" spans="3:3" ht="18">
      <c r="C485" s="214"/>
    </row>
    <row r="486" spans="3:3" ht="18">
      <c r="C486" s="214"/>
    </row>
    <row r="487" spans="3:3" ht="18">
      <c r="C487" s="214"/>
    </row>
    <row r="488" spans="3:3" ht="18">
      <c r="C488" s="214"/>
    </row>
    <row r="489" spans="3:3" ht="18">
      <c r="C489" s="214"/>
    </row>
    <row r="490" spans="3:3" ht="18">
      <c r="C490" s="214"/>
    </row>
    <row r="491" spans="3:3" ht="18">
      <c r="C491" s="214"/>
    </row>
    <row r="492" spans="3:3" ht="18">
      <c r="C492" s="214"/>
    </row>
    <row r="493" spans="3:3" ht="18">
      <c r="C493" s="214"/>
    </row>
    <row r="494" spans="3:3" ht="18">
      <c r="C494" s="214"/>
    </row>
    <row r="495" spans="3:3" ht="18">
      <c r="C495" s="214"/>
    </row>
    <row r="496" spans="3:3" ht="18">
      <c r="C496" s="214"/>
    </row>
    <row r="497" spans="3:4" ht="18">
      <c r="C497" s="214"/>
      <c r="D497" s="188"/>
    </row>
    <row r="498" spans="3:4" ht="18">
      <c r="C498" s="214"/>
      <c r="D498" s="188"/>
    </row>
    <row r="499" spans="3:4" ht="18">
      <c r="C499" s="214"/>
      <c r="D499" s="188"/>
    </row>
    <row r="500" spans="3:4" ht="18">
      <c r="C500" s="214"/>
      <c r="D500" s="188"/>
    </row>
    <row r="501" spans="3:4" ht="18">
      <c r="C501" s="214"/>
      <c r="D501" s="188"/>
    </row>
    <row r="502" spans="3:4" ht="18">
      <c r="C502" s="214"/>
      <c r="D502" s="188"/>
    </row>
    <row r="503" spans="3:4" ht="18">
      <c r="C503" s="214"/>
      <c r="D503" s="188"/>
    </row>
    <row r="504" spans="3:4" ht="18">
      <c r="C504" s="188"/>
      <c r="D504" s="215"/>
    </row>
  </sheetData>
  <sheetProtection password="CC03" sheet="1" objects="1" scenarios="1"/>
  <mergeCells count="1">
    <mergeCell ref="A6:K6"/>
  </mergeCells>
  <phoneticPr fontId="4" type="noConversion"/>
  <dataValidations count="1">
    <dataValidation allowBlank="1" showInputMessage="1" showErrorMessage="1" sqref="E10"/>
  </dataValidations>
  <pageMargins left="0" right="0" top="0.31496062992125984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topLeftCell="A5" zoomScaleNormal="100" workbookViewId="0">
      <selection activeCell="G19" sqref="G19"/>
    </sheetView>
  </sheetViews>
  <sheetFormatPr defaultColWidth="9.140625" defaultRowHeight="18"/>
  <cols>
    <col min="1" max="1" width="3.85546875" style="1" customWidth="1"/>
    <col min="2" max="2" width="33.42578125" style="2" bestFit="1" customWidth="1"/>
    <col min="3" max="3" width="15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2.5703125" style="1" bestFit="1" customWidth="1"/>
    <col min="8" max="8" width="5.85546875" style="1" bestFit="1" customWidth="1"/>
    <col min="9" max="9" width="9" style="1" bestFit="1" customWidth="1"/>
    <col min="10" max="10" width="10.85546875" style="1" bestFit="1" customWidth="1"/>
    <col min="11" max="11" width="8.140625" style="1" bestFit="1" customWidth="1"/>
    <col min="12" max="12" width="15.85546875" style="1" bestFit="1" customWidth="1"/>
    <col min="13" max="13" width="12.5703125" style="1" bestFit="1" customWidth="1"/>
    <col min="14" max="14" width="11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208</v>
      </c>
      <c r="C1" s="81" t="s" vm="1">
        <v>273</v>
      </c>
    </row>
    <row r="2" spans="2:18">
      <c r="B2" s="57" t="s">
        <v>207</v>
      </c>
      <c r="C2" s="81" t="s">
        <v>274</v>
      </c>
    </row>
    <row r="3" spans="2:18">
      <c r="B3" s="57" t="s">
        <v>209</v>
      </c>
      <c r="C3" s="81" t="s">
        <v>275</v>
      </c>
    </row>
    <row r="4" spans="2:18">
      <c r="B4" s="57" t="s">
        <v>210</v>
      </c>
      <c r="C4" s="81">
        <v>162</v>
      </c>
    </row>
    <row r="6" spans="2:18" ht="26.25" customHeight="1">
      <c r="B6" s="229" t="s">
        <v>250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2" t="s">
        <v>144</v>
      </c>
      <c r="C7" s="30" t="s">
        <v>59</v>
      </c>
      <c r="D7" s="73" t="s">
        <v>84</v>
      </c>
      <c r="E7" s="30" t="s">
        <v>15</v>
      </c>
      <c r="F7" s="30" t="s">
        <v>85</v>
      </c>
      <c r="G7" s="30" t="s">
        <v>130</v>
      </c>
      <c r="H7" s="30" t="s">
        <v>18</v>
      </c>
      <c r="I7" s="30" t="s">
        <v>129</v>
      </c>
      <c r="J7" s="30" t="s">
        <v>17</v>
      </c>
      <c r="K7" s="30" t="s">
        <v>247</v>
      </c>
      <c r="L7" s="30" t="s">
        <v>0</v>
      </c>
      <c r="M7" s="30" t="s">
        <v>248</v>
      </c>
      <c r="N7" s="30" t="s">
        <v>74</v>
      </c>
      <c r="O7" s="73" t="s">
        <v>211</v>
      </c>
      <c r="P7" s="31" t="s">
        <v>213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9" t="s">
        <v>253</v>
      </c>
      <c r="C10" s="85"/>
      <c r="D10" s="85"/>
      <c r="E10" s="85"/>
      <c r="F10" s="85"/>
      <c r="G10" s="85"/>
      <c r="H10" s="94">
        <v>3.4294118677199998</v>
      </c>
      <c r="I10" s="85"/>
      <c r="J10" s="85"/>
      <c r="K10" s="106">
        <v>7.1764790548478383E-2</v>
      </c>
      <c r="L10" s="94"/>
      <c r="M10" s="94">
        <v>263363.27551999997</v>
      </c>
      <c r="N10" s="85"/>
      <c r="O10" s="95">
        <v>1</v>
      </c>
      <c r="P10" s="95">
        <f>M10/'סכום נכסי הקרן'!$C$43</f>
        <v>5.4740118961783607E-3</v>
      </c>
      <c r="Q10" s="5"/>
    </row>
    <row r="11" spans="2:18" s="136" customFormat="1" ht="20.25" customHeight="1">
      <c r="B11" s="84" t="s">
        <v>268</v>
      </c>
      <c r="C11" s="85"/>
      <c r="D11" s="85"/>
      <c r="E11" s="85"/>
      <c r="F11" s="85"/>
      <c r="G11" s="85"/>
      <c r="H11" s="94">
        <v>3.4294118677199998</v>
      </c>
      <c r="I11" s="85"/>
      <c r="J11" s="85"/>
      <c r="K11" s="106">
        <v>7.1764790548478383E-2</v>
      </c>
      <c r="L11" s="94"/>
      <c r="M11" s="94">
        <v>263363.27551999997</v>
      </c>
      <c r="N11" s="85"/>
      <c r="O11" s="95">
        <v>1</v>
      </c>
      <c r="P11" s="95">
        <f>M11/'סכום נכסי הקרן'!$C$43</f>
        <v>5.4740118961783607E-3</v>
      </c>
    </row>
    <row r="12" spans="2:18">
      <c r="B12" s="104" t="s">
        <v>40</v>
      </c>
      <c r="C12" s="85"/>
      <c r="D12" s="85"/>
      <c r="E12" s="85"/>
      <c r="F12" s="85"/>
      <c r="G12" s="85"/>
      <c r="H12" s="94">
        <v>3.4294118677199998</v>
      </c>
      <c r="I12" s="85"/>
      <c r="J12" s="85"/>
      <c r="K12" s="106">
        <v>7.1764790548478383E-2</v>
      </c>
      <c r="L12" s="94"/>
      <c r="M12" s="94">
        <v>263363.27551999997</v>
      </c>
      <c r="N12" s="85"/>
      <c r="O12" s="95">
        <v>1</v>
      </c>
      <c r="P12" s="95">
        <f>M12/'סכום נכסי הקרן'!$C$43</f>
        <v>5.4740118961783607E-3</v>
      </c>
    </row>
    <row r="13" spans="2:18">
      <c r="B13" s="90" t="s">
        <v>2758</v>
      </c>
      <c r="C13" s="87">
        <v>3987</v>
      </c>
      <c r="D13" s="100" t="s">
        <v>361</v>
      </c>
      <c r="E13" s="87" t="s">
        <v>426</v>
      </c>
      <c r="F13" s="87" t="s">
        <v>190</v>
      </c>
      <c r="G13" s="120">
        <v>39930</v>
      </c>
      <c r="H13" s="97">
        <v>2.7399999999999998</v>
      </c>
      <c r="I13" s="100" t="s">
        <v>193</v>
      </c>
      <c r="J13" s="101">
        <v>6.2E-2</v>
      </c>
      <c r="K13" s="101">
        <v>6.1899999999999997E-2</v>
      </c>
      <c r="L13" s="97">
        <v>92999999.999999985</v>
      </c>
      <c r="M13" s="97">
        <v>108850.72524999999</v>
      </c>
      <c r="N13" s="87"/>
      <c r="O13" s="98">
        <v>0.41331018926264002</v>
      </c>
      <c r="P13" s="98">
        <f>M13/'סכום נכסי הקרן'!$C$43</f>
        <v>2.2624648928354211E-3</v>
      </c>
    </row>
    <row r="14" spans="2:18">
      <c r="B14" s="90" t="s">
        <v>2759</v>
      </c>
      <c r="C14" s="87" t="s">
        <v>2760</v>
      </c>
      <c r="D14" s="100" t="s">
        <v>361</v>
      </c>
      <c r="E14" s="87" t="s">
        <v>474</v>
      </c>
      <c r="F14" s="87" t="s">
        <v>190</v>
      </c>
      <c r="G14" s="120">
        <v>40065</v>
      </c>
      <c r="H14" s="97">
        <v>3.1</v>
      </c>
      <c r="I14" s="100" t="s">
        <v>193</v>
      </c>
      <c r="J14" s="101">
        <v>6.25E-2</v>
      </c>
      <c r="K14" s="101">
        <v>6.2299999999999994E-2</v>
      </c>
      <c r="L14" s="97">
        <v>55799999.999999993</v>
      </c>
      <c r="M14" s="97">
        <v>61835.151959999996</v>
      </c>
      <c r="N14" s="87"/>
      <c r="O14" s="98">
        <v>0.23479033604024338</v>
      </c>
      <c r="P14" s="98">
        <f>M14/'סכום נכסי הקרן'!$C$43</f>
        <v>1.2852450925920072E-3</v>
      </c>
    </row>
    <row r="15" spans="2:18">
      <c r="B15" s="90" t="s">
        <v>2761</v>
      </c>
      <c r="C15" s="87" t="s">
        <v>2762</v>
      </c>
      <c r="D15" s="100" t="s">
        <v>636</v>
      </c>
      <c r="E15" s="87" t="s">
        <v>353</v>
      </c>
      <c r="F15" s="87" t="s">
        <v>189</v>
      </c>
      <c r="G15" s="120">
        <v>40174</v>
      </c>
      <c r="H15" s="97">
        <v>2.84</v>
      </c>
      <c r="I15" s="100" t="s">
        <v>193</v>
      </c>
      <c r="J15" s="101">
        <v>7.0900000000000005E-2</v>
      </c>
      <c r="K15" s="101">
        <v>8.7900000000000006E-2</v>
      </c>
      <c r="L15" s="97">
        <v>1520644.1899999997</v>
      </c>
      <c r="M15" s="97">
        <v>1745.6570199999999</v>
      </c>
      <c r="N15" s="98">
        <v>1.3436558762436119E-2</v>
      </c>
      <c r="O15" s="98">
        <v>6.6283236208741396E-3</v>
      </c>
      <c r="P15" s="98">
        <f>M15/'סכום נכסי הקרן'!$C$43</f>
        <v>3.6283522352385065E-5</v>
      </c>
    </row>
    <row r="16" spans="2:18">
      <c r="B16" s="90" t="s">
        <v>2763</v>
      </c>
      <c r="C16" s="87">
        <v>8745</v>
      </c>
      <c r="D16" s="100" t="s">
        <v>361</v>
      </c>
      <c r="E16" s="87" t="s">
        <v>664</v>
      </c>
      <c r="F16" s="87" t="s">
        <v>190</v>
      </c>
      <c r="G16" s="120">
        <v>39902</v>
      </c>
      <c r="H16" s="97">
        <v>4.4899999999999984</v>
      </c>
      <c r="I16" s="100" t="s">
        <v>193</v>
      </c>
      <c r="J16" s="101">
        <v>8.6999999999999994E-2</v>
      </c>
      <c r="K16" s="101">
        <v>8.9699999999999974E-2</v>
      </c>
      <c r="L16" s="97">
        <v>79999999.999999985</v>
      </c>
      <c r="M16" s="97">
        <v>90931.741290000005</v>
      </c>
      <c r="N16" s="87"/>
      <c r="O16" s="98">
        <v>0.34527115107624257</v>
      </c>
      <c r="P16" s="98">
        <f>M16/'סכום נכסי הקרן'!$C$43</f>
        <v>1.890018388398548E-3</v>
      </c>
    </row>
    <row r="17" spans="2:16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97"/>
      <c r="M17" s="87"/>
      <c r="N17" s="87"/>
      <c r="O17" s="98"/>
      <c r="P17" s="87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12" t="s">
        <v>2833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12" t="s">
        <v>140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G16:G1048576 AH1:XFD2 D1:AF2 D3:F1048576 H3:XFD1048576 G3:G14 A1:A1048576 B1:B19 B22:B1048576"/>
  </dataValidations>
  <pageMargins left="0.70866141732283472" right="0.70866141732283472" top="0.74803149606299213" bottom="0.74803149606299213" header="0.31496062992125984" footer="0.31496062992125984"/>
  <pageSetup paperSize="9" scale="76" fitToHeight="4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topLeftCell="A7" zoomScaleNormal="100" workbookViewId="0">
      <selection activeCell="J22" sqref="J22"/>
    </sheetView>
  </sheetViews>
  <sheetFormatPr defaultColWidth="9.140625" defaultRowHeight="18"/>
  <cols>
    <col min="1" max="1" width="4" style="1" customWidth="1"/>
    <col min="2" max="2" width="30.42578125" style="2" bestFit="1" customWidth="1"/>
    <col min="3" max="3" width="13.5703125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85546875" style="1" bestFit="1" customWidth="1"/>
    <col min="9" max="9" width="9" style="1" bestFit="1" customWidth="1"/>
    <col min="10" max="10" width="10.85546875" style="1" bestFit="1" customWidth="1"/>
    <col min="11" max="11" width="8.140625" style="1" bestFit="1" customWidth="1"/>
    <col min="12" max="12" width="15.85546875" style="1" bestFit="1" customWidth="1"/>
    <col min="13" max="13" width="12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208</v>
      </c>
      <c r="C1" s="81" t="s" vm="1">
        <v>273</v>
      </c>
    </row>
    <row r="2" spans="2:18">
      <c r="B2" s="57" t="s">
        <v>207</v>
      </c>
      <c r="C2" s="81" t="s">
        <v>274</v>
      </c>
    </row>
    <row r="3" spans="2:18">
      <c r="B3" s="57" t="s">
        <v>209</v>
      </c>
      <c r="C3" s="81" t="s">
        <v>275</v>
      </c>
    </row>
    <row r="4" spans="2:18">
      <c r="B4" s="57" t="s">
        <v>210</v>
      </c>
      <c r="C4" s="81">
        <v>162</v>
      </c>
    </row>
    <row r="6" spans="2:18" ht="26.25" customHeight="1">
      <c r="B6" s="229" t="s">
        <v>255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2:18" s="3" customFormat="1" ht="78.75">
      <c r="B7" s="22" t="s">
        <v>144</v>
      </c>
      <c r="C7" s="30" t="s">
        <v>59</v>
      </c>
      <c r="D7" s="73" t="s">
        <v>84</v>
      </c>
      <c r="E7" s="30" t="s">
        <v>15</v>
      </c>
      <c r="F7" s="30" t="s">
        <v>85</v>
      </c>
      <c r="G7" s="30" t="s">
        <v>130</v>
      </c>
      <c r="H7" s="30" t="s">
        <v>18</v>
      </c>
      <c r="I7" s="30" t="s">
        <v>129</v>
      </c>
      <c r="J7" s="30" t="s">
        <v>17</v>
      </c>
      <c r="K7" s="30" t="s">
        <v>247</v>
      </c>
      <c r="L7" s="30" t="s">
        <v>0</v>
      </c>
      <c r="M7" s="30" t="s">
        <v>248</v>
      </c>
      <c r="N7" s="30" t="s">
        <v>74</v>
      </c>
      <c r="O7" s="73" t="s">
        <v>211</v>
      </c>
      <c r="P7" s="31" t="s">
        <v>213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9" t="s">
        <v>254</v>
      </c>
      <c r="C10" s="85"/>
      <c r="D10" s="85"/>
      <c r="E10" s="85"/>
      <c r="F10" s="85"/>
      <c r="G10" s="85"/>
      <c r="H10" s="94">
        <v>5.47</v>
      </c>
      <c r="I10" s="85"/>
      <c r="J10" s="85"/>
      <c r="K10" s="106">
        <v>8.8399999999999992E-2</v>
      </c>
      <c r="L10" s="94"/>
      <c r="M10" s="94">
        <v>15221.983229999996</v>
      </c>
      <c r="N10" s="85"/>
      <c r="O10" s="95">
        <v>1</v>
      </c>
      <c r="P10" s="95">
        <f>M10/'סכום נכסי הקרן'!$C$43</f>
        <v>3.1638928062359899E-4</v>
      </c>
      <c r="Q10" s="5"/>
    </row>
    <row r="11" spans="2:18" s="136" customFormat="1" ht="20.25" customHeight="1">
      <c r="B11" s="84" t="s">
        <v>37</v>
      </c>
      <c r="C11" s="85"/>
      <c r="D11" s="85"/>
      <c r="E11" s="85"/>
      <c r="F11" s="85"/>
      <c r="G11" s="85"/>
      <c r="H11" s="94">
        <v>5.47</v>
      </c>
      <c r="I11" s="85"/>
      <c r="J11" s="85"/>
      <c r="K11" s="106">
        <v>8.8399999999999992E-2</v>
      </c>
      <c r="L11" s="94"/>
      <c r="M11" s="94">
        <v>15221.983229999996</v>
      </c>
      <c r="N11" s="85"/>
      <c r="O11" s="95">
        <v>1</v>
      </c>
      <c r="P11" s="95">
        <f>M11/'סכום נכסי הקרן'!$C$43</f>
        <v>3.1638928062359899E-4</v>
      </c>
    </row>
    <row r="12" spans="2:18">
      <c r="B12" s="104" t="s">
        <v>40</v>
      </c>
      <c r="C12" s="85"/>
      <c r="D12" s="85"/>
      <c r="E12" s="85"/>
      <c r="F12" s="85"/>
      <c r="G12" s="85"/>
      <c r="H12" s="94">
        <v>5.47</v>
      </c>
      <c r="I12" s="85"/>
      <c r="J12" s="85"/>
      <c r="K12" s="106">
        <v>8.8399999999999992E-2</v>
      </c>
      <c r="L12" s="94"/>
      <c r="M12" s="94">
        <v>15221.983229999996</v>
      </c>
      <c r="N12" s="85"/>
      <c r="O12" s="95">
        <v>1</v>
      </c>
      <c r="P12" s="95">
        <f>M12/'סכום נכסי הקרן'!$C$43</f>
        <v>3.1638928062359899E-4</v>
      </c>
    </row>
    <row r="13" spans="2:18" s="152" customFormat="1">
      <c r="B13" s="90" t="s">
        <v>2838</v>
      </c>
      <c r="C13" s="87" t="s">
        <v>2764</v>
      </c>
      <c r="D13" s="100" t="s">
        <v>636</v>
      </c>
      <c r="E13" s="87" t="s">
        <v>353</v>
      </c>
      <c r="F13" s="87" t="s">
        <v>189</v>
      </c>
      <c r="G13" s="181">
        <v>40618</v>
      </c>
      <c r="H13" s="97">
        <v>5.47</v>
      </c>
      <c r="I13" s="100" t="s">
        <v>193</v>
      </c>
      <c r="J13" s="101">
        <v>7.1500000000000008E-2</v>
      </c>
      <c r="K13" s="101">
        <v>8.8399999999999992E-2</v>
      </c>
      <c r="L13" s="97">
        <v>15805281.349999998</v>
      </c>
      <c r="M13" s="97">
        <v>15221.983229999996</v>
      </c>
      <c r="N13" s="87"/>
      <c r="O13" s="98">
        <v>1</v>
      </c>
      <c r="P13" s="98">
        <f>M13/'סכום נכסי הקרן'!$C$43</f>
        <v>3.1638928062359899E-4</v>
      </c>
    </row>
    <row r="14" spans="2:18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97"/>
      <c r="M14" s="97"/>
      <c r="N14" s="87"/>
      <c r="O14" s="98"/>
      <c r="P14" s="87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12" t="s">
        <v>2833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12" t="s">
        <v>140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3" sheet="1" objects="1" scenarios="1"/>
  <mergeCells count="1">
    <mergeCell ref="B6:P6"/>
  </mergeCells>
  <dataValidations count="1">
    <dataValidation allowBlank="1" showInputMessage="1" showErrorMessage="1" sqref="C5:C1048576 D3:XFD1048576 AH1:XFD2 D1:AF2 A1:B1048576"/>
  </dataValidations>
  <pageMargins left="0.70866141732283472" right="0.70866141732283472" top="0.74803149606299213" bottom="0.74803149606299213" header="0.31496062992125984" footer="0.31496062992125984"/>
  <pageSetup paperSize="9" scale="81" fitToHeight="1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90" zoomScaleNormal="90" workbookViewId="0">
      <selection activeCell="A14" sqref="A14"/>
    </sheetView>
  </sheetViews>
  <sheetFormatPr defaultColWidth="9.140625" defaultRowHeight="18"/>
  <cols>
    <col min="1" max="1" width="6.28515625" style="1" customWidth="1"/>
    <col min="2" max="2" width="44" style="2" customWidth="1"/>
    <col min="3" max="3" width="23.710937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4.710937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208</v>
      </c>
      <c r="C1" s="81" t="s" vm="1">
        <v>273</v>
      </c>
    </row>
    <row r="2" spans="2:52">
      <c r="B2" s="57" t="s">
        <v>207</v>
      </c>
      <c r="C2" s="81" t="s">
        <v>274</v>
      </c>
    </row>
    <row r="3" spans="2:52">
      <c r="B3" s="57" t="s">
        <v>209</v>
      </c>
      <c r="C3" s="81" t="s">
        <v>275</v>
      </c>
    </row>
    <row r="4" spans="2:52">
      <c r="B4" s="57" t="s">
        <v>210</v>
      </c>
      <c r="C4" s="81">
        <v>162</v>
      </c>
    </row>
    <row r="6" spans="2:52" ht="21.75" customHeight="1">
      <c r="B6" s="221" t="s">
        <v>239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52" ht="27.75" customHeight="1">
      <c r="B7" s="224" t="s">
        <v>114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  <c r="AT7" s="3"/>
      <c r="AU7" s="3"/>
    </row>
    <row r="8" spans="2:52" s="3" customFormat="1" ht="55.5" customHeight="1">
      <c r="B8" s="22" t="s">
        <v>143</v>
      </c>
      <c r="C8" s="30" t="s">
        <v>59</v>
      </c>
      <c r="D8" s="73" t="s">
        <v>148</v>
      </c>
      <c r="E8" s="30" t="s">
        <v>15</v>
      </c>
      <c r="F8" s="30" t="s">
        <v>85</v>
      </c>
      <c r="G8" s="30" t="s">
        <v>130</v>
      </c>
      <c r="H8" s="30" t="s">
        <v>18</v>
      </c>
      <c r="I8" s="30" t="s">
        <v>129</v>
      </c>
      <c r="J8" s="30" t="s">
        <v>17</v>
      </c>
      <c r="K8" s="30" t="s">
        <v>19</v>
      </c>
      <c r="L8" s="30" t="s">
        <v>0</v>
      </c>
      <c r="M8" s="30" t="s">
        <v>133</v>
      </c>
      <c r="N8" s="30" t="s">
        <v>79</v>
      </c>
      <c r="O8" s="30" t="s">
        <v>74</v>
      </c>
      <c r="P8" s="73" t="s">
        <v>211</v>
      </c>
      <c r="Q8" s="74" t="s">
        <v>213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80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141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83"/>
      <c r="H11" s="91">
        <v>5.189974073275228</v>
      </c>
      <c r="I11" s="83"/>
      <c r="J11" s="83"/>
      <c r="K11" s="92">
        <v>3.0658750438502646E-3</v>
      </c>
      <c r="L11" s="91"/>
      <c r="M11" s="93"/>
      <c r="N11" s="91">
        <v>4732743.3714300003</v>
      </c>
      <c r="O11" s="83"/>
      <c r="P11" s="92">
        <v>1</v>
      </c>
      <c r="Q11" s="92">
        <f>N11/'סכום נכסי הקרן'!$C$43</f>
        <v>9.8370182652135582E-2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4" t="s">
        <v>268</v>
      </c>
      <c r="C12" s="85"/>
      <c r="D12" s="85"/>
      <c r="E12" s="85"/>
      <c r="F12" s="85"/>
      <c r="G12" s="85"/>
      <c r="H12" s="94">
        <v>5.1668480549813998</v>
      </c>
      <c r="I12" s="85"/>
      <c r="J12" s="85"/>
      <c r="K12" s="95">
        <v>2.9721339504093546E-3</v>
      </c>
      <c r="L12" s="94"/>
      <c r="M12" s="96"/>
      <c r="N12" s="94">
        <v>4719582.7752399975</v>
      </c>
      <c r="O12" s="85"/>
      <c r="P12" s="95">
        <v>0.99721924576146492</v>
      </c>
      <c r="Q12" s="95">
        <f>N12/'סכום נכסי הקרן'!$C$43</f>
        <v>9.809663934978019E-2</v>
      </c>
      <c r="AV12" s="4"/>
    </row>
    <row r="13" spans="2:52" s="136" customFormat="1">
      <c r="B13" s="139" t="s">
        <v>29</v>
      </c>
      <c r="C13" s="132"/>
      <c r="D13" s="132"/>
      <c r="E13" s="132"/>
      <c r="F13" s="132"/>
      <c r="G13" s="132"/>
      <c r="H13" s="133">
        <v>5.7656613382897648</v>
      </c>
      <c r="I13" s="132"/>
      <c r="J13" s="132"/>
      <c r="K13" s="135">
        <v>7.1099112646161409E-4</v>
      </c>
      <c r="L13" s="133"/>
      <c r="M13" s="134"/>
      <c r="N13" s="133">
        <v>3114831.8899400001</v>
      </c>
      <c r="O13" s="132"/>
      <c r="P13" s="135">
        <v>0.65814510643936575</v>
      </c>
      <c r="Q13" s="135">
        <f>N13/'סכום נכסי הקרן'!$C$43</f>
        <v>6.4741854332049625E-2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5.7656613382897648</v>
      </c>
      <c r="I14" s="85"/>
      <c r="J14" s="85"/>
      <c r="K14" s="95">
        <v>7.1099112646161409E-4</v>
      </c>
      <c r="L14" s="94"/>
      <c r="M14" s="96"/>
      <c r="N14" s="94">
        <v>3114831.8899400001</v>
      </c>
      <c r="O14" s="85"/>
      <c r="P14" s="95">
        <v>0.65814510643936575</v>
      </c>
      <c r="Q14" s="95">
        <f>N14/'סכום נכסי הקרן'!$C$43</f>
        <v>6.4741854332049625E-2</v>
      </c>
    </row>
    <row r="15" spans="2:52">
      <c r="B15" s="89" t="s">
        <v>276</v>
      </c>
      <c r="C15" s="87" t="s">
        <v>277</v>
      </c>
      <c r="D15" s="100" t="s">
        <v>149</v>
      </c>
      <c r="E15" s="87" t="s">
        <v>278</v>
      </c>
      <c r="F15" s="87"/>
      <c r="G15" s="87"/>
      <c r="H15" s="97">
        <v>4.8500000000000005</v>
      </c>
      <c r="I15" s="100" t="s">
        <v>193</v>
      </c>
      <c r="J15" s="101">
        <v>0.04</v>
      </c>
      <c r="K15" s="98">
        <v>-1E-3</v>
      </c>
      <c r="L15" s="97">
        <v>366583825.99999994</v>
      </c>
      <c r="M15" s="99">
        <v>159.79</v>
      </c>
      <c r="N15" s="97">
        <v>585764.30849999993</v>
      </c>
      <c r="O15" s="98">
        <v>2.35778477311945E-2</v>
      </c>
      <c r="P15" s="98">
        <v>0.12376844940210882</v>
      </c>
      <c r="Q15" s="98">
        <f>N15/'סכום נכסי הקרן'!$C$43</f>
        <v>1.2175124974257046E-2</v>
      </c>
    </row>
    <row r="16" spans="2:52" ht="20.25">
      <c r="B16" s="89" t="s">
        <v>279</v>
      </c>
      <c r="C16" s="87" t="s">
        <v>280</v>
      </c>
      <c r="D16" s="100" t="s">
        <v>149</v>
      </c>
      <c r="E16" s="87" t="s">
        <v>278</v>
      </c>
      <c r="F16" s="87"/>
      <c r="G16" s="87"/>
      <c r="H16" s="97">
        <v>7.2599999999999989</v>
      </c>
      <c r="I16" s="100" t="s">
        <v>193</v>
      </c>
      <c r="J16" s="101">
        <v>0.04</v>
      </c>
      <c r="K16" s="98">
        <v>2.5999999999999994E-3</v>
      </c>
      <c r="L16" s="97">
        <v>235062928.99999997</v>
      </c>
      <c r="M16" s="99">
        <v>161.99</v>
      </c>
      <c r="N16" s="97">
        <v>380778.44436000002</v>
      </c>
      <c r="O16" s="98">
        <v>2.2352046623585992E-2</v>
      </c>
      <c r="P16" s="98">
        <v>8.0456178261985006E-2</v>
      </c>
      <c r="Q16" s="98">
        <f>N16/'סכום נכסי הקרן'!$C$43</f>
        <v>7.9144889511242461E-3</v>
      </c>
      <c r="AT16" s="4"/>
    </row>
    <row r="17" spans="2:47" ht="20.25">
      <c r="B17" s="89" t="s">
        <v>281</v>
      </c>
      <c r="C17" s="87" t="s">
        <v>282</v>
      </c>
      <c r="D17" s="100" t="s">
        <v>149</v>
      </c>
      <c r="E17" s="87" t="s">
        <v>278</v>
      </c>
      <c r="F17" s="87"/>
      <c r="G17" s="87"/>
      <c r="H17" s="97">
        <v>0.58000000000000007</v>
      </c>
      <c r="I17" s="100" t="s">
        <v>193</v>
      </c>
      <c r="J17" s="101">
        <v>1E-3</v>
      </c>
      <c r="K17" s="98">
        <v>-6.8000000000000014E-3</v>
      </c>
      <c r="L17" s="97">
        <v>593250.99999999988</v>
      </c>
      <c r="M17" s="99">
        <v>98.5</v>
      </c>
      <c r="N17" s="97">
        <v>584.35218999999984</v>
      </c>
      <c r="O17" s="98">
        <v>5.940256688747795E-5</v>
      </c>
      <c r="P17" s="98">
        <v>1.2347007731869426E-4</v>
      </c>
      <c r="Q17" s="98">
        <f>N17/'סכום נכסי הקרן'!$C$43</f>
        <v>1.2145774057913256E-5</v>
      </c>
      <c r="AU17" s="4"/>
    </row>
    <row r="18" spans="2:47">
      <c r="B18" s="89" t="s">
        <v>283</v>
      </c>
      <c r="C18" s="87" t="s">
        <v>284</v>
      </c>
      <c r="D18" s="100" t="s">
        <v>149</v>
      </c>
      <c r="E18" s="87" t="s">
        <v>278</v>
      </c>
      <c r="F18" s="87"/>
      <c r="G18" s="87"/>
      <c r="H18" s="97">
        <v>1.9799999999999998</v>
      </c>
      <c r="I18" s="100" t="s">
        <v>193</v>
      </c>
      <c r="J18" s="101">
        <v>3.5000000000000003E-2</v>
      </c>
      <c r="K18" s="98">
        <v>-2.1000000000000003E-3</v>
      </c>
      <c r="L18" s="97">
        <v>618363048.99999988</v>
      </c>
      <c r="M18" s="99">
        <v>128.1</v>
      </c>
      <c r="N18" s="97">
        <v>792123.02694999985</v>
      </c>
      <c r="O18" s="98">
        <v>3.2117631987125583E-2</v>
      </c>
      <c r="P18" s="98">
        <v>0.16737079634019109</v>
      </c>
      <c r="Q18" s="98">
        <f>N18/'סכום נכסי הקרן'!$C$43</f>
        <v>1.6464295806617981E-2</v>
      </c>
      <c r="AT18" s="3"/>
    </row>
    <row r="19" spans="2:47">
      <c r="B19" s="89" t="s">
        <v>285</v>
      </c>
      <c r="C19" s="87" t="s">
        <v>286</v>
      </c>
      <c r="D19" s="100" t="s">
        <v>149</v>
      </c>
      <c r="E19" s="87" t="s">
        <v>278</v>
      </c>
      <c r="F19" s="87"/>
      <c r="G19" s="87"/>
      <c r="H19" s="97">
        <v>15.199999999999998</v>
      </c>
      <c r="I19" s="100" t="s">
        <v>193</v>
      </c>
      <c r="J19" s="101">
        <v>0.04</v>
      </c>
      <c r="K19" s="98">
        <v>9.3999999999999969E-3</v>
      </c>
      <c r="L19" s="97">
        <v>112245714.99999999</v>
      </c>
      <c r="M19" s="99">
        <v>186.16</v>
      </c>
      <c r="N19" s="97">
        <v>208956.62169999999</v>
      </c>
      <c r="O19" s="98">
        <v>6.93152772442133E-3</v>
      </c>
      <c r="P19" s="98">
        <v>4.4151268154829969E-2</v>
      </c>
      <c r="Q19" s="98">
        <f>N19/'סכום נכסי הקרן'!$C$43</f>
        <v>4.343168312714041E-3</v>
      </c>
      <c r="AU19" s="3"/>
    </row>
    <row r="20" spans="2:47">
      <c r="B20" s="89" t="s">
        <v>287</v>
      </c>
      <c r="C20" s="87" t="s">
        <v>288</v>
      </c>
      <c r="D20" s="100" t="s">
        <v>149</v>
      </c>
      <c r="E20" s="87" t="s">
        <v>278</v>
      </c>
      <c r="F20" s="87"/>
      <c r="G20" s="87"/>
      <c r="H20" s="97">
        <v>19.509999999999998</v>
      </c>
      <c r="I20" s="100" t="s">
        <v>193</v>
      </c>
      <c r="J20" s="101">
        <v>2.75E-2</v>
      </c>
      <c r="K20" s="98">
        <v>1.0899999999999998E-2</v>
      </c>
      <c r="L20" s="97">
        <v>24835620.999999996</v>
      </c>
      <c r="M20" s="99">
        <v>145.56</v>
      </c>
      <c r="N20" s="97">
        <v>36150.729139999996</v>
      </c>
      <c r="O20" s="98">
        <v>1.4526416448112976E-3</v>
      </c>
      <c r="P20" s="98">
        <v>7.638430040012298E-3</v>
      </c>
      <c r="Q20" s="98">
        <f>N20/'סכום נכסי הקרן'!$C$43</f>
        <v>7.513937582115691E-4</v>
      </c>
    </row>
    <row r="21" spans="2:47">
      <c r="B21" s="89" t="s">
        <v>289</v>
      </c>
      <c r="C21" s="87" t="s">
        <v>290</v>
      </c>
      <c r="D21" s="100" t="s">
        <v>149</v>
      </c>
      <c r="E21" s="87" t="s">
        <v>278</v>
      </c>
      <c r="F21" s="87"/>
      <c r="G21" s="87"/>
      <c r="H21" s="97">
        <v>7.0600000000000014</v>
      </c>
      <c r="I21" s="100" t="s">
        <v>193</v>
      </c>
      <c r="J21" s="101">
        <v>1.7500000000000002E-2</v>
      </c>
      <c r="K21" s="98">
        <v>2.1000000000000007E-3</v>
      </c>
      <c r="L21" s="97">
        <v>141540529.99999997</v>
      </c>
      <c r="M21" s="99">
        <v>112.31</v>
      </c>
      <c r="N21" s="97">
        <v>158964.17305999994</v>
      </c>
      <c r="O21" s="98">
        <v>1.0332119383199454E-2</v>
      </c>
      <c r="P21" s="98">
        <v>3.358816664761792E-2</v>
      </c>
      <c r="Q21" s="98">
        <f>N21/'סכום נכסי הקרן'!$C$43</f>
        <v>3.3040740880765436E-3</v>
      </c>
    </row>
    <row r="22" spans="2:47">
      <c r="B22" s="89" t="s">
        <v>291</v>
      </c>
      <c r="C22" s="87" t="s">
        <v>292</v>
      </c>
      <c r="D22" s="100" t="s">
        <v>149</v>
      </c>
      <c r="E22" s="87" t="s">
        <v>278</v>
      </c>
      <c r="F22" s="87"/>
      <c r="G22" s="87"/>
      <c r="H22" s="97">
        <v>3.4200000000000008</v>
      </c>
      <c r="I22" s="100" t="s">
        <v>193</v>
      </c>
      <c r="J22" s="101">
        <v>0.03</v>
      </c>
      <c r="K22" s="98">
        <v>-3.4999999999999992E-3</v>
      </c>
      <c r="L22" s="97">
        <v>43737712.999999993</v>
      </c>
      <c r="M22" s="99">
        <v>122.69</v>
      </c>
      <c r="N22" s="97">
        <v>53661.800599999995</v>
      </c>
      <c r="O22" s="98">
        <v>2.8530315763093104E-3</v>
      </c>
      <c r="P22" s="98">
        <v>1.1338413344771335E-2</v>
      </c>
      <c r="Q22" s="98">
        <f>N22/'סכום נכסי הקרן'!$C$43</f>
        <v>1.1153617917105678E-3</v>
      </c>
    </row>
    <row r="23" spans="2:47">
      <c r="B23" s="89" t="s">
        <v>293</v>
      </c>
      <c r="C23" s="87" t="s">
        <v>294</v>
      </c>
      <c r="D23" s="100" t="s">
        <v>149</v>
      </c>
      <c r="E23" s="87" t="s">
        <v>278</v>
      </c>
      <c r="F23" s="87"/>
      <c r="G23" s="87"/>
      <c r="H23" s="97">
        <v>9.27</v>
      </c>
      <c r="I23" s="100" t="s">
        <v>193</v>
      </c>
      <c r="J23" s="101">
        <v>7.4999999999999997E-3</v>
      </c>
      <c r="K23" s="98">
        <v>4.1000000000000003E-3</v>
      </c>
      <c r="L23" s="97">
        <v>220716975.99999997</v>
      </c>
      <c r="M23" s="99">
        <v>102.12</v>
      </c>
      <c r="N23" s="97">
        <v>225396.17531999995</v>
      </c>
      <c r="O23" s="98">
        <v>3.7584808527195798E-2</v>
      </c>
      <c r="P23" s="98">
        <v>4.7624846232027243E-2</v>
      </c>
      <c r="Q23" s="98">
        <f>N23/'סכום נכסי הקרן'!$C$43</f>
        <v>4.6848648226243909E-3</v>
      </c>
    </row>
    <row r="24" spans="2:47">
      <c r="B24" s="89" t="s">
        <v>295</v>
      </c>
      <c r="C24" s="87" t="s">
        <v>296</v>
      </c>
      <c r="D24" s="100" t="s">
        <v>149</v>
      </c>
      <c r="E24" s="87" t="s">
        <v>278</v>
      </c>
      <c r="F24" s="87"/>
      <c r="G24" s="87"/>
      <c r="H24" s="97">
        <v>6.02</v>
      </c>
      <c r="I24" s="100" t="s">
        <v>193</v>
      </c>
      <c r="J24" s="101">
        <v>2.75E-2</v>
      </c>
      <c r="K24" s="98">
        <v>6.9999999999999988E-4</v>
      </c>
      <c r="L24" s="97">
        <v>464350364.99999994</v>
      </c>
      <c r="M24" s="99">
        <v>120.94</v>
      </c>
      <c r="N24" s="97">
        <v>561585.30716999993</v>
      </c>
      <c r="O24" s="98">
        <v>2.8633654096604139E-2</v>
      </c>
      <c r="P24" s="98">
        <v>0.11865957291496174</v>
      </c>
      <c r="Q24" s="98">
        <f>N24/'סכום נכסי הקרן'!$C$43</f>
        <v>1.1672563861069185E-2</v>
      </c>
    </row>
    <row r="25" spans="2:47">
      <c r="B25" s="89" t="s">
        <v>297</v>
      </c>
      <c r="C25" s="87" t="s">
        <v>298</v>
      </c>
      <c r="D25" s="100" t="s">
        <v>149</v>
      </c>
      <c r="E25" s="87" t="s">
        <v>278</v>
      </c>
      <c r="F25" s="87"/>
      <c r="G25" s="87"/>
      <c r="H25" s="97">
        <v>1.1499999999999999</v>
      </c>
      <c r="I25" s="100" t="s">
        <v>193</v>
      </c>
      <c r="J25" s="101">
        <v>0.01</v>
      </c>
      <c r="K25" s="98">
        <v>-3.1000000000000003E-3</v>
      </c>
      <c r="L25" s="97">
        <v>106787666.99999999</v>
      </c>
      <c r="M25" s="99">
        <v>103.82</v>
      </c>
      <c r="N25" s="97">
        <v>110866.95094999998</v>
      </c>
      <c r="O25" s="98">
        <v>6.5881740463457532E-3</v>
      </c>
      <c r="P25" s="98">
        <v>2.3425515023541513E-2</v>
      </c>
      <c r="Q25" s="98">
        <f>N25/'סכום נכסי הקרן'!$C$43</f>
        <v>2.3043721915861248E-3</v>
      </c>
    </row>
    <row r="26" spans="2:47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7" s="136" customFormat="1">
      <c r="B27" s="139" t="s">
        <v>60</v>
      </c>
      <c r="C27" s="132"/>
      <c r="D27" s="132"/>
      <c r="E27" s="132"/>
      <c r="F27" s="132"/>
      <c r="G27" s="132"/>
      <c r="H27" s="133">
        <v>4.0045475832668185</v>
      </c>
      <c r="I27" s="132"/>
      <c r="J27" s="132"/>
      <c r="K27" s="135">
        <v>7.3610268560049394E-3</v>
      </c>
      <c r="L27" s="133"/>
      <c r="M27" s="134"/>
      <c r="N27" s="133">
        <v>1604750.8852999995</v>
      </c>
      <c r="O27" s="132"/>
      <c r="P27" s="135">
        <v>0.33907413932209962</v>
      </c>
      <c r="Q27" s="135">
        <f>N27/'סכום נכסי הקרן'!$C$43</f>
        <v>3.3354785017730607E-2</v>
      </c>
    </row>
    <row r="28" spans="2:47">
      <c r="B28" s="88" t="s">
        <v>25</v>
      </c>
      <c r="C28" s="85"/>
      <c r="D28" s="85"/>
      <c r="E28" s="85"/>
      <c r="F28" s="85"/>
      <c r="G28" s="85"/>
      <c r="H28" s="94">
        <v>0.63616798802520591</v>
      </c>
      <c r="I28" s="85"/>
      <c r="J28" s="85"/>
      <c r="K28" s="95">
        <v>9.4209669811524304E-4</v>
      </c>
      <c r="L28" s="94"/>
      <c r="M28" s="96"/>
      <c r="N28" s="94">
        <v>681630.31072999991</v>
      </c>
      <c r="O28" s="85"/>
      <c r="P28" s="95">
        <v>0.14402435484771384</v>
      </c>
      <c r="Q28" s="95">
        <f>N28/'סכום נכסי הקרן'!$C$43</f>
        <v>1.4167702092725599E-2</v>
      </c>
    </row>
    <row r="29" spans="2:47">
      <c r="B29" s="89" t="s">
        <v>299</v>
      </c>
      <c r="C29" s="87" t="s">
        <v>300</v>
      </c>
      <c r="D29" s="100" t="s">
        <v>149</v>
      </c>
      <c r="E29" s="87" t="s">
        <v>278</v>
      </c>
      <c r="F29" s="87"/>
      <c r="G29" s="87"/>
      <c r="H29" s="97">
        <v>0.51999999999999991</v>
      </c>
      <c r="I29" s="100" t="s">
        <v>193</v>
      </c>
      <c r="J29" s="101">
        <v>0</v>
      </c>
      <c r="K29" s="98">
        <v>1E-3</v>
      </c>
      <c r="L29" s="97">
        <v>163188326.99999997</v>
      </c>
      <c r="M29" s="99">
        <v>99.95</v>
      </c>
      <c r="N29" s="97">
        <v>163106.73283999998</v>
      </c>
      <c r="O29" s="98">
        <v>1.813203633333333E-2</v>
      </c>
      <c r="P29" s="98">
        <v>3.4463464430507927E-2</v>
      </c>
      <c r="Q29" s="98">
        <f>N29/'סכום נכסי הקרן'!$C$43</f>
        <v>3.3901772908544424E-3</v>
      </c>
    </row>
    <row r="30" spans="2:47">
      <c r="B30" s="89" t="s">
        <v>301</v>
      </c>
      <c r="C30" s="87" t="s">
        <v>302</v>
      </c>
      <c r="D30" s="100" t="s">
        <v>149</v>
      </c>
      <c r="E30" s="87" t="s">
        <v>278</v>
      </c>
      <c r="F30" s="87"/>
      <c r="G30" s="87"/>
      <c r="H30" s="97">
        <v>0.58999999999999986</v>
      </c>
      <c r="I30" s="100" t="s">
        <v>193</v>
      </c>
      <c r="J30" s="101">
        <v>0</v>
      </c>
      <c r="K30" s="98">
        <v>9.999999999999998E-4</v>
      </c>
      <c r="L30" s="97">
        <v>14269390.999999998</v>
      </c>
      <c r="M30" s="99">
        <v>99.94</v>
      </c>
      <c r="N30" s="97">
        <v>14260.829369999999</v>
      </c>
      <c r="O30" s="98">
        <v>1.5854878888888887E-3</v>
      </c>
      <c r="P30" s="98">
        <v>3.0132268434599455E-3</v>
      </c>
      <c r="Q30" s="98">
        <f>N30/'סכום נכסי הקרן'!$C$43</f>
        <v>2.9641167496347276E-4</v>
      </c>
    </row>
    <row r="31" spans="2:47">
      <c r="B31" s="89" t="s">
        <v>303</v>
      </c>
      <c r="C31" s="87" t="s">
        <v>304</v>
      </c>
      <c r="D31" s="100" t="s">
        <v>149</v>
      </c>
      <c r="E31" s="87" t="s">
        <v>278</v>
      </c>
      <c r="F31" s="87"/>
      <c r="G31" s="87"/>
      <c r="H31" s="97">
        <v>0.76</v>
      </c>
      <c r="I31" s="100" t="s">
        <v>193</v>
      </c>
      <c r="J31" s="101">
        <v>0</v>
      </c>
      <c r="K31" s="98">
        <v>1.1000000000000001E-3</v>
      </c>
      <c r="L31" s="97">
        <v>5674896.9999999991</v>
      </c>
      <c r="M31" s="99">
        <v>99.92</v>
      </c>
      <c r="N31" s="97">
        <v>5670.3570799999989</v>
      </c>
      <c r="O31" s="98">
        <v>7.0936212499999988E-4</v>
      </c>
      <c r="P31" s="98">
        <v>1.198112095878695E-3</v>
      </c>
      <c r="Q31" s="98">
        <f>N31/'סכום נכסי הקרן'!$C$43</f>
        <v>1.178585057093202E-4</v>
      </c>
    </row>
    <row r="32" spans="2:47">
      <c r="B32" s="89" t="s">
        <v>305</v>
      </c>
      <c r="C32" s="87" t="s">
        <v>306</v>
      </c>
      <c r="D32" s="100" t="s">
        <v>149</v>
      </c>
      <c r="E32" s="87" t="s">
        <v>278</v>
      </c>
      <c r="F32" s="87"/>
      <c r="G32" s="87"/>
      <c r="H32" s="97">
        <v>0.68</v>
      </c>
      <c r="I32" s="100" t="s">
        <v>193</v>
      </c>
      <c r="J32" s="101">
        <v>0</v>
      </c>
      <c r="K32" s="98">
        <v>8.9999999999999998E-4</v>
      </c>
      <c r="L32" s="97">
        <v>463369093.99999994</v>
      </c>
      <c r="M32" s="99">
        <v>99.94</v>
      </c>
      <c r="N32" s="97">
        <v>463091.07253999991</v>
      </c>
      <c r="O32" s="98">
        <v>5.1485454888888879E-2</v>
      </c>
      <c r="P32" s="98">
        <v>9.7848337886969936E-2</v>
      </c>
      <c r="Q32" s="98">
        <f>N32/'סכום נכסי הקרן'!$C$43</f>
        <v>9.6253588701491095E-3</v>
      </c>
    </row>
    <row r="33" spans="2:17">
      <c r="B33" s="89" t="s">
        <v>307</v>
      </c>
      <c r="C33" s="87" t="s">
        <v>308</v>
      </c>
      <c r="D33" s="100" t="s">
        <v>149</v>
      </c>
      <c r="E33" s="87" t="s">
        <v>278</v>
      </c>
      <c r="F33" s="87"/>
      <c r="G33" s="87"/>
      <c r="H33" s="97">
        <v>0.86</v>
      </c>
      <c r="I33" s="100" t="s">
        <v>193</v>
      </c>
      <c r="J33" s="101">
        <v>0</v>
      </c>
      <c r="K33" s="98">
        <v>1.2999999999999999E-3</v>
      </c>
      <c r="L33" s="97">
        <v>6449999.9999999991</v>
      </c>
      <c r="M33" s="99">
        <v>99.89</v>
      </c>
      <c r="N33" s="97">
        <v>6442.9049999999988</v>
      </c>
      <c r="O33" s="98">
        <v>8.0624999999999989E-4</v>
      </c>
      <c r="P33" s="98">
        <v>1.3613467907205104E-3</v>
      </c>
      <c r="Q33" s="98">
        <f>N33/'סכום נכסי הקרן'!$C$43</f>
        <v>1.3391593245607518E-4</v>
      </c>
    </row>
    <row r="34" spans="2:17">
      <c r="B34" s="89" t="s">
        <v>309</v>
      </c>
      <c r="C34" s="87" t="s">
        <v>310</v>
      </c>
      <c r="D34" s="100" t="s">
        <v>149</v>
      </c>
      <c r="E34" s="87" t="s">
        <v>278</v>
      </c>
      <c r="F34" s="87"/>
      <c r="G34" s="87"/>
      <c r="H34" s="97">
        <v>0.92999999999999994</v>
      </c>
      <c r="I34" s="100" t="s">
        <v>193</v>
      </c>
      <c r="J34" s="101">
        <v>0</v>
      </c>
      <c r="K34" s="98">
        <v>1.1000000000000001E-3</v>
      </c>
      <c r="L34" s="97">
        <v>10349999.999999998</v>
      </c>
      <c r="M34" s="99">
        <v>99.9</v>
      </c>
      <c r="N34" s="97">
        <v>10339.649999999998</v>
      </c>
      <c r="O34" s="98">
        <v>1.2937499999999998E-3</v>
      </c>
      <c r="P34" s="98">
        <v>2.1847053999202726E-3</v>
      </c>
      <c r="Q34" s="98">
        <f>N34/'סכום נכסי הקרן'!$C$43</f>
        <v>2.1490986923126411E-4</v>
      </c>
    </row>
    <row r="35" spans="2:17">
      <c r="B35" s="89" t="s">
        <v>311</v>
      </c>
      <c r="C35" s="87" t="s">
        <v>312</v>
      </c>
      <c r="D35" s="100" t="s">
        <v>149</v>
      </c>
      <c r="E35" s="87" t="s">
        <v>278</v>
      </c>
      <c r="F35" s="87"/>
      <c r="G35" s="87"/>
      <c r="H35" s="97">
        <v>0.09</v>
      </c>
      <c r="I35" s="100" t="s">
        <v>193</v>
      </c>
      <c r="J35" s="101">
        <v>0</v>
      </c>
      <c r="K35" s="98">
        <v>2.2000000000000001E-3</v>
      </c>
      <c r="L35" s="97">
        <v>1999999.9999999998</v>
      </c>
      <c r="M35" s="99">
        <v>99.98</v>
      </c>
      <c r="N35" s="97">
        <v>1999.5999999999997</v>
      </c>
      <c r="O35" s="98">
        <v>1.8181818181818181E-4</v>
      </c>
      <c r="P35" s="98">
        <v>4.2250336497662657E-4</v>
      </c>
      <c r="Q35" s="98">
        <f>N35/'סכום נכסי הקרן'!$C$43</f>
        <v>4.1561733183892658E-5</v>
      </c>
    </row>
    <row r="36" spans="2:17">
      <c r="B36" s="89" t="s">
        <v>313</v>
      </c>
      <c r="C36" s="87" t="s">
        <v>314</v>
      </c>
      <c r="D36" s="100" t="s">
        <v>149</v>
      </c>
      <c r="E36" s="87" t="s">
        <v>278</v>
      </c>
      <c r="F36" s="87"/>
      <c r="G36" s="87"/>
      <c r="H36" s="97">
        <v>0.18999999999999997</v>
      </c>
      <c r="I36" s="100" t="s">
        <v>193</v>
      </c>
      <c r="J36" s="101">
        <v>0</v>
      </c>
      <c r="K36" s="98">
        <v>1.1000000000000001E-3</v>
      </c>
      <c r="L36" s="97">
        <v>4175508.9999999995</v>
      </c>
      <c r="M36" s="99">
        <v>99.98</v>
      </c>
      <c r="N36" s="97">
        <v>4174.6738999999998</v>
      </c>
      <c r="O36" s="98">
        <v>3.7959172727272721E-4</v>
      </c>
      <c r="P36" s="98">
        <v>8.8208330187542372E-4</v>
      </c>
      <c r="Q36" s="98">
        <f>N36/'סכום נכסי הקרן'!$C$43</f>
        <v>8.6770695519884278E-5</v>
      </c>
    </row>
    <row r="37" spans="2:17">
      <c r="B37" s="89" t="s">
        <v>315</v>
      </c>
      <c r="C37" s="87" t="s">
        <v>316</v>
      </c>
      <c r="D37" s="100" t="s">
        <v>149</v>
      </c>
      <c r="E37" s="87" t="s">
        <v>278</v>
      </c>
      <c r="F37" s="87"/>
      <c r="G37" s="87"/>
      <c r="H37" s="97">
        <v>0.26</v>
      </c>
      <c r="I37" s="100" t="s">
        <v>193</v>
      </c>
      <c r="J37" s="101">
        <v>0</v>
      </c>
      <c r="K37" s="98">
        <v>8.0000000000000015E-4</v>
      </c>
      <c r="L37" s="97">
        <v>2549999.9999999995</v>
      </c>
      <c r="M37" s="99">
        <v>99.98</v>
      </c>
      <c r="N37" s="97">
        <v>2549.4899999999993</v>
      </c>
      <c r="O37" s="98">
        <v>2.833333333333333E-4</v>
      </c>
      <c r="P37" s="98">
        <v>5.386917903451989E-4</v>
      </c>
      <c r="Q37" s="98">
        <f>N37/'סכום נכסי הקרן'!$C$43</f>
        <v>5.2991209809463139E-5</v>
      </c>
    </row>
    <row r="38" spans="2:17">
      <c r="B38" s="89" t="s">
        <v>317</v>
      </c>
      <c r="C38" s="87" t="s">
        <v>318</v>
      </c>
      <c r="D38" s="100" t="s">
        <v>149</v>
      </c>
      <c r="E38" s="87" t="s">
        <v>278</v>
      </c>
      <c r="F38" s="87"/>
      <c r="G38" s="87"/>
      <c r="H38" s="97">
        <v>0.44</v>
      </c>
      <c r="I38" s="100" t="s">
        <v>193</v>
      </c>
      <c r="J38" s="101">
        <v>0</v>
      </c>
      <c r="K38" s="98">
        <v>1.1000000000000001E-3</v>
      </c>
      <c r="L38" s="97">
        <v>9999999.9999999981</v>
      </c>
      <c r="M38" s="99">
        <v>99.95</v>
      </c>
      <c r="N38" s="97">
        <v>9994.9999999999982</v>
      </c>
      <c r="O38" s="98">
        <v>1.1111111111111109E-3</v>
      </c>
      <c r="P38" s="98">
        <v>2.1118829430593032E-3</v>
      </c>
      <c r="Q38" s="98">
        <f>N38/'סכום נכסי הקרן'!$C$43</f>
        <v>2.077463108486733E-4</v>
      </c>
    </row>
    <row r="39" spans="2:17">
      <c r="B39" s="90"/>
      <c r="C39" s="87"/>
      <c r="D39" s="87"/>
      <c r="E39" s="87"/>
      <c r="F39" s="87"/>
      <c r="G39" s="87"/>
      <c r="H39" s="87"/>
      <c r="I39" s="87"/>
      <c r="J39" s="87"/>
      <c r="K39" s="98"/>
      <c r="L39" s="97"/>
      <c r="M39" s="99"/>
      <c r="N39" s="87"/>
      <c r="O39" s="87"/>
      <c r="P39" s="98"/>
      <c r="Q39" s="87"/>
    </row>
    <row r="40" spans="2:17">
      <c r="B40" s="88" t="s">
        <v>26</v>
      </c>
      <c r="C40" s="85"/>
      <c r="D40" s="85"/>
      <c r="E40" s="85"/>
      <c r="F40" s="85"/>
      <c r="G40" s="85"/>
      <c r="H40" s="94">
        <v>4.160000000000001</v>
      </c>
      <c r="I40" s="85"/>
      <c r="J40" s="85"/>
      <c r="K40" s="95">
        <v>2.7000000000000001E-3</v>
      </c>
      <c r="L40" s="94"/>
      <c r="M40" s="96"/>
      <c r="N40" s="94">
        <v>0.27212999999999993</v>
      </c>
      <c r="O40" s="85"/>
      <c r="P40" s="95">
        <v>5.7499420239592612E-8</v>
      </c>
      <c r="Q40" s="95">
        <f>N40/'סכום נכסי הקרן'!$C$43</f>
        <v>5.6562284713606261E-9</v>
      </c>
    </row>
    <row r="41" spans="2:17">
      <c r="B41" s="89" t="s">
        <v>319</v>
      </c>
      <c r="C41" s="87" t="s">
        <v>320</v>
      </c>
      <c r="D41" s="100" t="s">
        <v>149</v>
      </c>
      <c r="E41" s="87" t="s">
        <v>278</v>
      </c>
      <c r="F41" s="87"/>
      <c r="G41" s="87"/>
      <c r="H41" s="97">
        <v>4.160000000000001</v>
      </c>
      <c r="I41" s="100" t="s">
        <v>193</v>
      </c>
      <c r="J41" s="101">
        <v>7.000000000000001E-4</v>
      </c>
      <c r="K41" s="98">
        <v>2.7000000000000001E-3</v>
      </c>
      <c r="L41" s="97">
        <v>273.99999999999994</v>
      </c>
      <c r="M41" s="99">
        <v>99.32</v>
      </c>
      <c r="N41" s="97">
        <v>0.27212999999999993</v>
      </c>
      <c r="O41" s="98">
        <v>1.4872087832969737E-8</v>
      </c>
      <c r="P41" s="98">
        <v>5.7499420239592612E-8</v>
      </c>
      <c r="Q41" s="98">
        <f>N41/'סכום נכסי הקרן'!$C$43</f>
        <v>5.6562284713606261E-9</v>
      </c>
    </row>
    <row r="42" spans="2:17">
      <c r="B42" s="90"/>
      <c r="C42" s="87"/>
      <c r="D42" s="87"/>
      <c r="E42" s="87"/>
      <c r="F42" s="87"/>
      <c r="G42" s="87"/>
      <c r="H42" s="87"/>
      <c r="I42" s="87"/>
      <c r="J42" s="87"/>
      <c r="K42" s="98"/>
      <c r="L42" s="97"/>
      <c r="M42" s="99"/>
      <c r="N42" s="87"/>
      <c r="O42" s="87"/>
      <c r="P42" s="98"/>
      <c r="Q42" s="87"/>
    </row>
    <row r="43" spans="2:17">
      <c r="B43" s="88" t="s">
        <v>27</v>
      </c>
      <c r="C43" s="85"/>
      <c r="D43" s="85"/>
      <c r="E43" s="85"/>
      <c r="F43" s="85"/>
      <c r="G43" s="85"/>
      <c r="H43" s="94">
        <v>6.4917527522887566</v>
      </c>
      <c r="I43" s="85"/>
      <c r="J43" s="85"/>
      <c r="K43" s="95">
        <v>1.2100754294472948E-2</v>
      </c>
      <c r="L43" s="94"/>
      <c r="M43" s="96"/>
      <c r="N43" s="94">
        <v>923120.30243999977</v>
      </c>
      <c r="O43" s="85"/>
      <c r="P43" s="95">
        <v>0.19504972697496559</v>
      </c>
      <c r="Q43" s="95">
        <f>N43/'סכום נכסי הקרן'!$C$43</f>
        <v>1.9187077268776543E-2</v>
      </c>
    </row>
    <row r="44" spans="2:17">
      <c r="B44" s="89" t="s">
        <v>321</v>
      </c>
      <c r="C44" s="87" t="s">
        <v>322</v>
      </c>
      <c r="D44" s="100" t="s">
        <v>149</v>
      </c>
      <c r="E44" s="87" t="s">
        <v>278</v>
      </c>
      <c r="F44" s="87"/>
      <c r="G44" s="87"/>
      <c r="H44" s="97">
        <v>0.90999999999999959</v>
      </c>
      <c r="I44" s="100" t="s">
        <v>193</v>
      </c>
      <c r="J44" s="101">
        <v>5.5E-2</v>
      </c>
      <c r="K44" s="98">
        <v>9.999999999999998E-4</v>
      </c>
      <c r="L44" s="97">
        <v>142589205.99999997</v>
      </c>
      <c r="M44" s="99">
        <v>105.4</v>
      </c>
      <c r="N44" s="97">
        <v>150289.02780000001</v>
      </c>
      <c r="O44" s="98">
        <v>7.9220204170253865E-3</v>
      </c>
      <c r="P44" s="98">
        <v>3.1755161014485798E-2</v>
      </c>
      <c r="Q44" s="98">
        <f>N44/'סכום נכסי הקרן'!$C$43</f>
        <v>3.1237609891429426E-3</v>
      </c>
    </row>
    <row r="45" spans="2:17">
      <c r="B45" s="89" t="s">
        <v>323</v>
      </c>
      <c r="C45" s="87" t="s">
        <v>324</v>
      </c>
      <c r="D45" s="100" t="s">
        <v>149</v>
      </c>
      <c r="E45" s="87" t="s">
        <v>278</v>
      </c>
      <c r="F45" s="87"/>
      <c r="G45" s="87"/>
      <c r="H45" s="97">
        <v>2.7600000000000002</v>
      </c>
      <c r="I45" s="100" t="s">
        <v>193</v>
      </c>
      <c r="J45" s="101">
        <v>0.06</v>
      </c>
      <c r="K45" s="98">
        <v>4.2999999999999991E-3</v>
      </c>
      <c r="L45" s="97">
        <v>2692919.9999999995</v>
      </c>
      <c r="M45" s="99">
        <v>116.6</v>
      </c>
      <c r="N45" s="97">
        <v>3139.9447</v>
      </c>
      <c r="O45" s="98">
        <v>1.4692690761978193E-4</v>
      </c>
      <c r="P45" s="98">
        <v>6.63451291053473E-4</v>
      </c>
      <c r="Q45" s="98">
        <f>N45/'סכום נכסי הקרן'!$C$43</f>
        <v>6.5263824681725295E-5</v>
      </c>
    </row>
    <row r="46" spans="2:17">
      <c r="B46" s="89" t="s">
        <v>325</v>
      </c>
      <c r="C46" s="87" t="s">
        <v>326</v>
      </c>
      <c r="D46" s="100" t="s">
        <v>149</v>
      </c>
      <c r="E46" s="87" t="s">
        <v>278</v>
      </c>
      <c r="F46" s="87"/>
      <c r="G46" s="87"/>
      <c r="H46" s="97">
        <v>8.3499999999999979</v>
      </c>
      <c r="I46" s="100" t="s">
        <v>193</v>
      </c>
      <c r="J46" s="101">
        <v>6.25E-2</v>
      </c>
      <c r="K46" s="98">
        <v>1.8999999999999993E-2</v>
      </c>
      <c r="L46" s="97">
        <v>35983233.999999993</v>
      </c>
      <c r="M46" s="99">
        <v>144.04</v>
      </c>
      <c r="N46" s="97">
        <v>51830.248930000002</v>
      </c>
      <c r="O46" s="98">
        <v>2.147015198105211E-3</v>
      </c>
      <c r="P46" s="98">
        <v>1.0951417573765356E-2</v>
      </c>
      <c r="Q46" s="98">
        <f>N46/'סכום נכסי הקרן'!$C$43</f>
        <v>1.0772929470311055E-3</v>
      </c>
    </row>
    <row r="47" spans="2:17">
      <c r="B47" s="89" t="s">
        <v>327</v>
      </c>
      <c r="C47" s="87" t="s">
        <v>328</v>
      </c>
      <c r="D47" s="100" t="s">
        <v>149</v>
      </c>
      <c r="E47" s="87" t="s">
        <v>278</v>
      </c>
      <c r="F47" s="87"/>
      <c r="G47" s="87"/>
      <c r="H47" s="97">
        <v>7.1400000000000006</v>
      </c>
      <c r="I47" s="100" t="s">
        <v>193</v>
      </c>
      <c r="J47" s="101">
        <v>3.7499999999999999E-2</v>
      </c>
      <c r="K47" s="98">
        <v>1.5800000000000008E-2</v>
      </c>
      <c r="L47" s="97">
        <v>16204811.999999998</v>
      </c>
      <c r="M47" s="99">
        <v>116.18</v>
      </c>
      <c r="N47" s="97">
        <v>18826.750579999996</v>
      </c>
      <c r="O47" s="98">
        <v>1.2124184815870364E-3</v>
      </c>
      <c r="P47" s="98">
        <v>3.9779783314791237E-3</v>
      </c>
      <c r="Q47" s="98">
        <f>N47/'סכום נכסי הקרן'!$C$43</f>
        <v>3.9131445505383893E-4</v>
      </c>
    </row>
    <row r="48" spans="2:17">
      <c r="B48" s="89" t="s">
        <v>329</v>
      </c>
      <c r="C48" s="87" t="s">
        <v>330</v>
      </c>
      <c r="D48" s="100" t="s">
        <v>149</v>
      </c>
      <c r="E48" s="87" t="s">
        <v>278</v>
      </c>
      <c r="F48" s="87"/>
      <c r="G48" s="87"/>
      <c r="H48" s="97">
        <v>0.15999999999999998</v>
      </c>
      <c r="I48" s="100" t="s">
        <v>193</v>
      </c>
      <c r="J48" s="101">
        <v>2.5000000000000001E-2</v>
      </c>
      <c r="K48" s="98">
        <v>9.999999999999998E-4</v>
      </c>
      <c r="L48" s="97">
        <v>69382278.999999985</v>
      </c>
      <c r="M48" s="99">
        <v>102.49</v>
      </c>
      <c r="N48" s="97">
        <v>71109.898509999999</v>
      </c>
      <c r="O48" s="98">
        <v>8.0160664969663575E-3</v>
      </c>
      <c r="P48" s="98">
        <v>1.5025090719954696E-2</v>
      </c>
      <c r="Q48" s="98">
        <f>N48/'סכום נכסי הקרן'!$C$43</f>
        <v>1.4780209184868508E-3</v>
      </c>
    </row>
    <row r="49" spans="2:17">
      <c r="B49" s="89" t="s">
        <v>331</v>
      </c>
      <c r="C49" s="87" t="s">
        <v>332</v>
      </c>
      <c r="D49" s="100" t="s">
        <v>149</v>
      </c>
      <c r="E49" s="87" t="s">
        <v>278</v>
      </c>
      <c r="F49" s="87"/>
      <c r="G49" s="87"/>
      <c r="H49" s="97">
        <v>3.04</v>
      </c>
      <c r="I49" s="100" t="s">
        <v>193</v>
      </c>
      <c r="J49" s="101">
        <v>2.2499999999999999E-2</v>
      </c>
      <c r="K49" s="98">
        <v>5.0000000000000001E-3</v>
      </c>
      <c r="L49" s="97">
        <v>102346392.99999999</v>
      </c>
      <c r="M49" s="99">
        <v>107.35</v>
      </c>
      <c r="N49" s="97">
        <v>109868.84979999998</v>
      </c>
      <c r="O49" s="98">
        <v>6.8334072115117219E-3</v>
      </c>
      <c r="P49" s="98">
        <v>2.3214622297765337E-2</v>
      </c>
      <c r="Q49" s="98">
        <f>N49/'סכום נכסי הקרן'!$C$43</f>
        <v>2.2836266356315157E-3</v>
      </c>
    </row>
    <row r="50" spans="2:17">
      <c r="B50" s="89" t="s">
        <v>333</v>
      </c>
      <c r="C50" s="87" t="s">
        <v>334</v>
      </c>
      <c r="D50" s="100" t="s">
        <v>149</v>
      </c>
      <c r="E50" s="87" t="s">
        <v>278</v>
      </c>
      <c r="F50" s="87"/>
      <c r="G50" s="87"/>
      <c r="H50" s="97">
        <v>1.5699999999999998</v>
      </c>
      <c r="I50" s="100" t="s">
        <v>193</v>
      </c>
      <c r="J50" s="101">
        <v>1.2500000000000001E-2</v>
      </c>
      <c r="K50" s="98">
        <v>1.8E-3</v>
      </c>
      <c r="L50" s="97">
        <v>31248970.999999996</v>
      </c>
      <c r="M50" s="99">
        <v>102.22</v>
      </c>
      <c r="N50" s="97">
        <v>31942.697299999996</v>
      </c>
      <c r="O50" s="98">
        <v>3.1465592726566773E-3</v>
      </c>
      <c r="P50" s="98">
        <v>6.7492984075214072E-3</v>
      </c>
      <c r="Q50" s="98">
        <f>N50/'סכום נכסי הקרן'!$C$43</f>
        <v>6.6392971712164858E-4</v>
      </c>
    </row>
    <row r="51" spans="2:17">
      <c r="B51" s="89" t="s">
        <v>335</v>
      </c>
      <c r="C51" s="87" t="s">
        <v>336</v>
      </c>
      <c r="D51" s="100" t="s">
        <v>149</v>
      </c>
      <c r="E51" s="87" t="s">
        <v>278</v>
      </c>
      <c r="F51" s="87"/>
      <c r="G51" s="87"/>
      <c r="H51" s="97">
        <v>2.57</v>
      </c>
      <c r="I51" s="100" t="s">
        <v>193</v>
      </c>
      <c r="J51" s="101">
        <v>5.0000000000000001E-3</v>
      </c>
      <c r="K51" s="98">
        <v>3.4000000000000002E-3</v>
      </c>
      <c r="L51" s="97">
        <v>123291.99999999999</v>
      </c>
      <c r="M51" s="99">
        <v>100.61</v>
      </c>
      <c r="N51" s="97">
        <v>124.04407999999999</v>
      </c>
      <c r="O51" s="98">
        <v>2.6129296487151199E-5</v>
      </c>
      <c r="P51" s="98">
        <v>2.6209762555225981E-5</v>
      </c>
      <c r="Q51" s="98">
        <f>N51/'סכום נכסי הקרן'!$C$43</f>
        <v>2.5782591298266836E-6</v>
      </c>
    </row>
    <row r="52" spans="2:17">
      <c r="B52" s="89" t="s">
        <v>337</v>
      </c>
      <c r="C52" s="87" t="s">
        <v>338</v>
      </c>
      <c r="D52" s="100" t="s">
        <v>149</v>
      </c>
      <c r="E52" s="87" t="s">
        <v>278</v>
      </c>
      <c r="F52" s="87"/>
      <c r="G52" s="87"/>
      <c r="H52" s="97">
        <v>1.7999999999999998</v>
      </c>
      <c r="I52" s="100" t="s">
        <v>193</v>
      </c>
      <c r="J52" s="101">
        <v>0.04</v>
      </c>
      <c r="K52" s="98">
        <v>2.2000000000000001E-3</v>
      </c>
      <c r="L52" s="97">
        <v>79415799.999999985</v>
      </c>
      <c r="M52" s="99">
        <v>107.59</v>
      </c>
      <c r="N52" s="97">
        <v>85443.462579999978</v>
      </c>
      <c r="O52" s="98">
        <v>4.7355438715708867E-3</v>
      </c>
      <c r="P52" s="98">
        <v>1.8053685964845207E-2</v>
      </c>
      <c r="Q52" s="98">
        <f>N52/'סכום נכסי הקרן'!$C$43</f>
        <v>1.7759443859061196E-3</v>
      </c>
    </row>
    <row r="53" spans="2:17">
      <c r="B53" s="89" t="s">
        <v>339</v>
      </c>
      <c r="C53" s="87" t="s">
        <v>340</v>
      </c>
      <c r="D53" s="100" t="s">
        <v>149</v>
      </c>
      <c r="E53" s="87" t="s">
        <v>278</v>
      </c>
      <c r="F53" s="87"/>
      <c r="G53" s="87"/>
      <c r="H53" s="97">
        <v>5.2</v>
      </c>
      <c r="I53" s="100" t="s">
        <v>193</v>
      </c>
      <c r="J53" s="101">
        <v>5.5E-2</v>
      </c>
      <c r="K53" s="98">
        <v>1.1000000000000001E-2</v>
      </c>
      <c r="L53" s="97">
        <v>24187559.999999996</v>
      </c>
      <c r="M53" s="99">
        <v>125.68</v>
      </c>
      <c r="N53" s="97">
        <v>30398.925309999995</v>
      </c>
      <c r="O53" s="98">
        <v>1.3469482947633421E-3</v>
      </c>
      <c r="P53" s="98">
        <v>6.4231087393219356E-3</v>
      </c>
      <c r="Q53" s="98">
        <f>N53/'סכום נכסי הקרן'!$C$43</f>
        <v>6.318423798816271E-4</v>
      </c>
    </row>
    <row r="54" spans="2:17">
      <c r="B54" s="89" t="s">
        <v>341</v>
      </c>
      <c r="C54" s="87" t="s">
        <v>342</v>
      </c>
      <c r="D54" s="100" t="s">
        <v>149</v>
      </c>
      <c r="E54" s="87" t="s">
        <v>278</v>
      </c>
      <c r="F54" s="87"/>
      <c r="G54" s="87"/>
      <c r="H54" s="97">
        <v>6.2800000000000011</v>
      </c>
      <c r="I54" s="100" t="s">
        <v>193</v>
      </c>
      <c r="J54" s="101">
        <v>4.2500000000000003E-2</v>
      </c>
      <c r="K54" s="98">
        <v>1.3700000000000004E-2</v>
      </c>
      <c r="L54" s="97">
        <v>64245806.999999993</v>
      </c>
      <c r="M54" s="99">
        <v>119.1</v>
      </c>
      <c r="N54" s="97">
        <v>76516.758599999972</v>
      </c>
      <c r="O54" s="98">
        <v>3.8339458899049189E-3</v>
      </c>
      <c r="P54" s="98">
        <v>1.6167527498301772E-2</v>
      </c>
      <c r="Q54" s="98">
        <f>N54/'סכום נכסי הקרן'!$C$43</f>
        <v>1.5904026330413701E-3</v>
      </c>
    </row>
    <row r="55" spans="2:17">
      <c r="B55" s="89" t="s">
        <v>343</v>
      </c>
      <c r="C55" s="87" t="s">
        <v>344</v>
      </c>
      <c r="D55" s="100" t="s">
        <v>149</v>
      </c>
      <c r="E55" s="87" t="s">
        <v>278</v>
      </c>
      <c r="F55" s="87"/>
      <c r="G55" s="87"/>
      <c r="H55" s="97">
        <v>8.6799999999999979</v>
      </c>
      <c r="I55" s="100" t="s">
        <v>193</v>
      </c>
      <c r="J55" s="101">
        <v>1.7500000000000002E-2</v>
      </c>
      <c r="K55" s="98">
        <v>1.8500000000000006E-2</v>
      </c>
      <c r="L55" s="97">
        <v>35623778.999999993</v>
      </c>
      <c r="M55" s="99">
        <v>100.18</v>
      </c>
      <c r="N55" s="97">
        <v>35687.90086999999</v>
      </c>
      <c r="O55" s="98">
        <v>4.1178432465691838E-3</v>
      </c>
      <c r="P55" s="98">
        <v>7.5406372307097813E-3</v>
      </c>
      <c r="Q55" s="98">
        <f>N55/'סכום נכסי הקרן'!$C$43</f>
        <v>7.4177386169841503E-4</v>
      </c>
    </row>
    <row r="56" spans="2:17">
      <c r="B56" s="89" t="s">
        <v>345</v>
      </c>
      <c r="C56" s="87" t="s">
        <v>346</v>
      </c>
      <c r="D56" s="100" t="s">
        <v>149</v>
      </c>
      <c r="E56" s="87" t="s">
        <v>278</v>
      </c>
      <c r="F56" s="87"/>
      <c r="G56" s="87"/>
      <c r="H56" s="97">
        <v>3.580000000000001</v>
      </c>
      <c r="I56" s="100" t="s">
        <v>193</v>
      </c>
      <c r="J56" s="101">
        <v>0.05</v>
      </c>
      <c r="K56" s="98">
        <v>6.5000000000000023E-3</v>
      </c>
      <c r="L56" s="97">
        <v>9148708.9999999981</v>
      </c>
      <c r="M56" s="99">
        <v>117.26</v>
      </c>
      <c r="N56" s="97">
        <v>10727.775969999995</v>
      </c>
      <c r="O56" s="98">
        <v>5.0937175856046249E-4</v>
      </c>
      <c r="P56" s="98">
        <v>2.266714065833363E-3</v>
      </c>
      <c r="Q56" s="98">
        <f>N56/'סכום נכסי הקרן'!$C$43</f>
        <v>2.2297707667619281E-4</v>
      </c>
    </row>
    <row r="57" spans="2:17">
      <c r="B57" s="89" t="s">
        <v>347</v>
      </c>
      <c r="C57" s="87" t="s">
        <v>348</v>
      </c>
      <c r="D57" s="100" t="s">
        <v>149</v>
      </c>
      <c r="E57" s="87" t="s">
        <v>278</v>
      </c>
      <c r="F57" s="87"/>
      <c r="G57" s="87"/>
      <c r="H57" s="97">
        <v>16.279999999999998</v>
      </c>
      <c r="I57" s="100" t="s">
        <v>193</v>
      </c>
      <c r="J57" s="101">
        <v>5.5E-2</v>
      </c>
      <c r="K57" s="98">
        <v>2.9300000000000003E-2</v>
      </c>
      <c r="L57" s="97">
        <v>156150542.99999997</v>
      </c>
      <c r="M57" s="99">
        <v>146.97</v>
      </c>
      <c r="N57" s="97">
        <v>229494.45241999996</v>
      </c>
      <c r="O57" s="98">
        <v>1.095453117189925E-2</v>
      </c>
      <c r="P57" s="98">
        <v>4.8490787352929748E-2</v>
      </c>
      <c r="Q57" s="98">
        <f>N57/'סכום נכסי הקרן'!$C$43</f>
        <v>4.7700476088535651E-3</v>
      </c>
    </row>
    <row r="58" spans="2:17">
      <c r="B58" s="89" t="s">
        <v>349</v>
      </c>
      <c r="C58" s="87" t="s">
        <v>350</v>
      </c>
      <c r="D58" s="100" t="s">
        <v>149</v>
      </c>
      <c r="E58" s="87" t="s">
        <v>278</v>
      </c>
      <c r="F58" s="87"/>
      <c r="G58" s="87"/>
      <c r="H58" s="97">
        <v>0.42</v>
      </c>
      <c r="I58" s="100" t="s">
        <v>193</v>
      </c>
      <c r="J58" s="101">
        <v>4.2500000000000003E-2</v>
      </c>
      <c r="K58" s="98">
        <v>1.2000000000000001E-3</v>
      </c>
      <c r="L58" s="97">
        <v>17003708.999999996</v>
      </c>
      <c r="M58" s="99">
        <v>104.21</v>
      </c>
      <c r="N58" s="97">
        <v>17719.564989999995</v>
      </c>
      <c r="O58" s="98">
        <v>1.0876217312864045E-3</v>
      </c>
      <c r="P58" s="98">
        <v>3.7440367244434007E-3</v>
      </c>
      <c r="Q58" s="98">
        <f>N58/'סכום נכסי הקרן'!$C$43</f>
        <v>3.6830157643980076E-4</v>
      </c>
    </row>
    <row r="59" spans="2:17">
      <c r="B59" s="90"/>
      <c r="C59" s="87"/>
      <c r="D59" s="87"/>
      <c r="E59" s="87"/>
      <c r="F59" s="87"/>
      <c r="G59" s="87"/>
      <c r="H59" s="87"/>
      <c r="I59" s="87"/>
      <c r="J59" s="87"/>
      <c r="K59" s="98"/>
      <c r="L59" s="97"/>
      <c r="M59" s="99"/>
      <c r="N59" s="87"/>
      <c r="O59" s="87"/>
      <c r="P59" s="98"/>
      <c r="Q59" s="87"/>
    </row>
    <row r="60" spans="2:17">
      <c r="B60" s="84" t="s">
        <v>267</v>
      </c>
      <c r="C60" s="85"/>
      <c r="D60" s="85"/>
      <c r="E60" s="85"/>
      <c r="F60" s="85"/>
      <c r="G60" s="85"/>
      <c r="H60" s="94">
        <v>13.483303343752238</v>
      </c>
      <c r="I60" s="85"/>
      <c r="J60" s="85"/>
      <c r="K60" s="95">
        <v>3.6682805732146696E-2</v>
      </c>
      <c r="L60" s="94"/>
      <c r="M60" s="96"/>
      <c r="N60" s="94">
        <v>13160.596189999998</v>
      </c>
      <c r="O60" s="85"/>
      <c r="P60" s="95">
        <v>2.7807542385344928E-3</v>
      </c>
      <c r="Q60" s="95">
        <f>N60/'סכום נכסי הקרן'!$C$43</f>
        <v>2.7354330235533826E-4</v>
      </c>
    </row>
    <row r="61" spans="2:17" s="136" customFormat="1">
      <c r="B61" s="139" t="s">
        <v>81</v>
      </c>
      <c r="C61" s="132"/>
      <c r="D61" s="132"/>
      <c r="E61" s="132"/>
      <c r="F61" s="132"/>
      <c r="G61" s="132"/>
      <c r="H61" s="133">
        <v>13.483303343752238</v>
      </c>
      <c r="I61" s="132"/>
      <c r="J61" s="132"/>
      <c r="K61" s="135">
        <v>3.6682805732146696E-2</v>
      </c>
      <c r="L61" s="133"/>
      <c r="M61" s="134"/>
      <c r="N61" s="133">
        <v>13160.596189999998</v>
      </c>
      <c r="O61" s="132"/>
      <c r="P61" s="135">
        <v>2.7807542385344928E-3</v>
      </c>
      <c r="Q61" s="135">
        <f>N61/'סכום נכסי הקרן'!$C$43</f>
        <v>2.7354330235533826E-4</v>
      </c>
    </row>
    <row r="62" spans="2:17">
      <c r="B62" s="88" t="s">
        <v>81</v>
      </c>
      <c r="C62" s="85"/>
      <c r="D62" s="85"/>
      <c r="E62" s="85"/>
      <c r="F62" s="85"/>
      <c r="G62" s="85"/>
      <c r="H62" s="94">
        <v>13.483303343752238</v>
      </c>
      <c r="I62" s="85"/>
      <c r="J62" s="85"/>
      <c r="K62" s="95">
        <v>3.6682805732146696E-2</v>
      </c>
      <c r="L62" s="94"/>
      <c r="M62" s="96"/>
      <c r="N62" s="94">
        <v>13160.596189999998</v>
      </c>
      <c r="O62" s="85"/>
      <c r="P62" s="95">
        <v>2.7807542385344928E-3</v>
      </c>
      <c r="Q62" s="95">
        <f>N62/'סכום נכסי הקרן'!$C$43</f>
        <v>2.7354330235533826E-4</v>
      </c>
    </row>
    <row r="63" spans="2:17">
      <c r="B63" s="89" t="s">
        <v>351</v>
      </c>
      <c r="C63" s="87" t="s">
        <v>352</v>
      </c>
      <c r="D63" s="100" t="s">
        <v>32</v>
      </c>
      <c r="E63" s="87" t="s">
        <v>353</v>
      </c>
      <c r="F63" s="87" t="s">
        <v>354</v>
      </c>
      <c r="G63" s="87"/>
      <c r="H63" s="97">
        <v>8.7100000000000009</v>
      </c>
      <c r="I63" s="100" t="s">
        <v>192</v>
      </c>
      <c r="J63" s="101">
        <v>2.8750000000000001E-2</v>
      </c>
      <c r="K63" s="98">
        <v>2.8500000000000004E-2</v>
      </c>
      <c r="L63" s="97">
        <v>1223999.9999999998</v>
      </c>
      <c r="M63" s="99">
        <v>99.97</v>
      </c>
      <c r="N63" s="97">
        <v>4613.7230199999985</v>
      </c>
      <c r="O63" s="98">
        <v>1.2239999999999998E-3</v>
      </c>
      <c r="P63" s="98">
        <v>9.7485172085423264E-4</v>
      </c>
      <c r="Q63" s="98">
        <f>N63/'סכום נכסי הקרן'!$C$43</f>
        <v>9.5896341839179553E-5</v>
      </c>
    </row>
    <row r="64" spans="2:17">
      <c r="B64" s="89" t="s">
        <v>355</v>
      </c>
      <c r="C64" s="87" t="s">
        <v>356</v>
      </c>
      <c r="D64" s="100" t="s">
        <v>32</v>
      </c>
      <c r="E64" s="87" t="s">
        <v>353</v>
      </c>
      <c r="F64" s="87" t="s">
        <v>354</v>
      </c>
      <c r="G64" s="87"/>
      <c r="H64" s="97">
        <v>16.059999999999999</v>
      </c>
      <c r="I64" s="100" t="s">
        <v>192</v>
      </c>
      <c r="J64" s="101">
        <v>4.4999999999999998E-2</v>
      </c>
      <c r="K64" s="98">
        <v>4.1100000000000005E-2</v>
      </c>
      <c r="L64" s="97">
        <v>2129999.9999999995</v>
      </c>
      <c r="M64" s="99">
        <v>105.786</v>
      </c>
      <c r="N64" s="97">
        <v>8546.8731699999989</v>
      </c>
      <c r="O64" s="98">
        <v>1.4199999999999996E-3</v>
      </c>
      <c r="P64" s="98">
        <v>1.8059025176802598E-3</v>
      </c>
      <c r="Q64" s="98">
        <f>N64/'סכום נכסי הקרן'!$C$43</f>
        <v>1.7764696051615866E-4</v>
      </c>
    </row>
    <row r="65" spans="2:4">
      <c r="C65" s="1"/>
      <c r="D65" s="1"/>
    </row>
    <row r="66" spans="2:4">
      <c r="C66" s="1"/>
      <c r="D66" s="1"/>
    </row>
    <row r="67" spans="2:4">
      <c r="C67" s="1"/>
      <c r="D67" s="1"/>
    </row>
    <row r="68" spans="2:4">
      <c r="B68" s="112" t="s">
        <v>2833</v>
      </c>
      <c r="C68" s="1"/>
      <c r="D68" s="1"/>
    </row>
    <row r="69" spans="2:4">
      <c r="B69" s="112" t="s">
        <v>140</v>
      </c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03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A1048576 B1:B67 B69:B1048576"/>
  </dataValidations>
  <pageMargins left="0" right="0" top="0.51181102362204722" bottom="0.51181102362204722" header="0" footer="0.23622047244094491"/>
  <pageSetup paperSize="9" scale="71" fitToHeight="12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208</v>
      </c>
      <c r="C1" s="81" t="s" vm="1">
        <v>273</v>
      </c>
    </row>
    <row r="2" spans="2:67">
      <c r="B2" s="57" t="s">
        <v>207</v>
      </c>
      <c r="C2" s="81" t="s">
        <v>274</v>
      </c>
    </row>
    <row r="3" spans="2:67">
      <c r="B3" s="57" t="s">
        <v>209</v>
      </c>
      <c r="C3" s="81" t="s">
        <v>275</v>
      </c>
    </row>
    <row r="4" spans="2:67">
      <c r="B4" s="57" t="s">
        <v>210</v>
      </c>
      <c r="C4" s="81">
        <v>162</v>
      </c>
    </row>
    <row r="6" spans="2:67" ht="26.25" customHeight="1">
      <c r="B6" s="224" t="s">
        <v>239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8"/>
      <c r="BO6" s="3"/>
    </row>
    <row r="7" spans="2:67" ht="26.25" customHeight="1">
      <c r="B7" s="224" t="s">
        <v>115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8"/>
      <c r="AZ7" s="44"/>
      <c r="BJ7" s="3"/>
      <c r="BO7" s="3"/>
    </row>
    <row r="8" spans="2:67" s="3" customFormat="1" ht="78.75">
      <c r="B8" s="38" t="s">
        <v>143</v>
      </c>
      <c r="C8" s="13" t="s">
        <v>59</v>
      </c>
      <c r="D8" s="77" t="s">
        <v>148</v>
      </c>
      <c r="E8" s="77" t="s">
        <v>258</v>
      </c>
      <c r="F8" s="77" t="s">
        <v>145</v>
      </c>
      <c r="G8" s="13" t="s">
        <v>84</v>
      </c>
      <c r="H8" s="13" t="s">
        <v>15</v>
      </c>
      <c r="I8" s="13" t="s">
        <v>85</v>
      </c>
      <c r="J8" s="13" t="s">
        <v>130</v>
      </c>
      <c r="K8" s="13" t="s">
        <v>18</v>
      </c>
      <c r="L8" s="13" t="s">
        <v>129</v>
      </c>
      <c r="M8" s="13" t="s">
        <v>17</v>
      </c>
      <c r="N8" s="13" t="s">
        <v>19</v>
      </c>
      <c r="O8" s="13" t="s">
        <v>0</v>
      </c>
      <c r="P8" s="13" t="s">
        <v>133</v>
      </c>
      <c r="Q8" s="13" t="s">
        <v>79</v>
      </c>
      <c r="R8" s="13" t="s">
        <v>74</v>
      </c>
      <c r="S8" s="77" t="s">
        <v>211</v>
      </c>
      <c r="T8" s="39" t="s">
        <v>213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80</v>
      </c>
      <c r="Q9" s="16" t="s">
        <v>23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19" t="s">
        <v>142</v>
      </c>
      <c r="S10" s="46" t="s">
        <v>214</v>
      </c>
      <c r="T10" s="76" t="s">
        <v>259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3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V830"/>
  <sheetViews>
    <sheetView rightToLeft="1" topLeftCell="G239" zoomScale="90" zoomScaleNormal="90" workbookViewId="0">
      <selection activeCell="G256" sqref="G256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3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7.28515625" style="1" bestFit="1" customWidth="1"/>
    <col min="16" max="16" width="11.85546875" style="1" bestFit="1" customWidth="1"/>
    <col min="17" max="17" width="14.28515625" style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8">
      <c r="B1" s="57" t="s">
        <v>208</v>
      </c>
      <c r="C1" s="81" t="s" vm="1">
        <v>273</v>
      </c>
    </row>
    <row r="2" spans="2:48">
      <c r="B2" s="57" t="s">
        <v>207</v>
      </c>
      <c r="C2" s="81" t="s">
        <v>274</v>
      </c>
    </row>
    <row r="3" spans="2:48">
      <c r="B3" s="57" t="s">
        <v>209</v>
      </c>
      <c r="C3" s="81" t="s">
        <v>275</v>
      </c>
    </row>
    <row r="4" spans="2:48">
      <c r="B4" s="57" t="s">
        <v>210</v>
      </c>
      <c r="C4" s="81">
        <v>162</v>
      </c>
    </row>
    <row r="6" spans="2:48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1"/>
    </row>
    <row r="7" spans="2:48" ht="26.25" customHeight="1">
      <c r="B7" s="229" t="s">
        <v>116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AV7" s="3"/>
    </row>
    <row r="8" spans="2:48" s="3" customFormat="1" ht="78.75">
      <c r="B8" s="22" t="s">
        <v>143</v>
      </c>
      <c r="C8" s="30" t="s">
        <v>59</v>
      </c>
      <c r="D8" s="77" t="s">
        <v>148</v>
      </c>
      <c r="E8" s="77" t="s">
        <v>258</v>
      </c>
      <c r="F8" s="73" t="s">
        <v>145</v>
      </c>
      <c r="G8" s="30" t="s">
        <v>84</v>
      </c>
      <c r="H8" s="30" t="s">
        <v>15</v>
      </c>
      <c r="I8" s="30" t="s">
        <v>85</v>
      </c>
      <c r="J8" s="30" t="s">
        <v>130</v>
      </c>
      <c r="K8" s="30" t="s">
        <v>18</v>
      </c>
      <c r="L8" s="30" t="s">
        <v>129</v>
      </c>
      <c r="M8" s="30" t="s">
        <v>17</v>
      </c>
      <c r="N8" s="30" t="s">
        <v>19</v>
      </c>
      <c r="O8" s="30" t="s">
        <v>0</v>
      </c>
      <c r="P8" s="30" t="s">
        <v>133</v>
      </c>
      <c r="Q8" s="30" t="s">
        <v>79</v>
      </c>
      <c r="R8" s="13" t="s">
        <v>74</v>
      </c>
      <c r="S8" s="77" t="s">
        <v>211</v>
      </c>
      <c r="T8" s="31" t="s">
        <v>213</v>
      </c>
      <c r="AR8" s="1"/>
      <c r="AS8" s="1"/>
    </row>
    <row r="9" spans="2:48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80</v>
      </c>
      <c r="Q9" s="32" t="s">
        <v>23</v>
      </c>
      <c r="R9" s="16" t="s">
        <v>20</v>
      </c>
      <c r="S9" s="32" t="s">
        <v>23</v>
      </c>
      <c r="T9" s="17" t="s">
        <v>20</v>
      </c>
      <c r="AQ9" s="1"/>
      <c r="AR9" s="1"/>
      <c r="AS9" s="1"/>
      <c r="AV9" s="4"/>
    </row>
    <row r="10" spans="2:4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141</v>
      </c>
      <c r="R10" s="19" t="s">
        <v>142</v>
      </c>
      <c r="S10" s="19" t="s">
        <v>214</v>
      </c>
      <c r="T10" s="20" t="s">
        <v>259</v>
      </c>
      <c r="U10" s="5"/>
      <c r="AQ10" s="1"/>
      <c r="AR10" s="3"/>
      <c r="AS10" s="1"/>
    </row>
    <row r="11" spans="2:48" s="4" customFormat="1" ht="18" customHeight="1">
      <c r="B11" s="82" t="s">
        <v>41</v>
      </c>
      <c r="C11" s="83"/>
      <c r="D11" s="83"/>
      <c r="E11" s="83"/>
      <c r="F11" s="83"/>
      <c r="G11" s="83"/>
      <c r="H11" s="83"/>
      <c r="I11" s="83"/>
      <c r="J11" s="83"/>
      <c r="K11" s="91">
        <v>4.6052318164794892</v>
      </c>
      <c r="L11" s="83"/>
      <c r="M11" s="83"/>
      <c r="N11" s="105">
        <v>2.6049422001939649E-2</v>
      </c>
      <c r="O11" s="91"/>
      <c r="P11" s="93"/>
      <c r="Q11" s="91">
        <v>5580136.8435800029</v>
      </c>
      <c r="R11" s="83"/>
      <c r="S11" s="92">
        <v>1</v>
      </c>
      <c r="T11" s="92">
        <f>Q11/'סכום נכסי הקרן'!$C$43</f>
        <v>0.11598327596643383</v>
      </c>
      <c r="U11" s="5"/>
      <c r="AQ11" s="1"/>
      <c r="AR11" s="3"/>
      <c r="AS11" s="1"/>
      <c r="AV11" s="1"/>
    </row>
    <row r="12" spans="2:48">
      <c r="B12" s="84" t="s">
        <v>268</v>
      </c>
      <c r="C12" s="85"/>
      <c r="D12" s="85"/>
      <c r="E12" s="85"/>
      <c r="F12" s="85"/>
      <c r="G12" s="85"/>
      <c r="H12" s="85"/>
      <c r="I12" s="85"/>
      <c r="J12" s="85"/>
      <c r="K12" s="94">
        <v>3.8510145862052516</v>
      </c>
      <c r="L12" s="85"/>
      <c r="M12" s="85"/>
      <c r="N12" s="106">
        <v>1.5653421681387062E-2</v>
      </c>
      <c r="O12" s="94"/>
      <c r="P12" s="96"/>
      <c r="Q12" s="94">
        <v>3967189.1176300002</v>
      </c>
      <c r="R12" s="85"/>
      <c r="S12" s="95">
        <v>0.71094835643579002</v>
      </c>
      <c r="T12" s="95">
        <f>Q12/'סכום נכסי הקרן'!$C$43</f>
        <v>8.2458119422374798E-2</v>
      </c>
      <c r="AR12" s="3"/>
    </row>
    <row r="13" spans="2:48" ht="20.25">
      <c r="B13" s="104" t="s">
        <v>40</v>
      </c>
      <c r="C13" s="85"/>
      <c r="D13" s="85"/>
      <c r="E13" s="85"/>
      <c r="F13" s="85"/>
      <c r="G13" s="85"/>
      <c r="H13" s="85"/>
      <c r="I13" s="85"/>
      <c r="J13" s="85"/>
      <c r="K13" s="94">
        <v>3.8596169736969612</v>
      </c>
      <c r="L13" s="85"/>
      <c r="M13" s="85"/>
      <c r="N13" s="106">
        <v>1.3172507277088692E-2</v>
      </c>
      <c r="O13" s="94"/>
      <c r="P13" s="96"/>
      <c r="Q13" s="94">
        <v>3148574.5567200012</v>
      </c>
      <c r="R13" s="85"/>
      <c r="S13" s="95">
        <v>0.56424683569229384</v>
      </c>
      <c r="T13" s="95">
        <f>Q13/'סכום נכסי הקרן'!$C$43</f>
        <v>6.5443196457286371E-2</v>
      </c>
      <c r="AR13" s="4"/>
    </row>
    <row r="14" spans="2:48">
      <c r="B14" s="90" t="s">
        <v>357</v>
      </c>
      <c r="C14" s="87" t="s">
        <v>358</v>
      </c>
      <c r="D14" s="100" t="s">
        <v>149</v>
      </c>
      <c r="E14" s="100" t="s">
        <v>359</v>
      </c>
      <c r="F14" s="87" t="s">
        <v>360</v>
      </c>
      <c r="G14" s="100" t="s">
        <v>361</v>
      </c>
      <c r="H14" s="87" t="s">
        <v>362</v>
      </c>
      <c r="I14" s="87" t="s">
        <v>189</v>
      </c>
      <c r="J14" s="87"/>
      <c r="K14" s="97">
        <v>4.2</v>
      </c>
      <c r="L14" s="100" t="s">
        <v>193</v>
      </c>
      <c r="M14" s="101">
        <v>5.8999999999999999E-3</v>
      </c>
      <c r="N14" s="101">
        <v>5.1999999999999989E-3</v>
      </c>
      <c r="O14" s="97">
        <v>127562475.99999999</v>
      </c>
      <c r="P14" s="99">
        <v>98.82</v>
      </c>
      <c r="Q14" s="97">
        <v>126057.23355999999</v>
      </c>
      <c r="R14" s="98">
        <v>2.3896378352729248E-2</v>
      </c>
      <c r="S14" s="98">
        <v>2.2590348067365044E-2</v>
      </c>
      <c r="T14" s="98">
        <f>Q14/'סכום נכסי הקרן'!$C$43</f>
        <v>2.620102574074995E-3</v>
      </c>
    </row>
    <row r="15" spans="2:48">
      <c r="B15" s="90" t="s">
        <v>363</v>
      </c>
      <c r="C15" s="87" t="s">
        <v>364</v>
      </c>
      <c r="D15" s="100" t="s">
        <v>149</v>
      </c>
      <c r="E15" s="100" t="s">
        <v>359</v>
      </c>
      <c r="F15" s="87" t="s">
        <v>360</v>
      </c>
      <c r="G15" s="100" t="s">
        <v>361</v>
      </c>
      <c r="H15" s="87" t="s">
        <v>362</v>
      </c>
      <c r="I15" s="87" t="s">
        <v>189</v>
      </c>
      <c r="J15" s="87"/>
      <c r="K15" s="97">
        <v>0.3299999999999999</v>
      </c>
      <c r="L15" s="100" t="s">
        <v>193</v>
      </c>
      <c r="M15" s="101">
        <v>5.0499999999999996E-2</v>
      </c>
      <c r="N15" s="101">
        <v>-0.01</v>
      </c>
      <c r="O15" s="97">
        <v>137320.49999999997</v>
      </c>
      <c r="P15" s="99">
        <v>135.66999999999999</v>
      </c>
      <c r="Q15" s="97">
        <v>186.30273</v>
      </c>
      <c r="R15" s="98">
        <v>5.6336615384615374E-4</v>
      </c>
      <c r="S15" s="98">
        <v>3.3386767246459727E-5</v>
      </c>
      <c r="T15" s="98">
        <f>Q15/'סכום נכסי הקרן'!$C$43</f>
        <v>3.8723066391732329E-6</v>
      </c>
    </row>
    <row r="16" spans="2:48">
      <c r="B16" s="90" t="s">
        <v>365</v>
      </c>
      <c r="C16" s="87" t="s">
        <v>366</v>
      </c>
      <c r="D16" s="100" t="s">
        <v>149</v>
      </c>
      <c r="E16" s="100" t="s">
        <v>359</v>
      </c>
      <c r="F16" s="87" t="s">
        <v>367</v>
      </c>
      <c r="G16" s="100" t="s">
        <v>361</v>
      </c>
      <c r="H16" s="87" t="s">
        <v>362</v>
      </c>
      <c r="I16" s="87" t="s">
        <v>191</v>
      </c>
      <c r="J16" s="87"/>
      <c r="K16" s="97">
        <v>4.9400000000000004</v>
      </c>
      <c r="L16" s="100" t="s">
        <v>193</v>
      </c>
      <c r="M16" s="101">
        <v>0.04</v>
      </c>
      <c r="N16" s="101">
        <v>7.8000000000000014E-3</v>
      </c>
      <c r="O16" s="97">
        <v>78819419.999999985</v>
      </c>
      <c r="P16" s="99">
        <v>116.58</v>
      </c>
      <c r="Q16" s="97">
        <v>91887.676519999979</v>
      </c>
      <c r="R16" s="98">
        <v>3.8045842633282097E-2</v>
      </c>
      <c r="S16" s="98">
        <v>1.6466921707434034E-2</v>
      </c>
      <c r="T16" s="98">
        <f>Q16/'סכום נכסי הקרן'!$C$43</f>
        <v>1.9098875247109813E-3</v>
      </c>
    </row>
    <row r="17" spans="2:43" ht="20.25">
      <c r="B17" s="90" t="s">
        <v>368</v>
      </c>
      <c r="C17" s="87" t="s">
        <v>369</v>
      </c>
      <c r="D17" s="100" t="s">
        <v>149</v>
      </c>
      <c r="E17" s="100" t="s">
        <v>359</v>
      </c>
      <c r="F17" s="87" t="s">
        <v>367</v>
      </c>
      <c r="G17" s="100" t="s">
        <v>361</v>
      </c>
      <c r="H17" s="87" t="s">
        <v>362</v>
      </c>
      <c r="I17" s="87" t="s">
        <v>191</v>
      </c>
      <c r="J17" s="87"/>
      <c r="K17" s="97">
        <v>2.7399999999999998</v>
      </c>
      <c r="L17" s="100" t="s">
        <v>193</v>
      </c>
      <c r="M17" s="101">
        <v>2.58E-2</v>
      </c>
      <c r="N17" s="101">
        <v>4.2999999999999991E-3</v>
      </c>
      <c r="O17" s="97">
        <v>38094265.999999993</v>
      </c>
      <c r="P17" s="99">
        <v>108</v>
      </c>
      <c r="Q17" s="97">
        <v>41141.808799999999</v>
      </c>
      <c r="R17" s="98">
        <v>1.3986789489897336E-2</v>
      </c>
      <c r="S17" s="98">
        <v>7.3729032017080401E-3</v>
      </c>
      <c r="T17" s="98">
        <f>Q17/'סכום נכסי הקרן'!$C$43</f>
        <v>8.551334667175072E-4</v>
      </c>
      <c r="AQ17" s="4"/>
    </row>
    <row r="18" spans="2:43">
      <c r="B18" s="90" t="s">
        <v>370</v>
      </c>
      <c r="C18" s="87" t="s">
        <v>371</v>
      </c>
      <c r="D18" s="100" t="s">
        <v>149</v>
      </c>
      <c r="E18" s="100" t="s">
        <v>359</v>
      </c>
      <c r="F18" s="87" t="s">
        <v>367</v>
      </c>
      <c r="G18" s="100" t="s">
        <v>361</v>
      </c>
      <c r="H18" s="87" t="s">
        <v>362</v>
      </c>
      <c r="I18" s="87" t="s">
        <v>191</v>
      </c>
      <c r="J18" s="87"/>
      <c r="K18" s="97">
        <v>2.9299999999999997</v>
      </c>
      <c r="L18" s="100" t="s">
        <v>193</v>
      </c>
      <c r="M18" s="101">
        <v>4.0999999999999995E-3</v>
      </c>
      <c r="N18" s="101">
        <v>1.8E-3</v>
      </c>
      <c r="O18" s="97">
        <v>29150583.769999996</v>
      </c>
      <c r="P18" s="99">
        <v>98.8</v>
      </c>
      <c r="Q18" s="97">
        <v>28800.778019999998</v>
      </c>
      <c r="R18" s="98">
        <v>1.1823251266849183E-2</v>
      </c>
      <c r="S18" s="98">
        <v>5.1613031772035391E-3</v>
      </c>
      <c r="T18" s="98">
        <f>Q18/'סכום נכסי הקרן'!$C$43</f>
        <v>5.9862485074802982E-4</v>
      </c>
    </row>
    <row r="19" spans="2:43">
      <c r="B19" s="90" t="s">
        <v>372</v>
      </c>
      <c r="C19" s="87" t="s">
        <v>373</v>
      </c>
      <c r="D19" s="100" t="s">
        <v>149</v>
      </c>
      <c r="E19" s="100" t="s">
        <v>359</v>
      </c>
      <c r="F19" s="87" t="s">
        <v>367</v>
      </c>
      <c r="G19" s="100" t="s">
        <v>361</v>
      </c>
      <c r="H19" s="87" t="s">
        <v>362</v>
      </c>
      <c r="I19" s="87" t="s">
        <v>191</v>
      </c>
      <c r="J19" s="87"/>
      <c r="K19" s="97">
        <v>3.8000000000000003</v>
      </c>
      <c r="L19" s="100" t="s">
        <v>193</v>
      </c>
      <c r="M19" s="101">
        <v>6.4000000000000003E-3</v>
      </c>
      <c r="N19" s="101">
        <v>4.5999999999999991E-3</v>
      </c>
      <c r="O19" s="97">
        <v>75110680.999999985</v>
      </c>
      <c r="P19" s="99">
        <v>98.96</v>
      </c>
      <c r="Q19" s="97">
        <v>74329.530050000001</v>
      </c>
      <c r="R19" s="98">
        <v>2.3843941531922049E-2</v>
      </c>
      <c r="S19" s="98">
        <v>1.3320377641906181E-2</v>
      </c>
      <c r="T19" s="98">
        <f>Q19/'סכום נכסי הקרן'!$C$43</f>
        <v>1.5449410360183198E-3</v>
      </c>
      <c r="AQ19" s="3"/>
    </row>
    <row r="20" spans="2:43">
      <c r="B20" s="90" t="s">
        <v>374</v>
      </c>
      <c r="C20" s="87" t="s">
        <v>375</v>
      </c>
      <c r="D20" s="100" t="s">
        <v>149</v>
      </c>
      <c r="E20" s="100" t="s">
        <v>359</v>
      </c>
      <c r="F20" s="87" t="s">
        <v>367</v>
      </c>
      <c r="G20" s="100" t="s">
        <v>361</v>
      </c>
      <c r="H20" s="87" t="s">
        <v>362</v>
      </c>
      <c r="I20" s="87" t="s">
        <v>191</v>
      </c>
      <c r="J20" s="87"/>
      <c r="K20" s="97">
        <v>3.0000000000000002E-2</v>
      </c>
      <c r="L20" s="100" t="s">
        <v>193</v>
      </c>
      <c r="M20" s="101">
        <v>2.6000000000000002E-2</v>
      </c>
      <c r="N20" s="101">
        <v>1.7200000000000003E-2</v>
      </c>
      <c r="O20" s="97">
        <v>11642457.999999998</v>
      </c>
      <c r="P20" s="99">
        <v>105.73</v>
      </c>
      <c r="Q20" s="97">
        <v>12309.571429999998</v>
      </c>
      <c r="R20" s="98">
        <v>5.0252994579951639E-3</v>
      </c>
      <c r="S20" s="98">
        <v>2.2059622864199595E-3</v>
      </c>
      <c r="T20" s="98">
        <f>Q20/'סכום נכסי הקרן'!$C$43</f>
        <v>2.5585473263739148E-4</v>
      </c>
    </row>
    <row r="21" spans="2:43">
      <c r="B21" s="90" t="s">
        <v>376</v>
      </c>
      <c r="C21" s="87" t="s">
        <v>377</v>
      </c>
      <c r="D21" s="100" t="s">
        <v>149</v>
      </c>
      <c r="E21" s="100" t="s">
        <v>359</v>
      </c>
      <c r="F21" s="87" t="s">
        <v>378</v>
      </c>
      <c r="G21" s="100" t="s">
        <v>361</v>
      </c>
      <c r="H21" s="87" t="s">
        <v>362</v>
      </c>
      <c r="I21" s="87" t="s">
        <v>189</v>
      </c>
      <c r="J21" s="87"/>
      <c r="K21" s="97">
        <v>3.9400000000000004</v>
      </c>
      <c r="L21" s="100" t="s">
        <v>193</v>
      </c>
      <c r="M21" s="101">
        <v>6.9999999999999993E-3</v>
      </c>
      <c r="N21" s="101">
        <v>5.0000000000000001E-3</v>
      </c>
      <c r="O21" s="97">
        <v>74681336.999999985</v>
      </c>
      <c r="P21" s="99">
        <v>100.59</v>
      </c>
      <c r="Q21" s="97">
        <v>75121.958539999978</v>
      </c>
      <c r="R21" s="98">
        <v>1.5005165116147299E-2</v>
      </c>
      <c r="S21" s="98">
        <v>1.3462386433484774E-2</v>
      </c>
      <c r="T21" s="98">
        <f>Q21/'סכום נכסי הקרן'!$C$43</f>
        <v>1.5614116808816394E-3</v>
      </c>
    </row>
    <row r="22" spans="2:43">
      <c r="B22" s="90" t="s">
        <v>379</v>
      </c>
      <c r="C22" s="87" t="s">
        <v>380</v>
      </c>
      <c r="D22" s="100" t="s">
        <v>149</v>
      </c>
      <c r="E22" s="100" t="s">
        <v>359</v>
      </c>
      <c r="F22" s="87" t="s">
        <v>378</v>
      </c>
      <c r="G22" s="100" t="s">
        <v>361</v>
      </c>
      <c r="H22" s="87" t="s">
        <v>362</v>
      </c>
      <c r="I22" s="87" t="s">
        <v>189</v>
      </c>
      <c r="J22" s="87"/>
      <c r="K22" s="97">
        <v>3.3699999999999992</v>
      </c>
      <c r="L22" s="100" t="s">
        <v>193</v>
      </c>
      <c r="M22" s="101">
        <v>1.6E-2</v>
      </c>
      <c r="N22" s="101">
        <v>2.5000000000000001E-3</v>
      </c>
      <c r="O22" s="97">
        <v>9900634.9999999981</v>
      </c>
      <c r="P22" s="99">
        <v>103.3</v>
      </c>
      <c r="Q22" s="97">
        <v>10227.356059999998</v>
      </c>
      <c r="R22" s="98">
        <v>3.1442432654158856E-3</v>
      </c>
      <c r="S22" s="98">
        <v>1.8328145611279519E-3</v>
      </c>
      <c r="T22" s="98">
        <f>Q22/'סכום נכסי הקרן'!$C$43</f>
        <v>2.1257583703860157E-4</v>
      </c>
    </row>
    <row r="23" spans="2:43">
      <c r="B23" s="90" t="s">
        <v>381</v>
      </c>
      <c r="C23" s="87" t="s">
        <v>382</v>
      </c>
      <c r="D23" s="100" t="s">
        <v>149</v>
      </c>
      <c r="E23" s="100" t="s">
        <v>359</v>
      </c>
      <c r="F23" s="87" t="s">
        <v>378</v>
      </c>
      <c r="G23" s="100" t="s">
        <v>361</v>
      </c>
      <c r="H23" s="87" t="s">
        <v>362</v>
      </c>
      <c r="I23" s="87" t="s">
        <v>189</v>
      </c>
      <c r="J23" s="87"/>
      <c r="K23" s="97">
        <v>1.34</v>
      </c>
      <c r="L23" s="100" t="s">
        <v>193</v>
      </c>
      <c r="M23" s="101">
        <v>4.4999999999999998E-2</v>
      </c>
      <c r="N23" s="101">
        <v>-7.000000000000001E-4</v>
      </c>
      <c r="O23" s="97">
        <v>19660086.749999996</v>
      </c>
      <c r="P23" s="99">
        <v>108.37</v>
      </c>
      <c r="Q23" s="97">
        <v>21305.635269999995</v>
      </c>
      <c r="R23" s="98">
        <v>4.0681435348928152E-2</v>
      </c>
      <c r="S23" s="98">
        <v>3.8181205707369559E-3</v>
      </c>
      <c r="T23" s="98">
        <f>Q23/'סכום נכסי הקרן'!$C$43</f>
        <v>4.4283813182890221E-4</v>
      </c>
    </row>
    <row r="24" spans="2:43">
      <c r="B24" s="90" t="s">
        <v>383</v>
      </c>
      <c r="C24" s="87" t="s">
        <v>384</v>
      </c>
      <c r="D24" s="100" t="s">
        <v>149</v>
      </c>
      <c r="E24" s="100" t="s">
        <v>359</v>
      </c>
      <c r="F24" s="87" t="s">
        <v>378</v>
      </c>
      <c r="G24" s="100" t="s">
        <v>361</v>
      </c>
      <c r="H24" s="87" t="s">
        <v>362</v>
      </c>
      <c r="I24" s="87" t="s">
        <v>189</v>
      </c>
      <c r="J24" s="87"/>
      <c r="K24" s="97">
        <v>5.61</v>
      </c>
      <c r="L24" s="100" t="s">
        <v>193</v>
      </c>
      <c r="M24" s="101">
        <v>0.05</v>
      </c>
      <c r="N24" s="101">
        <v>8.8999999999999982E-3</v>
      </c>
      <c r="O24" s="97">
        <v>191745037.99999997</v>
      </c>
      <c r="P24" s="99">
        <v>127.87</v>
      </c>
      <c r="Q24" s="97">
        <v>245184.39038</v>
      </c>
      <c r="R24" s="98">
        <v>6.0840402372503925E-2</v>
      </c>
      <c r="S24" s="98">
        <v>4.3938777354911432E-2</v>
      </c>
      <c r="T24" s="98">
        <f>Q24/'סכום נכסי הקרן'!$C$43</f>
        <v>5.0961633395823864E-3</v>
      </c>
    </row>
    <row r="25" spans="2:43">
      <c r="B25" s="90" t="s">
        <v>385</v>
      </c>
      <c r="C25" s="87" t="s">
        <v>386</v>
      </c>
      <c r="D25" s="100" t="s">
        <v>149</v>
      </c>
      <c r="E25" s="100" t="s">
        <v>359</v>
      </c>
      <c r="F25" s="87" t="s">
        <v>387</v>
      </c>
      <c r="G25" s="100" t="s">
        <v>361</v>
      </c>
      <c r="H25" s="87" t="s">
        <v>388</v>
      </c>
      <c r="I25" s="87" t="s">
        <v>189</v>
      </c>
      <c r="J25" s="87"/>
      <c r="K25" s="97">
        <v>1.31</v>
      </c>
      <c r="L25" s="100" t="s">
        <v>193</v>
      </c>
      <c r="M25" s="101">
        <v>4.2000000000000003E-2</v>
      </c>
      <c r="N25" s="101">
        <v>4.0000000000000007E-4</v>
      </c>
      <c r="O25" s="97">
        <v>5427.9199999999992</v>
      </c>
      <c r="P25" s="99">
        <v>130.97</v>
      </c>
      <c r="Q25" s="97">
        <v>7.1089699999999985</v>
      </c>
      <c r="R25" s="98">
        <v>3.5078237481293723E-5</v>
      </c>
      <c r="S25" s="98">
        <v>1.2739777176215546E-6</v>
      </c>
      <c r="T25" s="98">
        <f>Q25/'סכום נכסי הקרן'!$C$43</f>
        <v>1.4776010919798831E-7</v>
      </c>
    </row>
    <row r="26" spans="2:43">
      <c r="B26" s="90" t="s">
        <v>389</v>
      </c>
      <c r="C26" s="87" t="s">
        <v>390</v>
      </c>
      <c r="D26" s="100" t="s">
        <v>149</v>
      </c>
      <c r="E26" s="100" t="s">
        <v>359</v>
      </c>
      <c r="F26" s="87" t="s">
        <v>387</v>
      </c>
      <c r="G26" s="100" t="s">
        <v>361</v>
      </c>
      <c r="H26" s="87" t="s">
        <v>388</v>
      </c>
      <c r="I26" s="87" t="s">
        <v>189</v>
      </c>
      <c r="J26" s="87"/>
      <c r="K26" s="97">
        <v>3.9500000000000006</v>
      </c>
      <c r="L26" s="100" t="s">
        <v>193</v>
      </c>
      <c r="M26" s="101">
        <v>8.0000000000000002E-3</v>
      </c>
      <c r="N26" s="101">
        <v>4.7000000000000011E-3</v>
      </c>
      <c r="O26" s="97">
        <v>14982668.999999998</v>
      </c>
      <c r="P26" s="99">
        <v>101.1</v>
      </c>
      <c r="Q26" s="97">
        <v>15147.477969999996</v>
      </c>
      <c r="R26" s="98">
        <v>2.32455223880597E-2</v>
      </c>
      <c r="S26" s="98">
        <v>2.7145352156421228E-3</v>
      </c>
      <c r="T26" s="98">
        <f>Q26/'סכום נכסי הקרן'!$C$43</f>
        <v>3.1484068703642329E-4</v>
      </c>
    </row>
    <row r="27" spans="2:43">
      <c r="B27" s="90" t="s">
        <v>391</v>
      </c>
      <c r="C27" s="87" t="s">
        <v>392</v>
      </c>
      <c r="D27" s="100" t="s">
        <v>149</v>
      </c>
      <c r="E27" s="100" t="s">
        <v>359</v>
      </c>
      <c r="F27" s="87" t="s">
        <v>367</v>
      </c>
      <c r="G27" s="100" t="s">
        <v>361</v>
      </c>
      <c r="H27" s="87" t="s">
        <v>388</v>
      </c>
      <c r="I27" s="87" t="s">
        <v>191</v>
      </c>
      <c r="J27" s="87"/>
      <c r="K27" s="97">
        <v>0.67</v>
      </c>
      <c r="L27" s="100" t="s">
        <v>193</v>
      </c>
      <c r="M27" s="101">
        <v>5.5E-2</v>
      </c>
      <c r="N27" s="101">
        <v>-4.5000000000000005E-3</v>
      </c>
      <c r="O27" s="97">
        <v>3960905.9999999995</v>
      </c>
      <c r="P27" s="99">
        <v>134.88</v>
      </c>
      <c r="Q27" s="97">
        <v>5342.4701399999985</v>
      </c>
      <c r="R27" s="98">
        <v>1.9804529999999997E-2</v>
      </c>
      <c r="S27" s="98">
        <v>9.5740844530480614E-4</v>
      </c>
      <c r="T27" s="98">
        <f>Q27/'סכום נכסי הקרן'!$C$43</f>
        <v>1.110433679243817E-4</v>
      </c>
    </row>
    <row r="28" spans="2:43">
      <c r="B28" s="90" t="s">
        <v>393</v>
      </c>
      <c r="C28" s="87" t="s">
        <v>394</v>
      </c>
      <c r="D28" s="100" t="s">
        <v>149</v>
      </c>
      <c r="E28" s="100" t="s">
        <v>359</v>
      </c>
      <c r="F28" s="87" t="s">
        <v>378</v>
      </c>
      <c r="G28" s="100" t="s">
        <v>361</v>
      </c>
      <c r="H28" s="87" t="s">
        <v>388</v>
      </c>
      <c r="I28" s="87" t="s">
        <v>191</v>
      </c>
      <c r="J28" s="87"/>
      <c r="K28" s="97">
        <v>2.91</v>
      </c>
      <c r="L28" s="100" t="s">
        <v>193</v>
      </c>
      <c r="M28" s="101">
        <v>4.0999999999999995E-2</v>
      </c>
      <c r="N28" s="101">
        <v>6.2000000000000006E-3</v>
      </c>
      <c r="O28" s="97">
        <v>85626945.999999985</v>
      </c>
      <c r="P28" s="99">
        <v>131.44999999999999</v>
      </c>
      <c r="Q28" s="97">
        <v>112556.61571999999</v>
      </c>
      <c r="R28" s="98">
        <v>2.198066823306654E-2</v>
      </c>
      <c r="S28" s="98">
        <v>2.0170941838011981E-2</v>
      </c>
      <c r="T28" s="98">
        <f>Q28/'סכום נכסי הקרן'!$C$43</f>
        <v>2.3394919137010293E-3</v>
      </c>
    </row>
    <row r="29" spans="2:43">
      <c r="B29" s="90" t="s">
        <v>395</v>
      </c>
      <c r="C29" s="87" t="s">
        <v>396</v>
      </c>
      <c r="D29" s="100" t="s">
        <v>149</v>
      </c>
      <c r="E29" s="100" t="s">
        <v>359</v>
      </c>
      <c r="F29" s="87" t="s">
        <v>360</v>
      </c>
      <c r="G29" s="100" t="s">
        <v>361</v>
      </c>
      <c r="H29" s="87" t="s">
        <v>388</v>
      </c>
      <c r="I29" s="87" t="s">
        <v>189</v>
      </c>
      <c r="J29" s="87"/>
      <c r="K29" s="97">
        <v>0.25</v>
      </c>
      <c r="L29" s="100" t="s">
        <v>193</v>
      </c>
      <c r="M29" s="101">
        <v>4.9000000000000002E-2</v>
      </c>
      <c r="N29" s="101">
        <v>-5.6999999999999993E-3</v>
      </c>
      <c r="O29" s="97">
        <v>2134720.9999999995</v>
      </c>
      <c r="P29" s="99">
        <v>135.62</v>
      </c>
      <c r="Q29" s="97">
        <v>2895.10869</v>
      </c>
      <c r="R29" s="98">
        <v>4.1523539240496468E-3</v>
      </c>
      <c r="S29" s="98">
        <v>5.188239591885365E-4</v>
      </c>
      <c r="T29" s="98">
        <f>Q29/'סכום נכסי הקרן'!$C$43</f>
        <v>6.0174902436561829E-5</v>
      </c>
    </row>
    <row r="30" spans="2:43">
      <c r="B30" s="90" t="s">
        <v>397</v>
      </c>
      <c r="C30" s="87" t="s">
        <v>398</v>
      </c>
      <c r="D30" s="100" t="s">
        <v>149</v>
      </c>
      <c r="E30" s="100" t="s">
        <v>359</v>
      </c>
      <c r="F30" s="87" t="s">
        <v>360</v>
      </c>
      <c r="G30" s="100" t="s">
        <v>361</v>
      </c>
      <c r="H30" s="87" t="s">
        <v>388</v>
      </c>
      <c r="I30" s="87" t="s">
        <v>189</v>
      </c>
      <c r="J30" s="87"/>
      <c r="K30" s="97">
        <v>1.42</v>
      </c>
      <c r="L30" s="100" t="s">
        <v>193</v>
      </c>
      <c r="M30" s="101">
        <v>2.6000000000000002E-2</v>
      </c>
      <c r="N30" s="101">
        <v>1.9E-3</v>
      </c>
      <c r="O30" s="97">
        <v>45214222.999999993</v>
      </c>
      <c r="P30" s="99">
        <v>110.35</v>
      </c>
      <c r="Q30" s="97">
        <v>49893.894209999991</v>
      </c>
      <c r="R30" s="98">
        <v>1.3820175081993267E-2</v>
      </c>
      <c r="S30" s="98">
        <v>8.9413388253019917E-3</v>
      </c>
      <c r="T30" s="98">
        <f>Q30/'סכום נכסי הקרן'!$C$43</f>
        <v>1.0370457684843904E-3</v>
      </c>
    </row>
    <row r="31" spans="2:43">
      <c r="B31" s="90" t="s">
        <v>399</v>
      </c>
      <c r="C31" s="87" t="s">
        <v>400</v>
      </c>
      <c r="D31" s="100" t="s">
        <v>149</v>
      </c>
      <c r="E31" s="100" t="s">
        <v>359</v>
      </c>
      <c r="F31" s="87" t="s">
        <v>360</v>
      </c>
      <c r="G31" s="100" t="s">
        <v>361</v>
      </c>
      <c r="H31" s="87" t="s">
        <v>388</v>
      </c>
      <c r="I31" s="87" t="s">
        <v>189</v>
      </c>
      <c r="J31" s="87"/>
      <c r="K31" s="97">
        <v>4.32</v>
      </c>
      <c r="L31" s="100" t="s">
        <v>193</v>
      </c>
      <c r="M31" s="101">
        <v>3.4000000000000002E-2</v>
      </c>
      <c r="N31" s="101">
        <v>6.2999999999999992E-3</v>
      </c>
      <c r="O31" s="97">
        <v>25954626.999999996</v>
      </c>
      <c r="P31" s="99">
        <v>115.49</v>
      </c>
      <c r="Q31" s="97">
        <v>29974.997619999995</v>
      </c>
      <c r="R31" s="98">
        <v>1.3873952355879607E-2</v>
      </c>
      <c r="S31" s="98">
        <v>5.3717316367405035E-3</v>
      </c>
      <c r="T31" s="98">
        <f>Q31/'סכום נכסי הקרן'!$C$43</f>
        <v>6.2303103284169705E-4</v>
      </c>
    </row>
    <row r="32" spans="2:43">
      <c r="B32" s="90" t="s">
        <v>401</v>
      </c>
      <c r="C32" s="87" t="s">
        <v>402</v>
      </c>
      <c r="D32" s="100" t="s">
        <v>149</v>
      </c>
      <c r="E32" s="100" t="s">
        <v>359</v>
      </c>
      <c r="F32" s="87" t="s">
        <v>360</v>
      </c>
      <c r="G32" s="100" t="s">
        <v>361</v>
      </c>
      <c r="H32" s="87" t="s">
        <v>388</v>
      </c>
      <c r="I32" s="87" t="s">
        <v>189</v>
      </c>
      <c r="J32" s="87"/>
      <c r="K32" s="97">
        <v>1.0900000000000001</v>
      </c>
      <c r="L32" s="100" t="s">
        <v>193</v>
      </c>
      <c r="M32" s="101">
        <v>4.4000000000000004E-2</v>
      </c>
      <c r="N32" s="101">
        <v>2.7000000000000001E-3</v>
      </c>
      <c r="O32" s="97">
        <v>35361417.509999998</v>
      </c>
      <c r="P32" s="99">
        <v>123.29</v>
      </c>
      <c r="Q32" s="97">
        <v>43597.091589999989</v>
      </c>
      <c r="R32" s="98">
        <v>2.7495917632244966E-2</v>
      </c>
      <c r="S32" s="98">
        <v>7.812907247993179E-3</v>
      </c>
      <c r="T32" s="98">
        <f>Q32/'סכום נכסי הקרן'!$C$43</f>
        <v>9.0616657744414407E-4</v>
      </c>
    </row>
    <row r="33" spans="2:20">
      <c r="B33" s="90" t="s">
        <v>403</v>
      </c>
      <c r="C33" s="87" t="s">
        <v>404</v>
      </c>
      <c r="D33" s="100" t="s">
        <v>149</v>
      </c>
      <c r="E33" s="100" t="s">
        <v>359</v>
      </c>
      <c r="F33" s="87" t="s">
        <v>367</v>
      </c>
      <c r="G33" s="100" t="s">
        <v>361</v>
      </c>
      <c r="H33" s="87" t="s">
        <v>388</v>
      </c>
      <c r="I33" s="87" t="s">
        <v>191</v>
      </c>
      <c r="J33" s="87"/>
      <c r="K33" s="97">
        <v>1.1199999999999999</v>
      </c>
      <c r="L33" s="100" t="s">
        <v>193</v>
      </c>
      <c r="M33" s="101">
        <v>3.9E-2</v>
      </c>
      <c r="N33" s="101">
        <v>3.4999999999999992E-3</v>
      </c>
      <c r="O33" s="97">
        <v>20993458.999999996</v>
      </c>
      <c r="P33" s="99">
        <v>127.07</v>
      </c>
      <c r="Q33" s="97">
        <v>26676.387719999999</v>
      </c>
      <c r="R33" s="98">
        <v>1.4466832756305868E-2</v>
      </c>
      <c r="S33" s="98">
        <v>4.7805974060817916E-3</v>
      </c>
      <c r="T33" s="98">
        <f>Q33/'סכום נכסי הקרן'!$C$43</f>
        <v>5.5446934823400222E-4</v>
      </c>
    </row>
    <row r="34" spans="2:20">
      <c r="B34" s="90" t="s">
        <v>405</v>
      </c>
      <c r="C34" s="87" t="s">
        <v>406</v>
      </c>
      <c r="D34" s="100" t="s">
        <v>149</v>
      </c>
      <c r="E34" s="100" t="s">
        <v>359</v>
      </c>
      <c r="F34" s="87" t="s">
        <v>367</v>
      </c>
      <c r="G34" s="100" t="s">
        <v>361</v>
      </c>
      <c r="H34" s="87" t="s">
        <v>388</v>
      </c>
      <c r="I34" s="87" t="s">
        <v>191</v>
      </c>
      <c r="J34" s="87"/>
      <c r="K34" s="97">
        <v>3.3099999999999992</v>
      </c>
      <c r="L34" s="100" t="s">
        <v>193</v>
      </c>
      <c r="M34" s="101">
        <v>0.03</v>
      </c>
      <c r="N34" s="101">
        <v>4.7999999999999996E-3</v>
      </c>
      <c r="O34" s="97">
        <v>19718058.999999996</v>
      </c>
      <c r="P34" s="99">
        <v>115.41</v>
      </c>
      <c r="Q34" s="97">
        <v>22756.610619999999</v>
      </c>
      <c r="R34" s="98">
        <v>4.1079289583333324E-2</v>
      </c>
      <c r="S34" s="98">
        <v>4.0781456186297083E-3</v>
      </c>
      <c r="T34" s="98">
        <f>Q34/'סכום נכסי הקרן'!$C$43</f>
        <v>4.7299668871683253E-4</v>
      </c>
    </row>
    <row r="35" spans="2:20">
      <c r="B35" s="90" t="s">
        <v>407</v>
      </c>
      <c r="C35" s="87" t="s">
        <v>408</v>
      </c>
      <c r="D35" s="100" t="s">
        <v>149</v>
      </c>
      <c r="E35" s="100" t="s">
        <v>359</v>
      </c>
      <c r="F35" s="87" t="s">
        <v>409</v>
      </c>
      <c r="G35" s="100" t="s">
        <v>410</v>
      </c>
      <c r="H35" s="87" t="s">
        <v>388</v>
      </c>
      <c r="I35" s="87" t="s">
        <v>191</v>
      </c>
      <c r="J35" s="87"/>
      <c r="K35" s="97">
        <v>4.91</v>
      </c>
      <c r="L35" s="100" t="s">
        <v>193</v>
      </c>
      <c r="M35" s="101">
        <v>6.5000000000000006E-3</v>
      </c>
      <c r="N35" s="101">
        <v>6.4999999999999988E-3</v>
      </c>
      <c r="O35" s="97">
        <v>43412588.999999993</v>
      </c>
      <c r="P35" s="99">
        <v>98.19</v>
      </c>
      <c r="Q35" s="97">
        <v>42767.912049999999</v>
      </c>
      <c r="R35" s="98">
        <v>3.942222774336597E-2</v>
      </c>
      <c r="S35" s="98">
        <v>7.6643124082530099E-3</v>
      </c>
      <c r="T35" s="98">
        <f>Q35/'סכום נכסי הקרן'!$C$43</f>
        <v>8.8893206113937193E-4</v>
      </c>
    </row>
    <row r="36" spans="2:20">
      <c r="B36" s="90" t="s">
        <v>411</v>
      </c>
      <c r="C36" s="87" t="s">
        <v>412</v>
      </c>
      <c r="D36" s="100" t="s">
        <v>149</v>
      </c>
      <c r="E36" s="100" t="s">
        <v>359</v>
      </c>
      <c r="F36" s="87" t="s">
        <v>409</v>
      </c>
      <c r="G36" s="100" t="s">
        <v>410</v>
      </c>
      <c r="H36" s="87" t="s">
        <v>388</v>
      </c>
      <c r="I36" s="87" t="s">
        <v>191</v>
      </c>
      <c r="J36" s="87"/>
      <c r="K36" s="97">
        <v>6.34</v>
      </c>
      <c r="L36" s="100" t="s">
        <v>193</v>
      </c>
      <c r="M36" s="101">
        <v>1.6399999999999998E-2</v>
      </c>
      <c r="N36" s="101">
        <v>1.26E-2</v>
      </c>
      <c r="O36" s="97">
        <v>42287513.999999993</v>
      </c>
      <c r="P36" s="99">
        <v>101.54</v>
      </c>
      <c r="Q36" s="97">
        <v>42938.741319999994</v>
      </c>
      <c r="R36" s="98">
        <v>4.207252340539841E-2</v>
      </c>
      <c r="S36" s="98">
        <v>7.6949262219978345E-3</v>
      </c>
      <c r="T36" s="98">
        <f>Q36/'סכום נכסי הקרן'!$C$43</f>
        <v>8.9248275154732296E-4</v>
      </c>
    </row>
    <row r="37" spans="2:20">
      <c r="B37" s="90" t="s">
        <v>413</v>
      </c>
      <c r="C37" s="87" t="s">
        <v>414</v>
      </c>
      <c r="D37" s="100" t="s">
        <v>149</v>
      </c>
      <c r="E37" s="100" t="s">
        <v>359</v>
      </c>
      <c r="F37" s="87" t="s">
        <v>378</v>
      </c>
      <c r="G37" s="100" t="s">
        <v>361</v>
      </c>
      <c r="H37" s="87" t="s">
        <v>388</v>
      </c>
      <c r="I37" s="87" t="s">
        <v>191</v>
      </c>
      <c r="J37" s="87"/>
      <c r="K37" s="97">
        <v>4.7300000000000004</v>
      </c>
      <c r="L37" s="100" t="s">
        <v>193</v>
      </c>
      <c r="M37" s="101">
        <v>0.04</v>
      </c>
      <c r="N37" s="101">
        <v>7.7000000000000011E-3</v>
      </c>
      <c r="O37" s="97">
        <v>57052079.999999993</v>
      </c>
      <c r="P37" s="99">
        <v>122.47</v>
      </c>
      <c r="Q37" s="97">
        <v>69871.679459999999</v>
      </c>
      <c r="R37" s="98">
        <v>1.9641535254495784E-2</v>
      </c>
      <c r="S37" s="98">
        <v>1.252149927835336E-2</v>
      </c>
      <c r="T37" s="98">
        <f>Q37/'סכום נכסי הקרן'!$C$43</f>
        <v>1.4522845063147597E-3</v>
      </c>
    </row>
    <row r="38" spans="2:20">
      <c r="B38" s="90" t="s">
        <v>415</v>
      </c>
      <c r="C38" s="87" t="s">
        <v>416</v>
      </c>
      <c r="D38" s="100" t="s">
        <v>149</v>
      </c>
      <c r="E38" s="100" t="s">
        <v>359</v>
      </c>
      <c r="F38" s="87" t="s">
        <v>378</v>
      </c>
      <c r="G38" s="100" t="s">
        <v>361</v>
      </c>
      <c r="H38" s="87" t="s">
        <v>388</v>
      </c>
      <c r="I38" s="87" t="s">
        <v>191</v>
      </c>
      <c r="J38" s="87"/>
      <c r="K38" s="97">
        <v>0.22000000000000003</v>
      </c>
      <c r="L38" s="100" t="s">
        <v>193</v>
      </c>
      <c r="M38" s="101">
        <v>5.1900000000000002E-2</v>
      </c>
      <c r="N38" s="101">
        <v>-7.5999999999999991E-3</v>
      </c>
      <c r="O38" s="97">
        <v>18304553.999999996</v>
      </c>
      <c r="P38" s="99">
        <v>136.57</v>
      </c>
      <c r="Q38" s="97">
        <v>24998.527909999997</v>
      </c>
      <c r="R38" s="98">
        <v>6.1015179999999988E-2</v>
      </c>
      <c r="S38" s="98">
        <v>4.4799130578242049E-3</v>
      </c>
      <c r="T38" s="98">
        <f>Q38/'סכום נכסי הקרן'!$C$43</f>
        <v>5.1959499249125515E-4</v>
      </c>
    </row>
    <row r="39" spans="2:20">
      <c r="B39" s="90" t="s">
        <v>417</v>
      </c>
      <c r="C39" s="87" t="s">
        <v>418</v>
      </c>
      <c r="D39" s="100" t="s">
        <v>149</v>
      </c>
      <c r="E39" s="100" t="s">
        <v>359</v>
      </c>
      <c r="F39" s="87" t="s">
        <v>378</v>
      </c>
      <c r="G39" s="100" t="s">
        <v>361</v>
      </c>
      <c r="H39" s="87" t="s">
        <v>388</v>
      </c>
      <c r="I39" s="87" t="s">
        <v>191</v>
      </c>
      <c r="J39" s="87"/>
      <c r="K39" s="97">
        <v>1.2099999999999995</v>
      </c>
      <c r="L39" s="100" t="s">
        <v>193</v>
      </c>
      <c r="M39" s="101">
        <v>4.7E-2</v>
      </c>
      <c r="N39" s="101">
        <v>2.3999999999999998E-3</v>
      </c>
      <c r="O39" s="97">
        <v>1412424.5299999998</v>
      </c>
      <c r="P39" s="99">
        <v>126.29</v>
      </c>
      <c r="Q39" s="97">
        <v>1783.7508700000001</v>
      </c>
      <c r="R39" s="98">
        <v>4.9434734963162584E-3</v>
      </c>
      <c r="S39" s="98">
        <v>3.1966077535396309E-4</v>
      </c>
      <c r="T39" s="98">
        <f>Q39/'סכום נכסי הקרן'!$C$43</f>
        <v>3.7075303923522911E-5</v>
      </c>
    </row>
    <row r="40" spans="2:20">
      <c r="B40" s="90" t="s">
        <v>419</v>
      </c>
      <c r="C40" s="87" t="s">
        <v>420</v>
      </c>
      <c r="D40" s="100" t="s">
        <v>149</v>
      </c>
      <c r="E40" s="100" t="s">
        <v>359</v>
      </c>
      <c r="F40" s="87" t="s">
        <v>378</v>
      </c>
      <c r="G40" s="100" t="s">
        <v>361</v>
      </c>
      <c r="H40" s="87" t="s">
        <v>388</v>
      </c>
      <c r="I40" s="87" t="s">
        <v>191</v>
      </c>
      <c r="J40" s="87"/>
      <c r="K40" s="97">
        <v>5.4700000000000006</v>
      </c>
      <c r="L40" s="100" t="s">
        <v>193</v>
      </c>
      <c r="M40" s="101">
        <v>4.2000000000000003E-2</v>
      </c>
      <c r="N40" s="101">
        <v>9.0999999999999987E-3</v>
      </c>
      <c r="O40" s="97">
        <v>3406499.9999999995</v>
      </c>
      <c r="P40" s="99">
        <v>123.33</v>
      </c>
      <c r="Q40" s="97">
        <v>4201.2366199999988</v>
      </c>
      <c r="R40" s="98">
        <v>3.4142366602721761E-3</v>
      </c>
      <c r="S40" s="98">
        <v>7.528913246694942E-4</v>
      </c>
      <c r="T40" s="98">
        <f>Q40/'סכום נכסי הקרן'!$C$43</f>
        <v>8.7322802281875891E-5</v>
      </c>
    </row>
    <row r="41" spans="2:20">
      <c r="B41" s="90" t="s">
        <v>421</v>
      </c>
      <c r="C41" s="87" t="s">
        <v>422</v>
      </c>
      <c r="D41" s="100" t="s">
        <v>149</v>
      </c>
      <c r="E41" s="100" t="s">
        <v>359</v>
      </c>
      <c r="F41" s="87" t="s">
        <v>378</v>
      </c>
      <c r="G41" s="100" t="s">
        <v>361</v>
      </c>
      <c r="H41" s="87" t="s">
        <v>388</v>
      </c>
      <c r="I41" s="87" t="s">
        <v>191</v>
      </c>
      <c r="J41" s="87"/>
      <c r="K41" s="97">
        <v>0.17</v>
      </c>
      <c r="L41" s="100" t="s">
        <v>193</v>
      </c>
      <c r="M41" s="101">
        <v>0.05</v>
      </c>
      <c r="N41" s="101">
        <v>-1.5200000000000002E-2</v>
      </c>
      <c r="O41" s="97">
        <v>619227.98999999987</v>
      </c>
      <c r="P41" s="99">
        <v>115.39</v>
      </c>
      <c r="Q41" s="97">
        <v>714.52721999999994</v>
      </c>
      <c r="R41" s="98">
        <v>3.0296926104792636E-3</v>
      </c>
      <c r="S41" s="98">
        <v>1.2804833286876645E-4</v>
      </c>
      <c r="T41" s="98">
        <f>Q41/'סכום נכסי הקרן'!$C$43</f>
        <v>1.485146512815992E-5</v>
      </c>
    </row>
    <row r="42" spans="2:20">
      <c r="B42" s="90" t="s">
        <v>423</v>
      </c>
      <c r="C42" s="87" t="s">
        <v>424</v>
      </c>
      <c r="D42" s="100" t="s">
        <v>149</v>
      </c>
      <c r="E42" s="100" t="s">
        <v>359</v>
      </c>
      <c r="F42" s="87" t="s">
        <v>425</v>
      </c>
      <c r="G42" s="100" t="s">
        <v>410</v>
      </c>
      <c r="H42" s="87" t="s">
        <v>426</v>
      </c>
      <c r="I42" s="87" t="s">
        <v>191</v>
      </c>
      <c r="J42" s="87"/>
      <c r="K42" s="97">
        <v>3.25</v>
      </c>
      <c r="L42" s="100" t="s">
        <v>193</v>
      </c>
      <c r="M42" s="101">
        <v>1.6399999999999998E-2</v>
      </c>
      <c r="N42" s="101">
        <v>4.8000000000000004E-3</v>
      </c>
      <c r="O42" s="97">
        <v>9660156.4199999981</v>
      </c>
      <c r="P42" s="99">
        <v>101.9</v>
      </c>
      <c r="Q42" s="97">
        <v>9843.6996199999994</v>
      </c>
      <c r="R42" s="98">
        <v>1.7201009456411655E-2</v>
      </c>
      <c r="S42" s="98">
        <v>1.7640606128369886E-3</v>
      </c>
      <c r="T42" s="98">
        <f>Q42/'סכום נכסי הקרן'!$C$43</f>
        <v>2.0460152888018886E-4</v>
      </c>
    </row>
    <row r="43" spans="2:20">
      <c r="B43" s="90" t="s">
        <v>427</v>
      </c>
      <c r="C43" s="87" t="s">
        <v>428</v>
      </c>
      <c r="D43" s="100" t="s">
        <v>149</v>
      </c>
      <c r="E43" s="100" t="s">
        <v>359</v>
      </c>
      <c r="F43" s="87" t="s">
        <v>429</v>
      </c>
      <c r="G43" s="100" t="s">
        <v>430</v>
      </c>
      <c r="H43" s="87" t="s">
        <v>426</v>
      </c>
      <c r="I43" s="87" t="s">
        <v>191</v>
      </c>
      <c r="J43" s="87"/>
      <c r="K43" s="97">
        <v>0.17000000000000004</v>
      </c>
      <c r="L43" s="100" t="s">
        <v>193</v>
      </c>
      <c r="M43" s="101">
        <v>5.2999999999999999E-2</v>
      </c>
      <c r="N43" s="101">
        <v>-1.2100000000000001E-2</v>
      </c>
      <c r="O43" s="97">
        <v>4360.8599999999988</v>
      </c>
      <c r="P43" s="99">
        <v>128.31</v>
      </c>
      <c r="Q43" s="97">
        <v>5.5954299999999986</v>
      </c>
      <c r="R43" s="98">
        <v>1.0961654574542078E-5</v>
      </c>
      <c r="S43" s="98">
        <v>1.0027406418245083E-6</v>
      </c>
      <c r="T43" s="98">
        <f>Q43/'סכום נכסי הקרן'!$C$43</f>
        <v>1.1630114458349094E-7</v>
      </c>
    </row>
    <row r="44" spans="2:20" s="152" customFormat="1">
      <c r="B44" s="90" t="s">
        <v>431</v>
      </c>
      <c r="C44" s="87" t="s">
        <v>432</v>
      </c>
      <c r="D44" s="100" t="s">
        <v>149</v>
      </c>
      <c r="E44" s="100" t="s">
        <v>359</v>
      </c>
      <c r="F44" s="87" t="s">
        <v>429</v>
      </c>
      <c r="G44" s="100" t="s">
        <v>430</v>
      </c>
      <c r="H44" s="87" t="s">
        <v>426</v>
      </c>
      <c r="I44" s="87" t="s">
        <v>191</v>
      </c>
      <c r="J44" s="87"/>
      <c r="K44" s="97">
        <v>4.33</v>
      </c>
      <c r="L44" s="100" t="s">
        <v>193</v>
      </c>
      <c r="M44" s="101">
        <v>3.7000000000000005E-2</v>
      </c>
      <c r="N44" s="101">
        <v>9.1000000000000004E-3</v>
      </c>
      <c r="O44" s="97">
        <v>34653826.999999993</v>
      </c>
      <c r="P44" s="99">
        <v>116.01</v>
      </c>
      <c r="Q44" s="97">
        <v>40201.905219999986</v>
      </c>
      <c r="R44" s="98">
        <v>1.2056727402026143E-2</v>
      </c>
      <c r="S44" s="98">
        <v>7.2044658306637472E-3</v>
      </c>
      <c r="T44" s="98">
        <f>Q44/'סכום נכסי הקרן'!$C$43</f>
        <v>8.3559754862861638E-4</v>
      </c>
    </row>
    <row r="45" spans="2:20" s="152" customFormat="1">
      <c r="B45" s="90" t="s">
        <v>433</v>
      </c>
      <c r="C45" s="87" t="s">
        <v>434</v>
      </c>
      <c r="D45" s="100" t="s">
        <v>149</v>
      </c>
      <c r="E45" s="100" t="s">
        <v>359</v>
      </c>
      <c r="F45" s="87" t="s">
        <v>429</v>
      </c>
      <c r="G45" s="100" t="s">
        <v>430</v>
      </c>
      <c r="H45" s="87" t="s">
        <v>426</v>
      </c>
      <c r="I45" s="87" t="s">
        <v>191</v>
      </c>
      <c r="J45" s="87"/>
      <c r="K45" s="97">
        <v>7.7399999999999975</v>
      </c>
      <c r="L45" s="100" t="s">
        <v>193</v>
      </c>
      <c r="M45" s="101">
        <v>2.2000000000000002E-2</v>
      </c>
      <c r="N45" s="101">
        <v>1.6399999999999998E-2</v>
      </c>
      <c r="O45" s="97">
        <v>18805999.999999996</v>
      </c>
      <c r="P45" s="99">
        <v>103.52</v>
      </c>
      <c r="Q45" s="97">
        <v>19467.970289999997</v>
      </c>
      <c r="R45" s="98">
        <v>4.7014999999999987E-2</v>
      </c>
      <c r="S45" s="98">
        <v>3.4887980054464202E-3</v>
      </c>
      <c r="T45" s="98">
        <f>Q45/'סכום נכסי הקרן'!$C$43</f>
        <v>4.046422218568361E-4</v>
      </c>
    </row>
    <row r="46" spans="2:20" s="152" customFormat="1">
      <c r="B46" s="90" t="s">
        <v>435</v>
      </c>
      <c r="C46" s="87" t="s">
        <v>436</v>
      </c>
      <c r="D46" s="100" t="s">
        <v>149</v>
      </c>
      <c r="E46" s="100" t="s">
        <v>359</v>
      </c>
      <c r="F46" s="87" t="s">
        <v>387</v>
      </c>
      <c r="G46" s="100" t="s">
        <v>361</v>
      </c>
      <c r="H46" s="87" t="s">
        <v>426</v>
      </c>
      <c r="I46" s="87" t="s">
        <v>189</v>
      </c>
      <c r="J46" s="87"/>
      <c r="K46" s="97">
        <v>0.69</v>
      </c>
      <c r="L46" s="100" t="s">
        <v>193</v>
      </c>
      <c r="M46" s="101">
        <v>3.85E-2</v>
      </c>
      <c r="N46" s="98">
        <v>0</v>
      </c>
      <c r="O46" s="97">
        <v>12329512.999999998</v>
      </c>
      <c r="P46" s="99">
        <v>122.89</v>
      </c>
      <c r="Q46" s="97">
        <v>15151.739199999998</v>
      </c>
      <c r="R46" s="98">
        <v>1.6784804319296888E-2</v>
      </c>
      <c r="S46" s="98">
        <v>2.7152988582049217E-3</v>
      </c>
      <c r="T46" s="98">
        <f>Q46/'סכום נכסי הקרן'!$C$43</f>
        <v>3.1492925680252416E-4</v>
      </c>
    </row>
    <row r="47" spans="2:20" s="152" customFormat="1">
      <c r="B47" s="90" t="s">
        <v>437</v>
      </c>
      <c r="C47" s="87" t="s">
        <v>438</v>
      </c>
      <c r="D47" s="100" t="s">
        <v>149</v>
      </c>
      <c r="E47" s="100" t="s">
        <v>359</v>
      </c>
      <c r="F47" s="87" t="s">
        <v>387</v>
      </c>
      <c r="G47" s="100" t="s">
        <v>361</v>
      </c>
      <c r="H47" s="87" t="s">
        <v>426</v>
      </c>
      <c r="I47" s="87" t="s">
        <v>189</v>
      </c>
      <c r="J47" s="87"/>
      <c r="K47" s="97">
        <v>1.3799999999999997</v>
      </c>
      <c r="L47" s="100" t="s">
        <v>193</v>
      </c>
      <c r="M47" s="101">
        <v>5.2499999999999998E-2</v>
      </c>
      <c r="N47" s="101">
        <v>5.1999999999999998E-3</v>
      </c>
      <c r="O47" s="97">
        <v>606478.79999999993</v>
      </c>
      <c r="P47" s="99">
        <v>133.13999999999999</v>
      </c>
      <c r="Q47" s="97">
        <v>807.46587999999986</v>
      </c>
      <c r="R47" s="98">
        <v>5.2237622739018082E-3</v>
      </c>
      <c r="S47" s="98">
        <v>1.4470359825117848E-4</v>
      </c>
      <c r="T47" s="98">
        <f>Q47/'סכום נכסי הקרן'!$C$43</f>
        <v>1.6783197369302405E-5</v>
      </c>
    </row>
    <row r="48" spans="2:20" s="152" customFormat="1">
      <c r="B48" s="90" t="s">
        <v>439</v>
      </c>
      <c r="C48" s="87" t="s">
        <v>440</v>
      </c>
      <c r="D48" s="100" t="s">
        <v>149</v>
      </c>
      <c r="E48" s="100" t="s">
        <v>359</v>
      </c>
      <c r="F48" s="87" t="s">
        <v>387</v>
      </c>
      <c r="G48" s="100" t="s">
        <v>361</v>
      </c>
      <c r="H48" s="87" t="s">
        <v>426</v>
      </c>
      <c r="I48" s="87" t="s">
        <v>189</v>
      </c>
      <c r="J48" s="87"/>
      <c r="K48" s="97">
        <v>2.76</v>
      </c>
      <c r="L48" s="100" t="s">
        <v>193</v>
      </c>
      <c r="M48" s="101">
        <v>3.1E-2</v>
      </c>
      <c r="N48" s="101">
        <v>4.4000000000000003E-3</v>
      </c>
      <c r="O48" s="97">
        <v>24784091.999999996</v>
      </c>
      <c r="P48" s="99">
        <v>112.32</v>
      </c>
      <c r="Q48" s="97">
        <v>27837.492469999994</v>
      </c>
      <c r="R48" s="98">
        <v>2.8815796541512655E-2</v>
      </c>
      <c r="S48" s="98">
        <v>4.9886755917155105E-3</v>
      </c>
      <c r="T48" s="98">
        <f>Q48/'סכום נכסי הקרן'!$C$43</f>
        <v>5.7860293786095275E-4</v>
      </c>
    </row>
    <row r="49" spans="2:20" s="152" customFormat="1">
      <c r="B49" s="90" t="s">
        <v>441</v>
      </c>
      <c r="C49" s="87" t="s">
        <v>442</v>
      </c>
      <c r="D49" s="100" t="s">
        <v>149</v>
      </c>
      <c r="E49" s="100" t="s">
        <v>359</v>
      </c>
      <c r="F49" s="87" t="s">
        <v>387</v>
      </c>
      <c r="G49" s="100" t="s">
        <v>361</v>
      </c>
      <c r="H49" s="87" t="s">
        <v>426</v>
      </c>
      <c r="I49" s="87" t="s">
        <v>189</v>
      </c>
      <c r="J49" s="87"/>
      <c r="K49" s="97">
        <v>3.1200000000000006</v>
      </c>
      <c r="L49" s="100" t="s">
        <v>193</v>
      </c>
      <c r="M49" s="101">
        <v>2.7999999999999997E-2</v>
      </c>
      <c r="N49" s="101">
        <v>4.7000000000000011E-3</v>
      </c>
      <c r="O49" s="97">
        <v>36652192.999999993</v>
      </c>
      <c r="P49" s="99">
        <v>109.78</v>
      </c>
      <c r="Q49" s="97">
        <v>40236.776669999985</v>
      </c>
      <c r="R49" s="98">
        <v>3.7265849747796967E-2</v>
      </c>
      <c r="S49" s="98">
        <v>7.2107150412077719E-3</v>
      </c>
      <c r="T49" s="98">
        <f>Q49/'סכום נכסי הקרן'!$C$43</f>
        <v>8.363223525397163E-4</v>
      </c>
    </row>
    <row r="50" spans="2:20" s="152" customFormat="1">
      <c r="B50" s="90" t="s">
        <v>443</v>
      </c>
      <c r="C50" s="87" t="s">
        <v>444</v>
      </c>
      <c r="D50" s="100" t="s">
        <v>149</v>
      </c>
      <c r="E50" s="100" t="s">
        <v>359</v>
      </c>
      <c r="F50" s="87" t="s">
        <v>387</v>
      </c>
      <c r="G50" s="100" t="s">
        <v>361</v>
      </c>
      <c r="H50" s="87" t="s">
        <v>426</v>
      </c>
      <c r="I50" s="87" t="s">
        <v>189</v>
      </c>
      <c r="J50" s="87"/>
      <c r="K50" s="97">
        <v>2.86</v>
      </c>
      <c r="L50" s="100" t="s">
        <v>193</v>
      </c>
      <c r="M50" s="101">
        <v>4.2000000000000003E-2</v>
      </c>
      <c r="N50" s="101">
        <v>4.4000000000000003E-3</v>
      </c>
      <c r="O50" s="97">
        <v>3091609.3799999994</v>
      </c>
      <c r="P50" s="99">
        <v>132.5</v>
      </c>
      <c r="Q50" s="97">
        <v>4096.3821899999994</v>
      </c>
      <c r="R50" s="98">
        <v>2.3705933979986962E-2</v>
      </c>
      <c r="S50" s="98">
        <v>7.3410066900293379E-4</v>
      </c>
      <c r="T50" s="98">
        <f>Q50/'סכום נכסי הקרן'!$C$43</f>
        <v>8.5143400480110969E-5</v>
      </c>
    </row>
    <row r="51" spans="2:20" s="152" customFormat="1">
      <c r="B51" s="90" t="s">
        <v>445</v>
      </c>
      <c r="C51" s="87" t="s">
        <v>446</v>
      </c>
      <c r="D51" s="100" t="s">
        <v>149</v>
      </c>
      <c r="E51" s="100" t="s">
        <v>359</v>
      </c>
      <c r="F51" s="87" t="s">
        <v>360</v>
      </c>
      <c r="G51" s="100" t="s">
        <v>361</v>
      </c>
      <c r="H51" s="87" t="s">
        <v>426</v>
      </c>
      <c r="I51" s="87" t="s">
        <v>189</v>
      </c>
      <c r="J51" s="87"/>
      <c r="K51" s="97">
        <v>4.4400000000000004</v>
      </c>
      <c r="L51" s="100" t="s">
        <v>193</v>
      </c>
      <c r="M51" s="101">
        <v>0.04</v>
      </c>
      <c r="N51" s="101">
        <v>1.01E-2</v>
      </c>
      <c r="O51" s="97">
        <v>58097953.999999993</v>
      </c>
      <c r="P51" s="99">
        <v>122.1</v>
      </c>
      <c r="Q51" s="97">
        <v>70937.603899999973</v>
      </c>
      <c r="R51" s="98">
        <v>4.3035585237904052E-2</v>
      </c>
      <c r="S51" s="98">
        <v>1.2712520479065728E-2</v>
      </c>
      <c r="T51" s="98">
        <f>Q51/'סכום נכסי הקרן'!$C$43</f>
        <v>1.4744397709524218E-3</v>
      </c>
    </row>
    <row r="52" spans="2:20" s="152" customFormat="1">
      <c r="B52" s="90" t="s">
        <v>447</v>
      </c>
      <c r="C52" s="87" t="s">
        <v>448</v>
      </c>
      <c r="D52" s="100" t="s">
        <v>149</v>
      </c>
      <c r="E52" s="100" t="s">
        <v>359</v>
      </c>
      <c r="F52" s="87" t="s">
        <v>449</v>
      </c>
      <c r="G52" s="100" t="s">
        <v>450</v>
      </c>
      <c r="H52" s="87" t="s">
        <v>426</v>
      </c>
      <c r="I52" s="87" t="s">
        <v>191</v>
      </c>
      <c r="J52" s="87"/>
      <c r="K52" s="97">
        <v>3.1200000000000006</v>
      </c>
      <c r="L52" s="100" t="s">
        <v>193</v>
      </c>
      <c r="M52" s="101">
        <v>4.6500000000000007E-2</v>
      </c>
      <c r="N52" s="101">
        <v>5.9000000000000007E-3</v>
      </c>
      <c r="O52" s="97">
        <v>560401.6399999999</v>
      </c>
      <c r="P52" s="99">
        <v>135.16999999999999</v>
      </c>
      <c r="Q52" s="97">
        <v>757.49486999999988</v>
      </c>
      <c r="R52" s="98">
        <v>3.6869472272221485E-3</v>
      </c>
      <c r="S52" s="98">
        <v>1.3574843973073966E-4</v>
      </c>
      <c r="T52" s="98">
        <f>Q52/'סכום נכסי הקרן'!$C$43</f>
        <v>1.5744548747303189E-5</v>
      </c>
    </row>
    <row r="53" spans="2:20" s="152" customFormat="1">
      <c r="B53" s="90" t="s">
        <v>451</v>
      </c>
      <c r="C53" s="87" t="s">
        <v>452</v>
      </c>
      <c r="D53" s="100" t="s">
        <v>149</v>
      </c>
      <c r="E53" s="100" t="s">
        <v>359</v>
      </c>
      <c r="F53" s="87" t="s">
        <v>453</v>
      </c>
      <c r="G53" s="100" t="s">
        <v>410</v>
      </c>
      <c r="H53" s="87" t="s">
        <v>426</v>
      </c>
      <c r="I53" s="87" t="s">
        <v>191</v>
      </c>
      <c r="J53" s="87"/>
      <c r="K53" s="97">
        <v>3.29</v>
      </c>
      <c r="L53" s="100" t="s">
        <v>193</v>
      </c>
      <c r="M53" s="101">
        <v>3.6400000000000002E-2</v>
      </c>
      <c r="N53" s="101">
        <v>8.9999999999999993E-3</v>
      </c>
      <c r="O53" s="97">
        <v>4429796.9999999991</v>
      </c>
      <c r="P53" s="99">
        <v>117.22</v>
      </c>
      <c r="Q53" s="97">
        <v>5192.6079099999988</v>
      </c>
      <c r="R53" s="98">
        <v>3.4439626822157426E-2</v>
      </c>
      <c r="S53" s="98">
        <v>9.3055207346288298E-4</v>
      </c>
      <c r="T53" s="98">
        <f>Q53/'סכום נכסי הקרן'!$C$43</f>
        <v>1.0792847793758277E-4</v>
      </c>
    </row>
    <row r="54" spans="2:20" s="152" customFormat="1">
      <c r="B54" s="90" t="s">
        <v>454</v>
      </c>
      <c r="C54" s="87" t="s">
        <v>455</v>
      </c>
      <c r="D54" s="100" t="s">
        <v>149</v>
      </c>
      <c r="E54" s="100" t="s">
        <v>359</v>
      </c>
      <c r="F54" s="87" t="s">
        <v>360</v>
      </c>
      <c r="G54" s="100" t="s">
        <v>361</v>
      </c>
      <c r="H54" s="87" t="s">
        <v>426</v>
      </c>
      <c r="I54" s="87" t="s">
        <v>189</v>
      </c>
      <c r="J54" s="87"/>
      <c r="K54" s="97">
        <v>3.9600000000000017</v>
      </c>
      <c r="L54" s="100" t="s">
        <v>193</v>
      </c>
      <c r="M54" s="101">
        <v>0.05</v>
      </c>
      <c r="N54" s="101">
        <v>9.3000000000000027E-3</v>
      </c>
      <c r="O54" s="97">
        <v>27424237.999999996</v>
      </c>
      <c r="P54" s="99">
        <v>127.79</v>
      </c>
      <c r="Q54" s="97">
        <v>35045.435429999983</v>
      </c>
      <c r="R54" s="98">
        <v>2.7424265424265421E-2</v>
      </c>
      <c r="S54" s="98">
        <v>6.2803899639701614E-3</v>
      </c>
      <c r="T54" s="98">
        <f>Q54/'סכום נכסי הקרן'!$C$43</f>
        <v>7.2842020236797266E-4</v>
      </c>
    </row>
    <row r="55" spans="2:20" s="152" customFormat="1">
      <c r="B55" s="90" t="s">
        <v>456</v>
      </c>
      <c r="C55" s="87" t="s">
        <v>457</v>
      </c>
      <c r="D55" s="100" t="s">
        <v>149</v>
      </c>
      <c r="E55" s="100" t="s">
        <v>359</v>
      </c>
      <c r="F55" s="87" t="s">
        <v>458</v>
      </c>
      <c r="G55" s="100" t="s">
        <v>410</v>
      </c>
      <c r="H55" s="87" t="s">
        <v>426</v>
      </c>
      <c r="I55" s="87" t="s">
        <v>191</v>
      </c>
      <c r="J55" s="87"/>
      <c r="K55" s="97">
        <v>5.8600000000000012</v>
      </c>
      <c r="L55" s="100" t="s">
        <v>193</v>
      </c>
      <c r="M55" s="101">
        <v>3.0499999999999999E-2</v>
      </c>
      <c r="N55" s="101">
        <v>1.3300000000000001E-2</v>
      </c>
      <c r="O55" s="97">
        <v>22303180.940000001</v>
      </c>
      <c r="P55" s="99">
        <v>111.66</v>
      </c>
      <c r="Q55" s="97">
        <v>24903.732559999997</v>
      </c>
      <c r="R55" s="98">
        <v>7.7711247722479268E-2</v>
      </c>
      <c r="S55" s="98">
        <v>4.4629250604583228E-3</v>
      </c>
      <c r="T55" s="98">
        <f>Q55/'סכום נכסי הקרן'!$C$43</f>
        <v>5.1762466890465102E-4</v>
      </c>
    </row>
    <row r="56" spans="2:20" s="152" customFormat="1">
      <c r="B56" s="90" t="s">
        <v>459</v>
      </c>
      <c r="C56" s="87" t="s">
        <v>460</v>
      </c>
      <c r="D56" s="100" t="s">
        <v>149</v>
      </c>
      <c r="E56" s="100" t="s">
        <v>359</v>
      </c>
      <c r="F56" s="87" t="s">
        <v>458</v>
      </c>
      <c r="G56" s="100" t="s">
        <v>410</v>
      </c>
      <c r="H56" s="87" t="s">
        <v>426</v>
      </c>
      <c r="I56" s="87" t="s">
        <v>191</v>
      </c>
      <c r="J56" s="87"/>
      <c r="K56" s="97">
        <v>3.4699999999999998</v>
      </c>
      <c r="L56" s="100" t="s">
        <v>193</v>
      </c>
      <c r="M56" s="101">
        <v>0.03</v>
      </c>
      <c r="N56" s="101">
        <v>8.4000000000000012E-3</v>
      </c>
      <c r="O56" s="97">
        <v>34452766.229999997</v>
      </c>
      <c r="P56" s="99">
        <v>113.66</v>
      </c>
      <c r="Q56" s="97">
        <v>39159.012639999994</v>
      </c>
      <c r="R56" s="98">
        <v>3.0432969158674588E-2</v>
      </c>
      <c r="S56" s="98">
        <v>7.0175721022062007E-3</v>
      </c>
      <c r="T56" s="98">
        <f>Q56/'סכום נכסי הקרן'!$C$43</f>
        <v>8.13921001744529E-4</v>
      </c>
    </row>
    <row r="57" spans="2:20" s="152" customFormat="1">
      <c r="B57" s="90" t="s">
        <v>461</v>
      </c>
      <c r="C57" s="87" t="s">
        <v>462</v>
      </c>
      <c r="D57" s="100" t="s">
        <v>149</v>
      </c>
      <c r="E57" s="100" t="s">
        <v>359</v>
      </c>
      <c r="F57" s="87" t="s">
        <v>378</v>
      </c>
      <c r="G57" s="100" t="s">
        <v>361</v>
      </c>
      <c r="H57" s="87" t="s">
        <v>426</v>
      </c>
      <c r="I57" s="87" t="s">
        <v>191</v>
      </c>
      <c r="J57" s="87"/>
      <c r="K57" s="97">
        <v>3.8099999999999996</v>
      </c>
      <c r="L57" s="100" t="s">
        <v>193</v>
      </c>
      <c r="M57" s="101">
        <v>6.5000000000000002E-2</v>
      </c>
      <c r="N57" s="101">
        <v>8.9999999999999976E-3</v>
      </c>
      <c r="O57" s="97">
        <v>53201368.999999993</v>
      </c>
      <c r="P57" s="99">
        <v>134.66</v>
      </c>
      <c r="Q57" s="97">
        <v>72584.890620000006</v>
      </c>
      <c r="R57" s="98">
        <v>3.3778646984126977E-2</v>
      </c>
      <c r="S57" s="98">
        <v>1.3007725913300777E-2</v>
      </c>
      <c r="T57" s="98">
        <f>Q57/'סכום נכסי הקרן'!$C$43</f>
        <v>1.5086786642980966E-3</v>
      </c>
    </row>
    <row r="58" spans="2:20" s="152" customFormat="1">
      <c r="B58" s="90" t="s">
        <v>463</v>
      </c>
      <c r="C58" s="87" t="s">
        <v>464</v>
      </c>
      <c r="D58" s="100" t="s">
        <v>149</v>
      </c>
      <c r="E58" s="100" t="s">
        <v>359</v>
      </c>
      <c r="F58" s="87" t="s">
        <v>465</v>
      </c>
      <c r="G58" s="100" t="s">
        <v>450</v>
      </c>
      <c r="H58" s="87" t="s">
        <v>426</v>
      </c>
      <c r="I58" s="87" t="s">
        <v>189</v>
      </c>
      <c r="J58" s="87"/>
      <c r="K58" s="97">
        <v>1.4000000000000006</v>
      </c>
      <c r="L58" s="100" t="s">
        <v>193</v>
      </c>
      <c r="M58" s="101">
        <v>4.4000000000000004E-2</v>
      </c>
      <c r="N58" s="101">
        <v>6.5000000000000014E-3</v>
      </c>
      <c r="O58" s="97">
        <v>118286.99999999999</v>
      </c>
      <c r="P58" s="99">
        <v>113.13</v>
      </c>
      <c r="Q58" s="97">
        <v>133.81807999999995</v>
      </c>
      <c r="R58" s="98">
        <v>6.5811080155238409E-4</v>
      </c>
      <c r="S58" s="98">
        <v>2.3981146654845721E-5</v>
      </c>
      <c r="T58" s="98">
        <f>Q58/'סכום נכסי הקרן'!$C$43</f>
        <v>2.781411950460493E-6</v>
      </c>
    </row>
    <row r="59" spans="2:20" s="152" customFormat="1">
      <c r="B59" s="90" t="s">
        <v>466</v>
      </c>
      <c r="C59" s="87" t="s">
        <v>467</v>
      </c>
      <c r="D59" s="100" t="s">
        <v>149</v>
      </c>
      <c r="E59" s="100" t="s">
        <v>359</v>
      </c>
      <c r="F59" s="87" t="s">
        <v>468</v>
      </c>
      <c r="G59" s="100" t="s">
        <v>469</v>
      </c>
      <c r="H59" s="87" t="s">
        <v>426</v>
      </c>
      <c r="I59" s="87" t="s">
        <v>189</v>
      </c>
      <c r="J59" s="87"/>
      <c r="K59" s="97">
        <v>1.31</v>
      </c>
      <c r="L59" s="100" t="s">
        <v>193</v>
      </c>
      <c r="M59" s="101">
        <v>4.0999999999999995E-2</v>
      </c>
      <c r="N59" s="101">
        <v>-2.0000000000000001E-4</v>
      </c>
      <c r="O59" s="97">
        <v>17783.599999999995</v>
      </c>
      <c r="P59" s="99">
        <v>126.16</v>
      </c>
      <c r="Q59" s="97">
        <v>22.435799999999997</v>
      </c>
      <c r="R59" s="98">
        <v>5.9784696092046629E-5</v>
      </c>
      <c r="S59" s="98">
        <v>4.0206540858962241E-6</v>
      </c>
      <c r="T59" s="98">
        <f>Q59/'סכום נכסי הקרן'!$C$43</f>
        <v>4.663286324100715E-7</v>
      </c>
    </row>
    <row r="60" spans="2:20" s="152" customFormat="1">
      <c r="B60" s="90" t="s">
        <v>470</v>
      </c>
      <c r="C60" s="87" t="s">
        <v>471</v>
      </c>
      <c r="D60" s="100" t="s">
        <v>149</v>
      </c>
      <c r="E60" s="100" t="s">
        <v>359</v>
      </c>
      <c r="F60" s="87" t="s">
        <v>472</v>
      </c>
      <c r="G60" s="100" t="s">
        <v>473</v>
      </c>
      <c r="H60" s="87" t="s">
        <v>474</v>
      </c>
      <c r="I60" s="87" t="s">
        <v>191</v>
      </c>
      <c r="J60" s="87"/>
      <c r="K60" s="97">
        <v>9.0500000000000007</v>
      </c>
      <c r="L60" s="100" t="s">
        <v>193</v>
      </c>
      <c r="M60" s="101">
        <v>5.1500000000000004E-2</v>
      </c>
      <c r="N60" s="101">
        <v>4.9900000000000014E-2</v>
      </c>
      <c r="O60" s="97">
        <v>37070304.999999993</v>
      </c>
      <c r="P60" s="99">
        <v>122.8</v>
      </c>
      <c r="Q60" s="97">
        <v>45522.331569999995</v>
      </c>
      <c r="R60" s="98">
        <v>1.0439334084666328E-2</v>
      </c>
      <c r="S60" s="98">
        <v>8.1579238728480014E-3</v>
      </c>
      <c r="T60" s="98">
        <f>Q60/'סכום נכסי הקרן'!$C$43</f>
        <v>9.4618273585768832E-4</v>
      </c>
    </row>
    <row r="61" spans="2:20" s="152" customFormat="1">
      <c r="B61" s="90" t="s">
        <v>475</v>
      </c>
      <c r="C61" s="87" t="s">
        <v>476</v>
      </c>
      <c r="D61" s="100" t="s">
        <v>149</v>
      </c>
      <c r="E61" s="100" t="s">
        <v>359</v>
      </c>
      <c r="F61" s="87" t="s">
        <v>477</v>
      </c>
      <c r="G61" s="100" t="s">
        <v>410</v>
      </c>
      <c r="H61" s="87" t="s">
        <v>474</v>
      </c>
      <c r="I61" s="87" t="s">
        <v>189</v>
      </c>
      <c r="J61" s="87"/>
      <c r="K61" s="97">
        <v>1.7</v>
      </c>
      <c r="L61" s="100" t="s">
        <v>193</v>
      </c>
      <c r="M61" s="101">
        <v>4.9500000000000002E-2</v>
      </c>
      <c r="N61" s="101">
        <v>6.9999999999999984E-3</v>
      </c>
      <c r="O61" s="97">
        <v>4243113.4000000004</v>
      </c>
      <c r="P61" s="99">
        <v>129.75</v>
      </c>
      <c r="Q61" s="97">
        <v>5505.4395400000003</v>
      </c>
      <c r="R61" s="98">
        <v>8.2240844375175079E-3</v>
      </c>
      <c r="S61" s="98">
        <v>9.8661371473964085E-4</v>
      </c>
      <c r="T61" s="98">
        <f>Q61/'סכום נכסי הקרן'!$C$43</f>
        <v>1.1443069074891618E-4</v>
      </c>
    </row>
    <row r="62" spans="2:20" s="152" customFormat="1">
      <c r="B62" s="90" t="s">
        <v>478</v>
      </c>
      <c r="C62" s="87" t="s">
        <v>479</v>
      </c>
      <c r="D62" s="100" t="s">
        <v>149</v>
      </c>
      <c r="E62" s="100" t="s">
        <v>359</v>
      </c>
      <c r="F62" s="87" t="s">
        <v>477</v>
      </c>
      <c r="G62" s="100" t="s">
        <v>410</v>
      </c>
      <c r="H62" s="87" t="s">
        <v>474</v>
      </c>
      <c r="I62" s="87" t="s">
        <v>189</v>
      </c>
      <c r="J62" s="87"/>
      <c r="K62" s="97">
        <v>4.5199999999999996</v>
      </c>
      <c r="L62" s="100" t="s">
        <v>193</v>
      </c>
      <c r="M62" s="101">
        <v>4.8000000000000001E-2</v>
      </c>
      <c r="N62" s="101">
        <v>1.34E-2</v>
      </c>
      <c r="O62" s="97">
        <v>40713277.999999993</v>
      </c>
      <c r="P62" s="99">
        <v>120.55</v>
      </c>
      <c r="Q62" s="97">
        <v>49079.854139999996</v>
      </c>
      <c r="R62" s="98">
        <v>3.511139532196221E-2</v>
      </c>
      <c r="S62" s="98">
        <v>8.7954570856925863E-3</v>
      </c>
      <c r="T62" s="98">
        <f>Q62/'סכום נכסי הקרן'!$C$43</f>
        <v>1.020125926420809E-3</v>
      </c>
    </row>
    <row r="63" spans="2:20" s="152" customFormat="1">
      <c r="B63" s="90" t="s">
        <v>480</v>
      </c>
      <c r="C63" s="87" t="s">
        <v>481</v>
      </c>
      <c r="D63" s="100" t="s">
        <v>149</v>
      </c>
      <c r="E63" s="100" t="s">
        <v>359</v>
      </c>
      <c r="F63" s="87" t="s">
        <v>477</v>
      </c>
      <c r="G63" s="100" t="s">
        <v>410</v>
      </c>
      <c r="H63" s="87" t="s">
        <v>474</v>
      </c>
      <c r="I63" s="87" t="s">
        <v>189</v>
      </c>
      <c r="J63" s="87"/>
      <c r="K63" s="97">
        <v>2.65</v>
      </c>
      <c r="L63" s="100" t="s">
        <v>193</v>
      </c>
      <c r="M63" s="101">
        <v>4.9000000000000002E-2</v>
      </c>
      <c r="N63" s="101">
        <v>7.3000000000000009E-3</v>
      </c>
      <c r="O63" s="97">
        <v>24094078.049999997</v>
      </c>
      <c r="P63" s="99">
        <v>119.68</v>
      </c>
      <c r="Q63" s="97">
        <v>28835.793129999995</v>
      </c>
      <c r="R63" s="98">
        <v>4.8649417475995341E-2</v>
      </c>
      <c r="S63" s="98">
        <v>5.16757813263591E-3</v>
      </c>
      <c r="T63" s="98">
        <f>Q63/'סכום נכסי הקרן'!$C$43</f>
        <v>5.9935264063561958E-4</v>
      </c>
    </row>
    <row r="64" spans="2:20" s="152" customFormat="1">
      <c r="B64" s="90" t="s">
        <v>482</v>
      </c>
      <c r="C64" s="87" t="s">
        <v>483</v>
      </c>
      <c r="D64" s="100" t="s">
        <v>149</v>
      </c>
      <c r="E64" s="100" t="s">
        <v>359</v>
      </c>
      <c r="F64" s="87" t="s">
        <v>387</v>
      </c>
      <c r="G64" s="100" t="s">
        <v>361</v>
      </c>
      <c r="H64" s="87" t="s">
        <v>474</v>
      </c>
      <c r="I64" s="87" t="s">
        <v>189</v>
      </c>
      <c r="J64" s="87"/>
      <c r="K64" s="97">
        <v>1.0099999999999998</v>
      </c>
      <c r="L64" s="100" t="s">
        <v>193</v>
      </c>
      <c r="M64" s="101">
        <v>4.2999999999999997E-2</v>
      </c>
      <c r="N64" s="101">
        <v>4.1999999999999997E-3</v>
      </c>
      <c r="O64" s="97">
        <v>2354641.9999999995</v>
      </c>
      <c r="P64" s="99">
        <v>119.43</v>
      </c>
      <c r="Q64" s="97">
        <v>2870.3559399999995</v>
      </c>
      <c r="R64" s="98">
        <v>3.363767558179169E-2</v>
      </c>
      <c r="S64" s="98">
        <v>5.1438809127098194E-4</v>
      </c>
      <c r="T64" s="98">
        <f>Q64/'סכום נכסי הקרן'!$C$43</f>
        <v>5.9660415943729453E-5</v>
      </c>
    </row>
    <row r="65" spans="2:20" s="152" customFormat="1">
      <c r="B65" s="90" t="s">
        <v>484</v>
      </c>
      <c r="C65" s="87" t="s">
        <v>485</v>
      </c>
      <c r="D65" s="100" t="s">
        <v>149</v>
      </c>
      <c r="E65" s="100" t="s">
        <v>359</v>
      </c>
      <c r="F65" s="87" t="s">
        <v>486</v>
      </c>
      <c r="G65" s="100" t="s">
        <v>410</v>
      </c>
      <c r="H65" s="87" t="s">
        <v>474</v>
      </c>
      <c r="I65" s="87" t="s">
        <v>191</v>
      </c>
      <c r="J65" s="87"/>
      <c r="K65" s="97">
        <v>2.21</v>
      </c>
      <c r="L65" s="100" t="s">
        <v>193</v>
      </c>
      <c r="M65" s="101">
        <v>4.8000000000000001E-2</v>
      </c>
      <c r="N65" s="101">
        <v>8.5000000000000006E-3</v>
      </c>
      <c r="O65" s="97">
        <v>2872790.2899999996</v>
      </c>
      <c r="P65" s="99">
        <v>113.68</v>
      </c>
      <c r="Q65" s="97">
        <v>3265.7877499999995</v>
      </c>
      <c r="R65" s="98">
        <v>1.0053157509798431E-2</v>
      </c>
      <c r="S65" s="98">
        <v>5.8525226917281021E-4</v>
      </c>
      <c r="T65" s="98">
        <f>Q65/'סכום נכסי הקרן'!$C$43</f>
        <v>6.7879475445451664E-5</v>
      </c>
    </row>
    <row r="66" spans="2:20" s="152" customFormat="1">
      <c r="B66" s="90" t="s">
        <v>487</v>
      </c>
      <c r="C66" s="87" t="s">
        <v>488</v>
      </c>
      <c r="D66" s="100" t="s">
        <v>149</v>
      </c>
      <c r="E66" s="100" t="s">
        <v>359</v>
      </c>
      <c r="F66" s="87" t="s">
        <v>486</v>
      </c>
      <c r="G66" s="100" t="s">
        <v>410</v>
      </c>
      <c r="H66" s="87" t="s">
        <v>474</v>
      </c>
      <c r="I66" s="87" t="s">
        <v>191</v>
      </c>
      <c r="J66" s="87"/>
      <c r="K66" s="97">
        <v>5.4200000000000008</v>
      </c>
      <c r="L66" s="100" t="s">
        <v>193</v>
      </c>
      <c r="M66" s="101">
        <v>3.2899999999999999E-2</v>
      </c>
      <c r="N66" s="101">
        <v>1.7500000000000005E-2</v>
      </c>
      <c r="O66" s="97">
        <v>16413661.109999998</v>
      </c>
      <c r="P66" s="99">
        <v>108.75</v>
      </c>
      <c r="Q66" s="97">
        <v>17849.856459999992</v>
      </c>
      <c r="R66" s="98">
        <v>7.4607550499999994E-2</v>
      </c>
      <c r="S66" s="98">
        <v>3.1988205594879649E-3</v>
      </c>
      <c r="T66" s="98">
        <f>Q66/'סכום נכסי הקרן'!$C$43</f>
        <v>3.7100968771819494E-4</v>
      </c>
    </row>
    <row r="67" spans="2:20" s="152" customFormat="1">
      <c r="B67" s="90" t="s">
        <v>489</v>
      </c>
      <c r="C67" s="87" t="s">
        <v>490</v>
      </c>
      <c r="D67" s="100" t="s">
        <v>149</v>
      </c>
      <c r="E67" s="100" t="s">
        <v>359</v>
      </c>
      <c r="F67" s="87" t="s">
        <v>491</v>
      </c>
      <c r="G67" s="100" t="s">
        <v>410</v>
      </c>
      <c r="H67" s="87" t="s">
        <v>474</v>
      </c>
      <c r="I67" s="87" t="s">
        <v>191</v>
      </c>
      <c r="J67" s="87"/>
      <c r="K67" s="97">
        <v>1.1399999999999999</v>
      </c>
      <c r="L67" s="100" t="s">
        <v>193</v>
      </c>
      <c r="M67" s="101">
        <v>5.5E-2</v>
      </c>
      <c r="N67" s="101">
        <v>6.1999999999999998E-3</v>
      </c>
      <c r="O67" s="97">
        <v>520993.99999999994</v>
      </c>
      <c r="P67" s="99">
        <v>127.2</v>
      </c>
      <c r="Q67" s="97">
        <v>662.70440999999994</v>
      </c>
      <c r="R67" s="98">
        <v>6.965239485138006E-3</v>
      </c>
      <c r="S67" s="98">
        <v>1.1876131868745248E-4</v>
      </c>
      <c r="T67" s="98">
        <f>Q67/'סכום נכסי הקרן'!$C$43</f>
        <v>1.3774326799464398E-5</v>
      </c>
    </row>
    <row r="68" spans="2:20" s="152" customFormat="1">
      <c r="B68" s="90" t="s">
        <v>492</v>
      </c>
      <c r="C68" s="87" t="s">
        <v>493</v>
      </c>
      <c r="D68" s="100" t="s">
        <v>149</v>
      </c>
      <c r="E68" s="100" t="s">
        <v>359</v>
      </c>
      <c r="F68" s="87" t="s">
        <v>491</v>
      </c>
      <c r="G68" s="100" t="s">
        <v>410</v>
      </c>
      <c r="H68" s="87" t="s">
        <v>474</v>
      </c>
      <c r="I68" s="87" t="s">
        <v>191</v>
      </c>
      <c r="J68" s="87"/>
      <c r="K68" s="97">
        <v>3.3899999999999992</v>
      </c>
      <c r="L68" s="100" t="s">
        <v>193</v>
      </c>
      <c r="M68" s="101">
        <v>5.8499999999999996E-2</v>
      </c>
      <c r="N68" s="101">
        <v>1.18E-2</v>
      </c>
      <c r="O68" s="97">
        <v>10070561.719999999</v>
      </c>
      <c r="P68" s="99">
        <v>126.1</v>
      </c>
      <c r="Q68" s="97">
        <v>12698.97867</v>
      </c>
      <c r="R68" s="98">
        <v>5.7031651673848721E-3</v>
      </c>
      <c r="S68" s="98">
        <v>2.2757468187559393E-3</v>
      </c>
      <c r="T68" s="98">
        <f>Q68/'סכום נכסי הקרן'!$C$43</f>
        <v>2.6394857130950401E-4</v>
      </c>
    </row>
    <row r="69" spans="2:20" s="152" customFormat="1">
      <c r="B69" s="90" t="s">
        <v>494</v>
      </c>
      <c r="C69" s="87" t="s">
        <v>495</v>
      </c>
      <c r="D69" s="100" t="s">
        <v>149</v>
      </c>
      <c r="E69" s="100" t="s">
        <v>359</v>
      </c>
      <c r="F69" s="87" t="s">
        <v>496</v>
      </c>
      <c r="G69" s="100" t="s">
        <v>410</v>
      </c>
      <c r="H69" s="87" t="s">
        <v>474</v>
      </c>
      <c r="I69" s="87" t="s">
        <v>189</v>
      </c>
      <c r="J69" s="87"/>
      <c r="K69" s="97">
        <v>1.4700000000000004</v>
      </c>
      <c r="L69" s="100" t="s">
        <v>193</v>
      </c>
      <c r="M69" s="101">
        <v>4.5499999999999999E-2</v>
      </c>
      <c r="N69" s="101">
        <v>4.3000000000000009E-3</v>
      </c>
      <c r="O69" s="97">
        <v>3870150.3999999994</v>
      </c>
      <c r="P69" s="99">
        <v>126.5</v>
      </c>
      <c r="Q69" s="97">
        <v>4895.7402999999977</v>
      </c>
      <c r="R69" s="98">
        <v>1.3682985674081823E-2</v>
      </c>
      <c r="S69" s="98">
        <v>8.7735129751030931E-4</v>
      </c>
      <c r="T69" s="98">
        <f>Q69/'סכום נכסי הקרן'!$C$43</f>
        <v>1.0175807765864701E-4</v>
      </c>
    </row>
    <row r="70" spans="2:20" s="152" customFormat="1">
      <c r="B70" s="90" t="s">
        <v>497</v>
      </c>
      <c r="C70" s="87" t="s">
        <v>498</v>
      </c>
      <c r="D70" s="100" t="s">
        <v>149</v>
      </c>
      <c r="E70" s="100" t="s">
        <v>359</v>
      </c>
      <c r="F70" s="87" t="s">
        <v>496</v>
      </c>
      <c r="G70" s="100" t="s">
        <v>410</v>
      </c>
      <c r="H70" s="87" t="s">
        <v>474</v>
      </c>
      <c r="I70" s="87" t="s">
        <v>189</v>
      </c>
      <c r="J70" s="87"/>
      <c r="K70" s="97">
        <v>6.5200000000000005</v>
      </c>
      <c r="L70" s="100" t="s">
        <v>193</v>
      </c>
      <c r="M70" s="101">
        <v>4.7500000000000001E-2</v>
      </c>
      <c r="N70" s="101">
        <v>1.9599999999999996E-2</v>
      </c>
      <c r="O70" s="97">
        <v>12959160.999999998</v>
      </c>
      <c r="P70" s="99">
        <v>142.24</v>
      </c>
      <c r="Q70" s="97">
        <v>18433.110679999994</v>
      </c>
      <c r="R70" s="98">
        <v>1.0569821206750441E-2</v>
      </c>
      <c r="S70" s="98">
        <v>3.303343842043489E-3</v>
      </c>
      <c r="T70" s="98">
        <f>Q70/'סכום נכסי הקרן'!$C$43</f>
        <v>3.8313264044374979E-4</v>
      </c>
    </row>
    <row r="71" spans="2:20" s="152" customFormat="1">
      <c r="B71" s="90" t="s">
        <v>499</v>
      </c>
      <c r="C71" s="87" t="s">
        <v>500</v>
      </c>
      <c r="D71" s="100" t="s">
        <v>149</v>
      </c>
      <c r="E71" s="100" t="s">
        <v>359</v>
      </c>
      <c r="F71" s="87" t="s">
        <v>501</v>
      </c>
      <c r="G71" s="100" t="s">
        <v>410</v>
      </c>
      <c r="H71" s="87" t="s">
        <v>474</v>
      </c>
      <c r="I71" s="87" t="s">
        <v>191</v>
      </c>
      <c r="J71" s="87"/>
      <c r="K71" s="97">
        <v>1.5999999999999996</v>
      </c>
      <c r="L71" s="100" t="s">
        <v>193</v>
      </c>
      <c r="M71" s="101">
        <v>4.9500000000000002E-2</v>
      </c>
      <c r="N71" s="101">
        <v>1.0699999999999998E-2</v>
      </c>
      <c r="O71" s="97">
        <v>1133264.5699999998</v>
      </c>
      <c r="P71" s="99">
        <v>131.33000000000001</v>
      </c>
      <c r="Q71" s="97">
        <v>1488.31637</v>
      </c>
      <c r="R71" s="98">
        <v>1.78773695355963E-3</v>
      </c>
      <c r="S71" s="98">
        <v>2.6671682285217096E-4</v>
      </c>
      <c r="T71" s="98">
        <f>Q71/'סכום נכסי הקרן'!$C$43</f>
        <v>3.0934690869753793E-5</v>
      </c>
    </row>
    <row r="72" spans="2:20" s="152" customFormat="1">
      <c r="B72" s="90" t="s">
        <v>502</v>
      </c>
      <c r="C72" s="87" t="s">
        <v>503</v>
      </c>
      <c r="D72" s="100" t="s">
        <v>149</v>
      </c>
      <c r="E72" s="100" t="s">
        <v>359</v>
      </c>
      <c r="F72" s="87" t="s">
        <v>501</v>
      </c>
      <c r="G72" s="100" t="s">
        <v>410</v>
      </c>
      <c r="H72" s="87" t="s">
        <v>474</v>
      </c>
      <c r="I72" s="87" t="s">
        <v>191</v>
      </c>
      <c r="J72" s="87"/>
      <c r="K72" s="97">
        <v>3.1300000000000012</v>
      </c>
      <c r="L72" s="100" t="s">
        <v>193</v>
      </c>
      <c r="M72" s="101">
        <v>6.5000000000000002E-2</v>
      </c>
      <c r="N72" s="101">
        <v>8.2000000000000007E-3</v>
      </c>
      <c r="O72" s="97">
        <v>47408449.839999989</v>
      </c>
      <c r="P72" s="99">
        <v>132.19</v>
      </c>
      <c r="Q72" s="97">
        <v>62669.229599999977</v>
      </c>
      <c r="R72" s="98">
        <v>6.7206932582219617E-2</v>
      </c>
      <c r="S72" s="98">
        <v>1.1230769308480576E-2</v>
      </c>
      <c r="T72" s="98">
        <f>Q72/'סכום נכסי הקרן'!$C$43</f>
        <v>1.3025814160208581E-3</v>
      </c>
    </row>
    <row r="73" spans="2:20" s="152" customFormat="1">
      <c r="B73" s="90" t="s">
        <v>504</v>
      </c>
      <c r="C73" s="87" t="s">
        <v>505</v>
      </c>
      <c r="D73" s="100" t="s">
        <v>149</v>
      </c>
      <c r="E73" s="100" t="s">
        <v>359</v>
      </c>
      <c r="F73" s="87" t="s">
        <v>501</v>
      </c>
      <c r="G73" s="100" t="s">
        <v>410</v>
      </c>
      <c r="H73" s="87" t="s">
        <v>474</v>
      </c>
      <c r="I73" s="87" t="s">
        <v>191</v>
      </c>
      <c r="J73" s="87"/>
      <c r="K73" s="97">
        <v>3.8199999999999994</v>
      </c>
      <c r="L73" s="100" t="s">
        <v>193</v>
      </c>
      <c r="M73" s="101">
        <v>5.0999999999999997E-2</v>
      </c>
      <c r="N73" s="101">
        <v>1.9199999999999995E-2</v>
      </c>
      <c r="O73" s="97">
        <v>18135559.999999996</v>
      </c>
      <c r="P73" s="99">
        <v>131.06</v>
      </c>
      <c r="Q73" s="97">
        <v>23768.464929999998</v>
      </c>
      <c r="R73" s="98">
        <v>8.7651725375333545E-3</v>
      </c>
      <c r="S73" s="98">
        <v>4.2594770695177182E-3</v>
      </c>
      <c r="T73" s="98">
        <f>Q73/'סכום נכסי הקרן'!$C$43</f>
        <v>4.9402810442657034E-4</v>
      </c>
    </row>
    <row r="74" spans="2:20" s="152" customFormat="1">
      <c r="B74" s="90" t="s">
        <v>506</v>
      </c>
      <c r="C74" s="87" t="s">
        <v>507</v>
      </c>
      <c r="D74" s="100" t="s">
        <v>149</v>
      </c>
      <c r="E74" s="100" t="s">
        <v>359</v>
      </c>
      <c r="F74" s="87" t="s">
        <v>501</v>
      </c>
      <c r="G74" s="100" t="s">
        <v>410</v>
      </c>
      <c r="H74" s="87" t="s">
        <v>474</v>
      </c>
      <c r="I74" s="87" t="s">
        <v>191</v>
      </c>
      <c r="J74" s="87"/>
      <c r="K74" s="97">
        <v>1.3800000000000001</v>
      </c>
      <c r="L74" s="100" t="s">
        <v>193</v>
      </c>
      <c r="M74" s="101">
        <v>5.2999999999999999E-2</v>
      </c>
      <c r="N74" s="101">
        <v>1.1699999999999997E-2</v>
      </c>
      <c r="O74" s="97">
        <v>7945818.4999999991</v>
      </c>
      <c r="P74" s="99">
        <v>123.62</v>
      </c>
      <c r="Q74" s="97">
        <v>9822.62068</v>
      </c>
      <c r="R74" s="98">
        <v>9.6604314225219607E-3</v>
      </c>
      <c r="S74" s="98">
        <v>1.7602831176624302E-3</v>
      </c>
      <c r="T74" s="98">
        <f>Q74/'סכום נכסי הקרן'!$C$43</f>
        <v>2.0416340261489616E-4</v>
      </c>
    </row>
    <row r="75" spans="2:20" s="152" customFormat="1">
      <c r="B75" s="90" t="s">
        <v>508</v>
      </c>
      <c r="C75" s="87" t="s">
        <v>509</v>
      </c>
      <c r="D75" s="100" t="s">
        <v>149</v>
      </c>
      <c r="E75" s="100" t="s">
        <v>359</v>
      </c>
      <c r="F75" s="87" t="s">
        <v>510</v>
      </c>
      <c r="G75" s="100" t="s">
        <v>410</v>
      </c>
      <c r="H75" s="87" t="s">
        <v>474</v>
      </c>
      <c r="I75" s="87" t="s">
        <v>191</v>
      </c>
      <c r="J75" s="87"/>
      <c r="K75" s="97">
        <v>3.2100000000000004</v>
      </c>
      <c r="L75" s="100" t="s">
        <v>193</v>
      </c>
      <c r="M75" s="101">
        <v>4.9500000000000002E-2</v>
      </c>
      <c r="N75" s="101">
        <v>1.6300000000000002E-2</v>
      </c>
      <c r="O75" s="97">
        <v>16396161.579999998</v>
      </c>
      <c r="P75" s="99">
        <v>111.33</v>
      </c>
      <c r="Q75" s="97">
        <v>18253.846729999997</v>
      </c>
      <c r="R75" s="98">
        <v>4.7818950011665882E-2</v>
      </c>
      <c r="S75" s="98">
        <v>3.2712184739700804E-3</v>
      </c>
      <c r="T75" s="98">
        <f>Q75/'סכום נכסי הקרן'!$C$43</f>
        <v>3.7940663501296836E-4</v>
      </c>
    </row>
    <row r="76" spans="2:20" s="152" customFormat="1">
      <c r="B76" s="90" t="s">
        <v>511</v>
      </c>
      <c r="C76" s="87" t="s">
        <v>512</v>
      </c>
      <c r="D76" s="100" t="s">
        <v>149</v>
      </c>
      <c r="E76" s="100" t="s">
        <v>359</v>
      </c>
      <c r="F76" s="87" t="s">
        <v>513</v>
      </c>
      <c r="G76" s="100" t="s">
        <v>361</v>
      </c>
      <c r="H76" s="87" t="s">
        <v>474</v>
      </c>
      <c r="I76" s="87" t="s">
        <v>191</v>
      </c>
      <c r="J76" s="87"/>
      <c r="K76" s="97">
        <v>4.34</v>
      </c>
      <c r="L76" s="100" t="s">
        <v>193</v>
      </c>
      <c r="M76" s="101">
        <v>3.85E-2</v>
      </c>
      <c r="N76" s="101">
        <v>5.5000000000000005E-3</v>
      </c>
      <c r="O76" s="97">
        <v>9854238.9999999981</v>
      </c>
      <c r="P76" s="99">
        <v>123.42</v>
      </c>
      <c r="Q76" s="97">
        <v>12162.101939999997</v>
      </c>
      <c r="R76" s="98">
        <v>2.3135655138249438E-2</v>
      </c>
      <c r="S76" s="98">
        <v>2.1795347105138833E-3</v>
      </c>
      <c r="T76" s="98">
        <f>Q76/'סכום נכסי הקרן'!$C$43</f>
        <v>2.5278957580795325E-4</v>
      </c>
    </row>
    <row r="77" spans="2:20" s="152" customFormat="1">
      <c r="B77" s="90" t="s">
        <v>514</v>
      </c>
      <c r="C77" s="87" t="s">
        <v>515</v>
      </c>
      <c r="D77" s="100" t="s">
        <v>149</v>
      </c>
      <c r="E77" s="100" t="s">
        <v>359</v>
      </c>
      <c r="F77" s="87" t="s">
        <v>513</v>
      </c>
      <c r="G77" s="100" t="s">
        <v>361</v>
      </c>
      <c r="H77" s="87" t="s">
        <v>474</v>
      </c>
      <c r="I77" s="87" t="s">
        <v>189</v>
      </c>
      <c r="J77" s="87"/>
      <c r="K77" s="97">
        <v>0.94</v>
      </c>
      <c r="L77" s="100" t="s">
        <v>193</v>
      </c>
      <c r="M77" s="101">
        <v>4.2900000000000001E-2</v>
      </c>
      <c r="N77" s="101">
        <v>5.0000000000000001E-4</v>
      </c>
      <c r="O77" s="97">
        <v>4763424.3199999994</v>
      </c>
      <c r="P77" s="99">
        <v>119.62</v>
      </c>
      <c r="Q77" s="97">
        <v>5698.0081999999993</v>
      </c>
      <c r="R77" s="98">
        <v>1.6780051690073426E-2</v>
      </c>
      <c r="S77" s="98">
        <v>1.0211233809714914E-3</v>
      </c>
      <c r="T77" s="98">
        <f>Q77/'סכום נכסי הקרן'!$C$43</f>
        <v>1.1843323489099445E-4</v>
      </c>
    </row>
    <row r="78" spans="2:20" s="152" customFormat="1">
      <c r="B78" s="90" t="s">
        <v>516</v>
      </c>
      <c r="C78" s="87" t="s">
        <v>517</v>
      </c>
      <c r="D78" s="100" t="s">
        <v>149</v>
      </c>
      <c r="E78" s="100" t="s">
        <v>359</v>
      </c>
      <c r="F78" s="87" t="s">
        <v>513</v>
      </c>
      <c r="G78" s="100" t="s">
        <v>361</v>
      </c>
      <c r="H78" s="87" t="s">
        <v>474</v>
      </c>
      <c r="I78" s="87" t="s">
        <v>189</v>
      </c>
      <c r="J78" s="87"/>
      <c r="K78" s="97">
        <v>3.4</v>
      </c>
      <c r="L78" s="100" t="s">
        <v>193</v>
      </c>
      <c r="M78" s="101">
        <v>4.7500000000000001E-2</v>
      </c>
      <c r="N78" s="101">
        <v>4.4999999999999997E-3</v>
      </c>
      <c r="O78" s="97">
        <v>7331762.3699999992</v>
      </c>
      <c r="P78" s="99">
        <v>135.96</v>
      </c>
      <c r="Q78" s="97">
        <v>9968.2642399999986</v>
      </c>
      <c r="R78" s="98">
        <v>1.4434935980795319E-2</v>
      </c>
      <c r="S78" s="98">
        <v>1.7863834739946522E-3</v>
      </c>
      <c r="T78" s="98">
        <f>Q78/'סכום נכסי הקרן'!$C$43</f>
        <v>2.0719060744619851E-4</v>
      </c>
    </row>
    <row r="79" spans="2:20" s="152" customFormat="1">
      <c r="B79" s="90" t="s">
        <v>518</v>
      </c>
      <c r="C79" s="87" t="s">
        <v>519</v>
      </c>
      <c r="D79" s="100" t="s">
        <v>149</v>
      </c>
      <c r="E79" s="100" t="s">
        <v>359</v>
      </c>
      <c r="F79" s="87" t="s">
        <v>520</v>
      </c>
      <c r="G79" s="100" t="s">
        <v>361</v>
      </c>
      <c r="H79" s="87" t="s">
        <v>474</v>
      </c>
      <c r="I79" s="87" t="s">
        <v>191</v>
      </c>
      <c r="J79" s="87"/>
      <c r="K79" s="97">
        <v>3.640000000000001</v>
      </c>
      <c r="L79" s="100" t="s">
        <v>193</v>
      </c>
      <c r="M79" s="101">
        <v>3.5499999999999997E-2</v>
      </c>
      <c r="N79" s="101">
        <v>6.9000000000000008E-3</v>
      </c>
      <c r="O79" s="97">
        <v>7892795</v>
      </c>
      <c r="P79" s="99">
        <v>119.87</v>
      </c>
      <c r="Q79" s="97">
        <v>9461.0929999999989</v>
      </c>
      <c r="R79" s="98">
        <v>1.3842467471198045E-2</v>
      </c>
      <c r="S79" s="98">
        <v>1.6954947997171559E-3</v>
      </c>
      <c r="T79" s="98">
        <f>Q79/'סכום נכסי הקרן'!$C$43</f>
        <v>1.9664904125524834E-4</v>
      </c>
    </row>
    <row r="80" spans="2:20" s="152" customFormat="1">
      <c r="B80" s="90" t="s">
        <v>521</v>
      </c>
      <c r="C80" s="87" t="s">
        <v>522</v>
      </c>
      <c r="D80" s="100" t="s">
        <v>149</v>
      </c>
      <c r="E80" s="100" t="s">
        <v>359</v>
      </c>
      <c r="F80" s="87" t="s">
        <v>520</v>
      </c>
      <c r="G80" s="100" t="s">
        <v>361</v>
      </c>
      <c r="H80" s="87" t="s">
        <v>474</v>
      </c>
      <c r="I80" s="87" t="s">
        <v>191</v>
      </c>
      <c r="J80" s="87"/>
      <c r="K80" s="97">
        <v>2.5999999999999996</v>
      </c>
      <c r="L80" s="100" t="s">
        <v>193</v>
      </c>
      <c r="M80" s="101">
        <v>4.6500000000000007E-2</v>
      </c>
      <c r="N80" s="101">
        <v>5.1000000000000004E-3</v>
      </c>
      <c r="O80" s="97">
        <v>16567326.719999997</v>
      </c>
      <c r="P80" s="99">
        <v>132.9</v>
      </c>
      <c r="Q80" s="97">
        <v>22017.977159999995</v>
      </c>
      <c r="R80" s="98">
        <v>2.5262662418508015E-2</v>
      </c>
      <c r="S80" s="98">
        <v>3.9457772770092317E-3</v>
      </c>
      <c r="T80" s="98">
        <f>Q80/'סכום נכסי הקרן'!$C$43</f>
        <v>4.5764417482144562E-4</v>
      </c>
    </row>
    <row r="81" spans="2:20" s="152" customFormat="1">
      <c r="B81" s="90" t="s">
        <v>523</v>
      </c>
      <c r="C81" s="87" t="s">
        <v>524</v>
      </c>
      <c r="D81" s="100" t="s">
        <v>149</v>
      </c>
      <c r="E81" s="100" t="s">
        <v>359</v>
      </c>
      <c r="F81" s="87" t="s">
        <v>520</v>
      </c>
      <c r="G81" s="100" t="s">
        <v>361</v>
      </c>
      <c r="H81" s="87" t="s">
        <v>474</v>
      </c>
      <c r="I81" s="87" t="s">
        <v>191</v>
      </c>
      <c r="J81" s="87"/>
      <c r="K81" s="97">
        <v>6.93</v>
      </c>
      <c r="L81" s="100" t="s">
        <v>193</v>
      </c>
      <c r="M81" s="101">
        <v>1.4999999999999999E-2</v>
      </c>
      <c r="N81" s="101">
        <v>1.2000000000000002E-2</v>
      </c>
      <c r="O81" s="97">
        <v>22109214.309999999</v>
      </c>
      <c r="P81" s="99">
        <v>100.49</v>
      </c>
      <c r="Q81" s="97">
        <v>22217.548439999995</v>
      </c>
      <c r="R81" s="98">
        <v>3.3993372597376316E-2</v>
      </c>
      <c r="S81" s="98">
        <v>3.9815418622863134E-3</v>
      </c>
      <c r="T81" s="98">
        <f>Q81/'סכום נכסי הקרן'!$C$43</f>
        <v>4.617922685854624E-4</v>
      </c>
    </row>
    <row r="82" spans="2:20" s="152" customFormat="1">
      <c r="B82" s="90" t="s">
        <v>525</v>
      </c>
      <c r="C82" s="87" t="s">
        <v>526</v>
      </c>
      <c r="D82" s="100" t="s">
        <v>149</v>
      </c>
      <c r="E82" s="100" t="s">
        <v>359</v>
      </c>
      <c r="F82" s="87" t="s">
        <v>449</v>
      </c>
      <c r="G82" s="100" t="s">
        <v>450</v>
      </c>
      <c r="H82" s="87" t="s">
        <v>474</v>
      </c>
      <c r="I82" s="87" t="s">
        <v>191</v>
      </c>
      <c r="J82" s="87"/>
      <c r="K82" s="97">
        <v>6.3299999999999983</v>
      </c>
      <c r="L82" s="100" t="s">
        <v>193</v>
      </c>
      <c r="M82" s="101">
        <v>3.85E-2</v>
      </c>
      <c r="N82" s="101">
        <v>1.5799999999999995E-2</v>
      </c>
      <c r="O82" s="97">
        <v>2595496.9999999995</v>
      </c>
      <c r="P82" s="99">
        <v>118.29</v>
      </c>
      <c r="Q82" s="97">
        <v>3070.2134900000001</v>
      </c>
      <c r="R82" s="98">
        <v>1.0835027364998449E-2</v>
      </c>
      <c r="S82" s="98">
        <v>5.502039781573292E-4</v>
      </c>
      <c r="T82" s="98">
        <f>Q82/'סכום נכסי הקרן'!$C$43</f>
        <v>6.3814459836451247E-5</v>
      </c>
    </row>
    <row r="83" spans="2:20" s="152" customFormat="1">
      <c r="B83" s="90" t="s">
        <v>527</v>
      </c>
      <c r="C83" s="87" t="s">
        <v>528</v>
      </c>
      <c r="D83" s="100" t="s">
        <v>149</v>
      </c>
      <c r="E83" s="100" t="s">
        <v>359</v>
      </c>
      <c r="F83" s="87" t="s">
        <v>449</v>
      </c>
      <c r="G83" s="100" t="s">
        <v>450</v>
      </c>
      <c r="H83" s="87" t="s">
        <v>474</v>
      </c>
      <c r="I83" s="87" t="s">
        <v>191</v>
      </c>
      <c r="J83" s="87"/>
      <c r="K83" s="97">
        <v>3.8600000000000003</v>
      </c>
      <c r="L83" s="100" t="s">
        <v>193</v>
      </c>
      <c r="M83" s="101">
        <v>3.9E-2</v>
      </c>
      <c r="N83" s="101">
        <v>8.0000000000000002E-3</v>
      </c>
      <c r="O83" s="97">
        <v>12233773.999999998</v>
      </c>
      <c r="P83" s="99">
        <v>121.26</v>
      </c>
      <c r="Q83" s="97">
        <v>14834.674249999998</v>
      </c>
      <c r="R83" s="98">
        <v>6.1466212804441478E-2</v>
      </c>
      <c r="S83" s="98">
        <v>2.6584785760348194E-3</v>
      </c>
      <c r="T83" s="98">
        <f>Q83/'סכום נכסי הקרן'!$C$43</f>
        <v>3.0833905433509852E-4</v>
      </c>
    </row>
    <row r="84" spans="2:20" s="152" customFormat="1">
      <c r="B84" s="90" t="s">
        <v>529</v>
      </c>
      <c r="C84" s="87" t="s">
        <v>530</v>
      </c>
      <c r="D84" s="100" t="s">
        <v>149</v>
      </c>
      <c r="E84" s="100" t="s">
        <v>359</v>
      </c>
      <c r="F84" s="87" t="s">
        <v>449</v>
      </c>
      <c r="G84" s="100" t="s">
        <v>450</v>
      </c>
      <c r="H84" s="87" t="s">
        <v>474</v>
      </c>
      <c r="I84" s="87" t="s">
        <v>191</v>
      </c>
      <c r="J84" s="87"/>
      <c r="K84" s="97">
        <v>4.7099999999999991</v>
      </c>
      <c r="L84" s="100" t="s">
        <v>193</v>
      </c>
      <c r="M84" s="101">
        <v>3.9E-2</v>
      </c>
      <c r="N84" s="101">
        <v>1.0999999999999996E-2</v>
      </c>
      <c r="O84" s="97">
        <v>9501468.9999999981</v>
      </c>
      <c r="P84" s="99">
        <v>122.7</v>
      </c>
      <c r="Q84" s="97">
        <v>11658.302300000001</v>
      </c>
      <c r="R84" s="98">
        <v>2.3811265999636618E-2</v>
      </c>
      <c r="S84" s="98">
        <v>2.0892502508093472E-3</v>
      </c>
      <c r="T84" s="98">
        <f>Q84/'סכום נכסי הקרן'!$C$43</f>
        <v>2.4231808840256163E-4</v>
      </c>
    </row>
    <row r="85" spans="2:20" s="152" customFormat="1">
      <c r="B85" s="90" t="s">
        <v>531</v>
      </c>
      <c r="C85" s="87" t="s">
        <v>532</v>
      </c>
      <c r="D85" s="100" t="s">
        <v>149</v>
      </c>
      <c r="E85" s="100" t="s">
        <v>359</v>
      </c>
      <c r="F85" s="87" t="s">
        <v>449</v>
      </c>
      <c r="G85" s="100" t="s">
        <v>450</v>
      </c>
      <c r="H85" s="87" t="s">
        <v>474</v>
      </c>
      <c r="I85" s="87" t="s">
        <v>191</v>
      </c>
      <c r="J85" s="87"/>
      <c r="K85" s="97">
        <v>7.1</v>
      </c>
      <c r="L85" s="100" t="s">
        <v>193</v>
      </c>
      <c r="M85" s="101">
        <v>3.85E-2</v>
      </c>
      <c r="N85" s="101">
        <v>1.7899999999999999E-2</v>
      </c>
      <c r="O85" s="97">
        <v>5650429.9999999991</v>
      </c>
      <c r="P85" s="99">
        <v>118.56</v>
      </c>
      <c r="Q85" s="97">
        <v>6699.1499999999987</v>
      </c>
      <c r="R85" s="98">
        <v>2.2601719999999995E-2</v>
      </c>
      <c r="S85" s="98">
        <v>1.2005350742800207E-3</v>
      </c>
      <c r="T85" s="98">
        <f>Q85/'סכום נכסי הקרן'!$C$43</f>
        <v>1.3924199082760279E-4</v>
      </c>
    </row>
    <row r="86" spans="2:20" s="152" customFormat="1">
      <c r="B86" s="90" t="s">
        <v>533</v>
      </c>
      <c r="C86" s="87" t="s">
        <v>534</v>
      </c>
      <c r="D86" s="100" t="s">
        <v>149</v>
      </c>
      <c r="E86" s="100" t="s">
        <v>359</v>
      </c>
      <c r="F86" s="87" t="s">
        <v>535</v>
      </c>
      <c r="G86" s="100" t="s">
        <v>536</v>
      </c>
      <c r="H86" s="87" t="s">
        <v>474</v>
      </c>
      <c r="I86" s="87" t="s">
        <v>191</v>
      </c>
      <c r="J86" s="87"/>
      <c r="K86" s="97">
        <v>0.98999999999999988</v>
      </c>
      <c r="L86" s="100" t="s">
        <v>193</v>
      </c>
      <c r="M86" s="101">
        <v>1.2800000000000001E-2</v>
      </c>
      <c r="N86" s="101">
        <v>2.0999999999999999E-3</v>
      </c>
      <c r="O86" s="97">
        <v>4715964.0299999993</v>
      </c>
      <c r="P86" s="99">
        <v>100.3</v>
      </c>
      <c r="Q86" s="97">
        <v>4760.2941000000001</v>
      </c>
      <c r="R86" s="98">
        <v>3.9299700249999993E-2</v>
      </c>
      <c r="S86" s="98">
        <v>8.5307838023305127E-4</v>
      </c>
      <c r="T86" s="98">
        <f>Q86/'סכום נכסי הקרן'!$C$43</f>
        <v>9.894282519556836E-5</v>
      </c>
    </row>
    <row r="87" spans="2:20" s="152" customFormat="1">
      <c r="B87" s="90" t="s">
        <v>537</v>
      </c>
      <c r="C87" s="87" t="s">
        <v>538</v>
      </c>
      <c r="D87" s="100" t="s">
        <v>149</v>
      </c>
      <c r="E87" s="100" t="s">
        <v>359</v>
      </c>
      <c r="F87" s="87" t="s">
        <v>539</v>
      </c>
      <c r="G87" s="100" t="s">
        <v>450</v>
      </c>
      <c r="H87" s="87" t="s">
        <v>474</v>
      </c>
      <c r="I87" s="87" t="s">
        <v>189</v>
      </c>
      <c r="J87" s="87"/>
      <c r="K87" s="97">
        <v>4.8899999999999997</v>
      </c>
      <c r="L87" s="100" t="s">
        <v>193</v>
      </c>
      <c r="M87" s="101">
        <v>3.7499999999999999E-2</v>
      </c>
      <c r="N87" s="101">
        <v>1.2800000000000001E-2</v>
      </c>
      <c r="O87" s="97">
        <v>33655732.999999993</v>
      </c>
      <c r="P87" s="99">
        <v>119.75</v>
      </c>
      <c r="Q87" s="97">
        <v>40302.739569999991</v>
      </c>
      <c r="R87" s="98">
        <v>4.3443495941961778E-2</v>
      </c>
      <c r="S87" s="98">
        <v>7.2225360595535668E-3</v>
      </c>
      <c r="T87" s="98">
        <f>Q87/'סכום נכסי הקרן'!$C$43</f>
        <v>8.3769339297272091E-4</v>
      </c>
    </row>
    <row r="88" spans="2:20" s="152" customFormat="1">
      <c r="B88" s="90" t="s">
        <v>540</v>
      </c>
      <c r="C88" s="87" t="s">
        <v>541</v>
      </c>
      <c r="D88" s="100" t="s">
        <v>149</v>
      </c>
      <c r="E88" s="100" t="s">
        <v>359</v>
      </c>
      <c r="F88" s="87" t="s">
        <v>539</v>
      </c>
      <c r="G88" s="100" t="s">
        <v>450</v>
      </c>
      <c r="H88" s="87" t="s">
        <v>474</v>
      </c>
      <c r="I88" s="87" t="s">
        <v>189</v>
      </c>
      <c r="J88" s="87"/>
      <c r="K88" s="97">
        <v>8.39</v>
      </c>
      <c r="L88" s="100" t="s">
        <v>193</v>
      </c>
      <c r="M88" s="101">
        <v>2.4799999999999999E-2</v>
      </c>
      <c r="N88" s="101">
        <v>1.9200000000000002E-2</v>
      </c>
      <c r="O88" s="97">
        <v>6728499.9999999991</v>
      </c>
      <c r="P88" s="99">
        <v>103.58</v>
      </c>
      <c r="Q88" s="97">
        <v>6969.3805199999988</v>
      </c>
      <c r="R88" s="98">
        <v>2.6178081765410768E-2</v>
      </c>
      <c r="S88" s="98">
        <v>1.2489622952559546E-3</v>
      </c>
      <c r="T88" s="98">
        <f>Q88/'סכום נכסי הקרן'!$C$43</f>
        <v>1.4485873856234202E-4</v>
      </c>
    </row>
    <row r="89" spans="2:20" s="152" customFormat="1">
      <c r="B89" s="90" t="s">
        <v>542</v>
      </c>
      <c r="C89" s="87" t="s">
        <v>543</v>
      </c>
      <c r="D89" s="100" t="s">
        <v>149</v>
      </c>
      <c r="E89" s="100" t="s">
        <v>359</v>
      </c>
      <c r="F89" s="87" t="s">
        <v>544</v>
      </c>
      <c r="G89" s="100" t="s">
        <v>410</v>
      </c>
      <c r="H89" s="87" t="s">
        <v>474</v>
      </c>
      <c r="I89" s="87" t="s">
        <v>191</v>
      </c>
      <c r="J89" s="87"/>
      <c r="K89" s="97">
        <v>3.7299999999999995</v>
      </c>
      <c r="L89" s="100" t="s">
        <v>193</v>
      </c>
      <c r="M89" s="101">
        <v>5.0999999999999997E-2</v>
      </c>
      <c r="N89" s="101">
        <v>8.8000000000000023E-3</v>
      </c>
      <c r="O89" s="97">
        <v>53874420.469999991</v>
      </c>
      <c r="P89" s="99">
        <v>128.79</v>
      </c>
      <c r="Q89" s="97">
        <v>69384.868279999981</v>
      </c>
      <c r="R89" s="98">
        <v>4.6389148029182876E-2</v>
      </c>
      <c r="S89" s="98">
        <v>1.2434259270868579E-2</v>
      </c>
      <c r="T89" s="98">
        <f>Q89/'סכום נכסי הקרן'!$C$43</f>
        <v>1.4421661244513387E-3</v>
      </c>
    </row>
    <row r="90" spans="2:20" s="152" customFormat="1">
      <c r="B90" s="90" t="s">
        <v>545</v>
      </c>
      <c r="C90" s="87" t="s">
        <v>546</v>
      </c>
      <c r="D90" s="100" t="s">
        <v>149</v>
      </c>
      <c r="E90" s="100" t="s">
        <v>359</v>
      </c>
      <c r="F90" s="87" t="s">
        <v>544</v>
      </c>
      <c r="G90" s="100" t="s">
        <v>410</v>
      </c>
      <c r="H90" s="87" t="s">
        <v>474</v>
      </c>
      <c r="I90" s="87" t="s">
        <v>191</v>
      </c>
      <c r="J90" s="87"/>
      <c r="K90" s="97">
        <v>4.03</v>
      </c>
      <c r="L90" s="100" t="s">
        <v>193</v>
      </c>
      <c r="M90" s="101">
        <v>3.4000000000000002E-2</v>
      </c>
      <c r="N90" s="101">
        <v>1.1099999999999999E-2</v>
      </c>
      <c r="O90" s="97">
        <v>12834429.880000001</v>
      </c>
      <c r="P90" s="99">
        <v>111.53</v>
      </c>
      <c r="Q90" s="97">
        <v>14314.2397</v>
      </c>
      <c r="R90" s="98">
        <v>3.6730775578119511E-2</v>
      </c>
      <c r="S90" s="98">
        <v>2.565213022771773E-3</v>
      </c>
      <c r="T90" s="98">
        <f>Q90/'סכום נכסי הקרן'!$C$43</f>
        <v>2.9752180993282846E-4</v>
      </c>
    </row>
    <row r="91" spans="2:20" s="152" customFormat="1">
      <c r="B91" s="90" t="s">
        <v>547</v>
      </c>
      <c r="C91" s="87" t="s">
        <v>548</v>
      </c>
      <c r="D91" s="100" t="s">
        <v>149</v>
      </c>
      <c r="E91" s="100" t="s">
        <v>359</v>
      </c>
      <c r="F91" s="87" t="s">
        <v>544</v>
      </c>
      <c r="G91" s="100" t="s">
        <v>410</v>
      </c>
      <c r="H91" s="87" t="s">
        <v>474</v>
      </c>
      <c r="I91" s="87" t="s">
        <v>191</v>
      </c>
      <c r="J91" s="87"/>
      <c r="K91" s="97">
        <v>5.0700000000000012</v>
      </c>
      <c r="L91" s="100" t="s">
        <v>193</v>
      </c>
      <c r="M91" s="101">
        <v>2.5499999999999998E-2</v>
      </c>
      <c r="N91" s="101">
        <v>1.3600000000000003E-2</v>
      </c>
      <c r="O91" s="97">
        <v>13967255.369999999</v>
      </c>
      <c r="P91" s="99">
        <v>106.15</v>
      </c>
      <c r="Q91" s="97">
        <v>14826.241549999997</v>
      </c>
      <c r="R91" s="98">
        <v>1.5088248125969761E-2</v>
      </c>
      <c r="S91" s="98">
        <v>2.6569673765362437E-3</v>
      </c>
      <c r="T91" s="98">
        <f>Q91/'סכום נכסי הקרן'!$C$43</f>
        <v>3.0816378046661492E-4</v>
      </c>
    </row>
    <row r="92" spans="2:20" s="152" customFormat="1">
      <c r="B92" s="90" t="s">
        <v>549</v>
      </c>
      <c r="C92" s="87" t="s">
        <v>550</v>
      </c>
      <c r="D92" s="100" t="s">
        <v>149</v>
      </c>
      <c r="E92" s="100" t="s">
        <v>359</v>
      </c>
      <c r="F92" s="87" t="s">
        <v>544</v>
      </c>
      <c r="G92" s="100" t="s">
        <v>410</v>
      </c>
      <c r="H92" s="87" t="s">
        <v>474</v>
      </c>
      <c r="I92" s="87" t="s">
        <v>191</v>
      </c>
      <c r="J92" s="87"/>
      <c r="K92" s="97">
        <v>3.9299999999999993</v>
      </c>
      <c r="L92" s="100" t="s">
        <v>193</v>
      </c>
      <c r="M92" s="101">
        <v>4.9000000000000002E-2</v>
      </c>
      <c r="N92" s="101">
        <v>1.41E-2</v>
      </c>
      <c r="O92" s="97">
        <v>16873090.709999997</v>
      </c>
      <c r="P92" s="99">
        <v>115.41</v>
      </c>
      <c r="Q92" s="97">
        <v>19891.701229999995</v>
      </c>
      <c r="R92" s="98">
        <v>1.6692475058452134E-2</v>
      </c>
      <c r="S92" s="98">
        <v>3.5647335876512732E-3</v>
      </c>
      <c r="T92" s="98">
        <f>Q92/'סכום נכסי הקרן'!$C$43</f>
        <v>4.1344947944337338E-4</v>
      </c>
    </row>
    <row r="93" spans="2:20" s="152" customFormat="1">
      <c r="B93" s="90" t="s">
        <v>551</v>
      </c>
      <c r="C93" s="87" t="s">
        <v>552</v>
      </c>
      <c r="D93" s="100" t="s">
        <v>149</v>
      </c>
      <c r="E93" s="100" t="s">
        <v>359</v>
      </c>
      <c r="F93" s="87" t="s">
        <v>553</v>
      </c>
      <c r="G93" s="100" t="s">
        <v>450</v>
      </c>
      <c r="H93" s="87" t="s">
        <v>474</v>
      </c>
      <c r="I93" s="87" t="s">
        <v>189</v>
      </c>
      <c r="J93" s="87"/>
      <c r="K93" s="97">
        <v>3.09</v>
      </c>
      <c r="L93" s="100" t="s">
        <v>193</v>
      </c>
      <c r="M93" s="101">
        <v>4.0500000000000001E-2</v>
      </c>
      <c r="N93" s="101">
        <v>5.6999999999999993E-3</v>
      </c>
      <c r="O93" s="97">
        <v>5547627.2799999984</v>
      </c>
      <c r="P93" s="99">
        <v>135.09</v>
      </c>
      <c r="Q93" s="97">
        <v>7494.2901199999988</v>
      </c>
      <c r="R93" s="98">
        <v>2.1794237574721379E-2</v>
      </c>
      <c r="S93" s="98">
        <v>1.3430298091385063E-3</v>
      </c>
      <c r="T93" s="98">
        <f>Q93/'סכום נכסי הקרן'!$C$43</f>
        <v>1.5576899698445835E-4</v>
      </c>
    </row>
    <row r="94" spans="2:20" s="152" customFormat="1">
      <c r="B94" s="90" t="s">
        <v>554</v>
      </c>
      <c r="C94" s="87" t="s">
        <v>555</v>
      </c>
      <c r="D94" s="100" t="s">
        <v>149</v>
      </c>
      <c r="E94" s="100" t="s">
        <v>359</v>
      </c>
      <c r="F94" s="87" t="s">
        <v>553</v>
      </c>
      <c r="G94" s="100" t="s">
        <v>450</v>
      </c>
      <c r="H94" s="87" t="s">
        <v>474</v>
      </c>
      <c r="I94" s="87" t="s">
        <v>189</v>
      </c>
      <c r="J94" s="87"/>
      <c r="K94" s="97">
        <v>1.73</v>
      </c>
      <c r="L94" s="100" t="s">
        <v>193</v>
      </c>
      <c r="M94" s="101">
        <v>4.2800000000000005E-2</v>
      </c>
      <c r="N94" s="101">
        <v>4.000000000000001E-3</v>
      </c>
      <c r="O94" s="97">
        <v>2795860.1699999995</v>
      </c>
      <c r="P94" s="99">
        <v>130.09</v>
      </c>
      <c r="Q94" s="97">
        <v>3637.1343699999993</v>
      </c>
      <c r="R94" s="98">
        <v>9.7719253467953102E-3</v>
      </c>
      <c r="S94" s="98">
        <v>6.5180021063185117E-4</v>
      </c>
      <c r="T94" s="98">
        <f>Q94/'סכום נכסי הקרן'!$C$43</f>
        <v>7.5597923704693695E-5</v>
      </c>
    </row>
    <row r="95" spans="2:20" s="152" customFormat="1">
      <c r="B95" s="90" t="s">
        <v>556</v>
      </c>
      <c r="C95" s="87" t="s">
        <v>557</v>
      </c>
      <c r="D95" s="100" t="s">
        <v>149</v>
      </c>
      <c r="E95" s="100" t="s">
        <v>359</v>
      </c>
      <c r="F95" s="87" t="s">
        <v>513</v>
      </c>
      <c r="G95" s="100" t="s">
        <v>361</v>
      </c>
      <c r="H95" s="87" t="s">
        <v>474</v>
      </c>
      <c r="I95" s="87" t="s">
        <v>189</v>
      </c>
      <c r="J95" s="87"/>
      <c r="K95" s="97">
        <v>2.1</v>
      </c>
      <c r="L95" s="100" t="s">
        <v>193</v>
      </c>
      <c r="M95" s="101">
        <v>5.2499999999999998E-2</v>
      </c>
      <c r="N95" s="101">
        <v>2.8000000000000008E-3</v>
      </c>
      <c r="O95" s="97">
        <v>8228638.3999999985</v>
      </c>
      <c r="P95" s="99">
        <v>136.47999999999999</v>
      </c>
      <c r="Q95" s="97">
        <v>11230.446049999997</v>
      </c>
      <c r="R95" s="98">
        <v>1.7142996666666663E-2</v>
      </c>
      <c r="S95" s="98">
        <v>2.0125753838672838E-3</v>
      </c>
      <c r="T95" s="98">
        <f>Q95/'סכום נכסי הקרן'!$C$43</f>
        <v>2.3342508615033068E-4</v>
      </c>
    </row>
    <row r="96" spans="2:20" s="152" customFormat="1">
      <c r="B96" s="90" t="s">
        <v>558</v>
      </c>
      <c r="C96" s="87" t="s">
        <v>559</v>
      </c>
      <c r="D96" s="100" t="s">
        <v>149</v>
      </c>
      <c r="E96" s="100" t="s">
        <v>359</v>
      </c>
      <c r="F96" s="87" t="s">
        <v>513</v>
      </c>
      <c r="G96" s="100" t="s">
        <v>361</v>
      </c>
      <c r="H96" s="87" t="s">
        <v>474</v>
      </c>
      <c r="I96" s="87" t="s">
        <v>189</v>
      </c>
      <c r="J96" s="87"/>
      <c r="K96" s="97">
        <v>1.4899999999999995</v>
      </c>
      <c r="L96" s="100" t="s">
        <v>193</v>
      </c>
      <c r="M96" s="101">
        <v>5.5E-2</v>
      </c>
      <c r="N96" s="101">
        <v>8.9999999999999987E-4</v>
      </c>
      <c r="O96" s="97">
        <v>1626430.34</v>
      </c>
      <c r="P96" s="99">
        <v>132.78</v>
      </c>
      <c r="Q96" s="97">
        <v>2159.5741800000001</v>
      </c>
      <c r="R96" s="98">
        <v>1.0165189625000001E-2</v>
      </c>
      <c r="S96" s="98">
        <v>3.8701097133211155E-4</v>
      </c>
      <c r="T96" s="98">
        <f>Q96/'סכום נכסי הקרן'!$C$43</f>
        <v>4.4886800290049911E-5</v>
      </c>
    </row>
    <row r="97" spans="2:20" s="152" customFormat="1">
      <c r="B97" s="90" t="s">
        <v>560</v>
      </c>
      <c r="C97" s="87" t="s">
        <v>561</v>
      </c>
      <c r="D97" s="100" t="s">
        <v>149</v>
      </c>
      <c r="E97" s="100" t="s">
        <v>359</v>
      </c>
      <c r="F97" s="87" t="s">
        <v>465</v>
      </c>
      <c r="G97" s="100" t="s">
        <v>450</v>
      </c>
      <c r="H97" s="87" t="s">
        <v>474</v>
      </c>
      <c r="I97" s="87" t="s">
        <v>189</v>
      </c>
      <c r="J97" s="87"/>
      <c r="K97" s="97">
        <v>3.33</v>
      </c>
      <c r="L97" s="100" t="s">
        <v>193</v>
      </c>
      <c r="M97" s="101">
        <v>3.6000000000000004E-2</v>
      </c>
      <c r="N97" s="101">
        <v>6.2000000000000006E-3</v>
      </c>
      <c r="O97" s="97">
        <v>26095526.999999996</v>
      </c>
      <c r="P97" s="99">
        <v>115.48</v>
      </c>
      <c r="Q97" s="97">
        <v>30135.114699999995</v>
      </c>
      <c r="R97" s="98">
        <v>6.3076553254437867E-2</v>
      </c>
      <c r="S97" s="98">
        <v>5.4004257502521125E-3</v>
      </c>
      <c r="T97" s="98">
        <f>Q97/'סכום נכסי הקרן'!$C$43</f>
        <v>6.2635907012772627E-4</v>
      </c>
    </row>
    <row r="98" spans="2:20" s="152" customFormat="1">
      <c r="B98" s="90" t="s">
        <v>562</v>
      </c>
      <c r="C98" s="87" t="s">
        <v>563</v>
      </c>
      <c r="D98" s="100" t="s">
        <v>149</v>
      </c>
      <c r="E98" s="100" t="s">
        <v>359</v>
      </c>
      <c r="F98" s="87" t="s">
        <v>564</v>
      </c>
      <c r="G98" s="100" t="s">
        <v>410</v>
      </c>
      <c r="H98" s="87" t="s">
        <v>474</v>
      </c>
      <c r="I98" s="87" t="s">
        <v>191</v>
      </c>
      <c r="J98" s="87"/>
      <c r="K98" s="97">
        <v>0.82</v>
      </c>
      <c r="L98" s="100" t="s">
        <v>193</v>
      </c>
      <c r="M98" s="101">
        <v>4.7E-2</v>
      </c>
      <c r="N98" s="101">
        <v>5.8999999999999999E-3</v>
      </c>
      <c r="O98" s="97">
        <v>991480.98999999976</v>
      </c>
      <c r="P98" s="99">
        <v>123.3</v>
      </c>
      <c r="Q98" s="97">
        <v>1217.9513499999998</v>
      </c>
      <c r="R98" s="98">
        <v>1.3432567657780654E-2</v>
      </c>
      <c r="S98" s="98">
        <v>2.1826549852469365E-4</v>
      </c>
      <c r="T98" s="98">
        <f>Q98/'סכום נכסי הקרן'!$C$43</f>
        <v>2.5315147549340802E-5</v>
      </c>
    </row>
    <row r="99" spans="2:20" s="152" customFormat="1">
      <c r="B99" s="90" t="s">
        <v>565</v>
      </c>
      <c r="C99" s="87" t="s">
        <v>566</v>
      </c>
      <c r="D99" s="100" t="s">
        <v>149</v>
      </c>
      <c r="E99" s="100" t="s">
        <v>359</v>
      </c>
      <c r="F99" s="87" t="s">
        <v>564</v>
      </c>
      <c r="G99" s="100" t="s">
        <v>410</v>
      </c>
      <c r="H99" s="87" t="s">
        <v>474</v>
      </c>
      <c r="I99" s="87" t="s">
        <v>191</v>
      </c>
      <c r="J99" s="87"/>
      <c r="K99" s="97">
        <v>3.06</v>
      </c>
      <c r="L99" s="100" t="s">
        <v>193</v>
      </c>
      <c r="M99" s="101">
        <v>3.9E-2</v>
      </c>
      <c r="N99" s="101">
        <v>7.0999999999999995E-3</v>
      </c>
      <c r="O99" s="97">
        <v>12680880.300000001</v>
      </c>
      <c r="P99" s="99">
        <v>116.44</v>
      </c>
      <c r="Q99" s="97">
        <v>14765.616349999998</v>
      </c>
      <c r="R99" s="98">
        <v>2.8529450733235519E-2</v>
      </c>
      <c r="S99" s="98">
        <v>2.6461029117929198E-3</v>
      </c>
      <c r="T99" s="98">
        <f>Q99/'סכום נכסי הקרן'!$C$43</f>
        <v>3.0690368425406235E-4</v>
      </c>
    </row>
    <row r="100" spans="2:20" s="152" customFormat="1">
      <c r="B100" s="90" t="s">
        <v>567</v>
      </c>
      <c r="C100" s="87" t="s">
        <v>568</v>
      </c>
      <c r="D100" s="100" t="s">
        <v>149</v>
      </c>
      <c r="E100" s="100" t="s">
        <v>359</v>
      </c>
      <c r="F100" s="87" t="s">
        <v>564</v>
      </c>
      <c r="G100" s="100" t="s">
        <v>410</v>
      </c>
      <c r="H100" s="87" t="s">
        <v>474</v>
      </c>
      <c r="I100" s="87" t="s">
        <v>191</v>
      </c>
      <c r="J100" s="87"/>
      <c r="K100" s="97">
        <v>5.669999999999999</v>
      </c>
      <c r="L100" s="100" t="s">
        <v>193</v>
      </c>
      <c r="M100" s="101">
        <v>0.04</v>
      </c>
      <c r="N100" s="101">
        <v>1.2599999999999995E-2</v>
      </c>
      <c r="O100" s="97">
        <v>19972774.409999996</v>
      </c>
      <c r="P100" s="99">
        <v>114.18</v>
      </c>
      <c r="Q100" s="97">
        <v>22804.914280000001</v>
      </c>
      <c r="R100" s="98">
        <v>3.3946594552382796E-2</v>
      </c>
      <c r="S100" s="98">
        <v>4.0868019762341952E-3</v>
      </c>
      <c r="T100" s="98">
        <f>Q100/'סכום נכסי הקרן'!$C$43</f>
        <v>4.7400068142973786E-4</v>
      </c>
    </row>
    <row r="101" spans="2:20" s="152" customFormat="1">
      <c r="B101" s="90" t="s">
        <v>569</v>
      </c>
      <c r="C101" s="87" t="s">
        <v>570</v>
      </c>
      <c r="D101" s="100" t="s">
        <v>149</v>
      </c>
      <c r="E101" s="100" t="s">
        <v>359</v>
      </c>
      <c r="F101" s="87" t="s">
        <v>564</v>
      </c>
      <c r="G101" s="100" t="s">
        <v>410</v>
      </c>
      <c r="H101" s="87" t="s">
        <v>474</v>
      </c>
      <c r="I101" s="87" t="s">
        <v>191</v>
      </c>
      <c r="J101" s="87"/>
      <c r="K101" s="97">
        <v>7.2100000000000017</v>
      </c>
      <c r="L101" s="100" t="s">
        <v>193</v>
      </c>
      <c r="M101" s="101">
        <v>0.04</v>
      </c>
      <c r="N101" s="101">
        <v>1.8200000000000004E-2</v>
      </c>
      <c r="O101" s="97">
        <v>7846999.9999999991</v>
      </c>
      <c r="P101" s="99">
        <v>116.8</v>
      </c>
      <c r="Q101" s="97">
        <v>9165.2963599999966</v>
      </c>
      <c r="R101" s="98">
        <v>5.4517285460204526E-2</v>
      </c>
      <c r="S101" s="98">
        <v>1.642485949165342E-3</v>
      </c>
      <c r="T101" s="98">
        <f>Q101/'סכום נכסי הקרן'!$C$43</f>
        <v>1.9050090111303388E-4</v>
      </c>
    </row>
    <row r="102" spans="2:20" s="152" customFormat="1">
      <c r="B102" s="90" t="s">
        <v>571</v>
      </c>
      <c r="C102" s="87" t="s">
        <v>572</v>
      </c>
      <c r="D102" s="100" t="s">
        <v>149</v>
      </c>
      <c r="E102" s="100" t="s">
        <v>359</v>
      </c>
      <c r="F102" s="87" t="s">
        <v>378</v>
      </c>
      <c r="G102" s="100" t="s">
        <v>361</v>
      </c>
      <c r="H102" s="87" t="s">
        <v>573</v>
      </c>
      <c r="I102" s="87" t="s">
        <v>191</v>
      </c>
      <c r="J102" s="87"/>
      <c r="K102" s="97">
        <v>0.73</v>
      </c>
      <c r="L102" s="100" t="s">
        <v>193</v>
      </c>
      <c r="M102" s="101">
        <v>6.5000000000000002E-2</v>
      </c>
      <c r="N102" s="101">
        <v>-2.1999999999999997E-3</v>
      </c>
      <c r="O102" s="97">
        <v>10390239.999999998</v>
      </c>
      <c r="P102" s="99">
        <v>133.88999999999999</v>
      </c>
      <c r="Q102" s="97">
        <v>13911.492139999997</v>
      </c>
      <c r="R102" s="98">
        <v>1.5370177514792896E-2</v>
      </c>
      <c r="S102" s="98">
        <v>2.4930378107134222E-3</v>
      </c>
      <c r="T102" s="98">
        <f>Q102/'סכום נכסי הקרן'!$C$43</f>
        <v>2.8915069239472891E-4</v>
      </c>
    </row>
    <row r="103" spans="2:20" s="152" customFormat="1">
      <c r="B103" s="90" t="s">
        <v>574</v>
      </c>
      <c r="C103" s="87" t="s">
        <v>575</v>
      </c>
      <c r="D103" s="100" t="s">
        <v>149</v>
      </c>
      <c r="E103" s="100" t="s">
        <v>359</v>
      </c>
      <c r="F103" s="87" t="s">
        <v>576</v>
      </c>
      <c r="G103" s="100" t="s">
        <v>361</v>
      </c>
      <c r="H103" s="87" t="s">
        <v>573</v>
      </c>
      <c r="I103" s="87" t="s">
        <v>189</v>
      </c>
      <c r="J103" s="87"/>
      <c r="K103" s="97">
        <v>3.9200000000000004</v>
      </c>
      <c r="L103" s="100" t="s">
        <v>193</v>
      </c>
      <c r="M103" s="101">
        <v>4.1500000000000002E-2</v>
      </c>
      <c r="N103" s="101">
        <v>6.0999999999999995E-3</v>
      </c>
      <c r="O103" s="97">
        <v>1431699.9999999998</v>
      </c>
      <c r="P103" s="99">
        <v>120.04</v>
      </c>
      <c r="Q103" s="97">
        <v>1718.6126699999998</v>
      </c>
      <c r="R103" s="98">
        <v>4.7581382209740935E-3</v>
      </c>
      <c r="S103" s="98">
        <v>3.0798754908264997E-4</v>
      </c>
      <c r="T103" s="98">
        <f>Q103/'סכום נכסי הקרן'!$C$43</f>
        <v>3.5721404899478582E-5</v>
      </c>
    </row>
    <row r="104" spans="2:20" s="152" customFormat="1">
      <c r="B104" s="90" t="s">
        <v>577</v>
      </c>
      <c r="C104" s="87" t="s">
        <v>578</v>
      </c>
      <c r="D104" s="100" t="s">
        <v>149</v>
      </c>
      <c r="E104" s="100" t="s">
        <v>359</v>
      </c>
      <c r="F104" s="87" t="s">
        <v>576</v>
      </c>
      <c r="G104" s="100" t="s">
        <v>361</v>
      </c>
      <c r="H104" s="87" t="s">
        <v>573</v>
      </c>
      <c r="I104" s="87" t="s">
        <v>189</v>
      </c>
      <c r="J104" s="87"/>
      <c r="K104" s="97">
        <v>0.79999999999999993</v>
      </c>
      <c r="L104" s="100" t="s">
        <v>193</v>
      </c>
      <c r="M104" s="101">
        <v>4.2999999999999997E-2</v>
      </c>
      <c r="N104" s="101">
        <v>3.3999999999999998E-3</v>
      </c>
      <c r="O104" s="97">
        <v>1845284.3299999996</v>
      </c>
      <c r="P104" s="99">
        <v>123.42</v>
      </c>
      <c r="Q104" s="97">
        <v>2277.4498799999997</v>
      </c>
      <c r="R104" s="98">
        <v>1.796199828747785E-2</v>
      </c>
      <c r="S104" s="98">
        <v>4.0813513070386901E-4</v>
      </c>
      <c r="T104" s="98">
        <f>Q104/'סכום נכסי הקרן'!$C$43</f>
        <v>4.7336849496023386E-5</v>
      </c>
    </row>
    <row r="105" spans="2:20" s="152" customFormat="1">
      <c r="B105" s="90" t="s">
        <v>579</v>
      </c>
      <c r="C105" s="87" t="s">
        <v>580</v>
      </c>
      <c r="D105" s="100" t="s">
        <v>149</v>
      </c>
      <c r="E105" s="100" t="s">
        <v>359</v>
      </c>
      <c r="F105" s="87" t="s">
        <v>581</v>
      </c>
      <c r="G105" s="100" t="s">
        <v>410</v>
      </c>
      <c r="H105" s="87" t="s">
        <v>573</v>
      </c>
      <c r="I105" s="87" t="s">
        <v>191</v>
      </c>
      <c r="J105" s="87"/>
      <c r="K105" s="97">
        <v>4.5900000000000007</v>
      </c>
      <c r="L105" s="100" t="s">
        <v>193</v>
      </c>
      <c r="M105" s="101">
        <v>2.8500000000000001E-2</v>
      </c>
      <c r="N105" s="101">
        <v>1.4899999999999998E-2</v>
      </c>
      <c r="O105" s="97">
        <v>11434194.5</v>
      </c>
      <c r="P105" s="99">
        <v>106</v>
      </c>
      <c r="Q105" s="97">
        <v>12120.246179999998</v>
      </c>
      <c r="R105" s="98">
        <v>2.077369351555718E-2</v>
      </c>
      <c r="S105" s="98">
        <v>2.1720338622061661E-3</v>
      </c>
      <c r="T105" s="98">
        <f>Q105/'סכום נכסי הקרן'!$C$43</f>
        <v>2.5191960284869688E-4</v>
      </c>
    </row>
    <row r="106" spans="2:20" s="152" customFormat="1">
      <c r="B106" s="90" t="s">
        <v>582</v>
      </c>
      <c r="C106" s="87" t="s">
        <v>583</v>
      </c>
      <c r="D106" s="100" t="s">
        <v>149</v>
      </c>
      <c r="E106" s="100" t="s">
        <v>359</v>
      </c>
      <c r="F106" s="87" t="s">
        <v>581</v>
      </c>
      <c r="G106" s="100" t="s">
        <v>410</v>
      </c>
      <c r="H106" s="87" t="s">
        <v>573</v>
      </c>
      <c r="I106" s="87" t="s">
        <v>191</v>
      </c>
      <c r="J106" s="87"/>
      <c r="K106" s="97">
        <v>3.2699999999999996</v>
      </c>
      <c r="L106" s="100" t="s">
        <v>193</v>
      </c>
      <c r="M106" s="101">
        <v>3.7699999999999997E-2</v>
      </c>
      <c r="N106" s="101">
        <v>7.9999999999999984E-3</v>
      </c>
      <c r="O106" s="97">
        <v>16391106.249999998</v>
      </c>
      <c r="P106" s="99">
        <v>118.84</v>
      </c>
      <c r="Q106" s="97">
        <v>19479.191019999998</v>
      </c>
      <c r="R106" s="98">
        <v>4.0433296814013767E-2</v>
      </c>
      <c r="S106" s="98">
        <v>3.4908088396453899E-3</v>
      </c>
      <c r="T106" s="98">
        <f>Q106/'סכום נכסי הקרן'!$C$43</f>
        <v>4.0487544499465795E-4</v>
      </c>
    </row>
    <row r="107" spans="2:20" s="152" customFormat="1">
      <c r="B107" s="90" t="s">
        <v>584</v>
      </c>
      <c r="C107" s="87" t="s">
        <v>585</v>
      </c>
      <c r="D107" s="100" t="s">
        <v>149</v>
      </c>
      <c r="E107" s="100" t="s">
        <v>359</v>
      </c>
      <c r="F107" s="87" t="s">
        <v>513</v>
      </c>
      <c r="G107" s="100" t="s">
        <v>361</v>
      </c>
      <c r="H107" s="87" t="s">
        <v>573</v>
      </c>
      <c r="I107" s="87" t="s">
        <v>191</v>
      </c>
      <c r="J107" s="87"/>
      <c r="K107" s="97">
        <v>3.62</v>
      </c>
      <c r="L107" s="100" t="s">
        <v>193</v>
      </c>
      <c r="M107" s="101">
        <v>6.4000000000000001E-2</v>
      </c>
      <c r="N107" s="101">
        <v>1.1000000000000001E-2</v>
      </c>
      <c r="O107" s="97">
        <v>67940866.999999985</v>
      </c>
      <c r="P107" s="99">
        <v>136</v>
      </c>
      <c r="Q107" s="97">
        <v>92399.580349999989</v>
      </c>
      <c r="R107" s="98">
        <v>5.4266713419258518E-2</v>
      </c>
      <c r="S107" s="98">
        <v>1.6558658495321048E-2</v>
      </c>
      <c r="T107" s="98">
        <f>Q107/'סכום נכסי הקרן'!$C$43</f>
        <v>1.920527457896755E-3</v>
      </c>
    </row>
    <row r="108" spans="2:20" s="152" customFormat="1">
      <c r="B108" s="90" t="s">
        <v>586</v>
      </c>
      <c r="C108" s="87" t="s">
        <v>587</v>
      </c>
      <c r="D108" s="100" t="s">
        <v>149</v>
      </c>
      <c r="E108" s="100" t="s">
        <v>359</v>
      </c>
      <c r="F108" s="87" t="s">
        <v>588</v>
      </c>
      <c r="G108" s="100" t="s">
        <v>536</v>
      </c>
      <c r="H108" s="87" t="s">
        <v>573</v>
      </c>
      <c r="I108" s="87" t="s">
        <v>189</v>
      </c>
      <c r="J108" s="87"/>
      <c r="K108" s="97">
        <v>3.41</v>
      </c>
      <c r="L108" s="100" t="s">
        <v>193</v>
      </c>
      <c r="M108" s="101">
        <v>6.0999999999999999E-2</v>
      </c>
      <c r="N108" s="101">
        <v>1.7600000000000001E-2</v>
      </c>
      <c r="O108" s="97">
        <v>320806.99999999994</v>
      </c>
      <c r="P108" s="99">
        <v>126.22</v>
      </c>
      <c r="Q108" s="97">
        <v>404.92256999999995</v>
      </c>
      <c r="R108" s="98">
        <v>3.0198147485739022E-4</v>
      </c>
      <c r="S108" s="98">
        <v>7.2564989237829705E-5</v>
      </c>
      <c r="T108" s="98">
        <f>Q108/'סכום נכסי הקרן'!$C$43</f>
        <v>8.4163251722725045E-6</v>
      </c>
    </row>
    <row r="109" spans="2:20" s="152" customFormat="1">
      <c r="B109" s="90" t="s">
        <v>589</v>
      </c>
      <c r="C109" s="87" t="s">
        <v>590</v>
      </c>
      <c r="D109" s="100" t="s">
        <v>149</v>
      </c>
      <c r="E109" s="100" t="s">
        <v>359</v>
      </c>
      <c r="F109" s="87" t="s">
        <v>591</v>
      </c>
      <c r="G109" s="100" t="s">
        <v>361</v>
      </c>
      <c r="H109" s="87" t="s">
        <v>573</v>
      </c>
      <c r="I109" s="87" t="s">
        <v>191</v>
      </c>
      <c r="J109" s="87"/>
      <c r="K109" s="97">
        <v>3.6499999999999995</v>
      </c>
      <c r="L109" s="100" t="s">
        <v>193</v>
      </c>
      <c r="M109" s="101">
        <v>0.02</v>
      </c>
      <c r="N109" s="101">
        <v>5.6999999999999993E-3</v>
      </c>
      <c r="O109" s="97">
        <v>14019257.999999998</v>
      </c>
      <c r="P109" s="99">
        <v>105.74</v>
      </c>
      <c r="Q109" s="97">
        <v>14823.963409999998</v>
      </c>
      <c r="R109" s="98">
        <v>1.9711369225296562E-2</v>
      </c>
      <c r="S109" s="98">
        <v>2.656559117731154E-3</v>
      </c>
      <c r="T109" s="98">
        <f>Q109/'סכום נכסי הקרן'!$C$43</f>
        <v>3.0811642927295842E-4</v>
      </c>
    </row>
    <row r="110" spans="2:20" s="152" customFormat="1">
      <c r="B110" s="90" t="s">
        <v>592</v>
      </c>
      <c r="C110" s="87" t="s">
        <v>593</v>
      </c>
      <c r="D110" s="100" t="s">
        <v>149</v>
      </c>
      <c r="E110" s="100" t="s">
        <v>359</v>
      </c>
      <c r="F110" s="87" t="s">
        <v>367</v>
      </c>
      <c r="G110" s="100" t="s">
        <v>361</v>
      </c>
      <c r="H110" s="87" t="s">
        <v>573</v>
      </c>
      <c r="I110" s="87" t="s">
        <v>191</v>
      </c>
      <c r="J110" s="87"/>
      <c r="K110" s="97">
        <v>5.160000000000001</v>
      </c>
      <c r="L110" s="100" t="s">
        <v>193</v>
      </c>
      <c r="M110" s="101">
        <v>4.4999999999999998E-2</v>
      </c>
      <c r="N110" s="101">
        <v>1.54E-2</v>
      </c>
      <c r="O110" s="97">
        <v>52430523.999999993</v>
      </c>
      <c r="P110" s="99">
        <v>137.75</v>
      </c>
      <c r="Q110" s="97">
        <v>72921.53985999999</v>
      </c>
      <c r="R110" s="98">
        <v>3.08055273708394E-2</v>
      </c>
      <c r="S110" s="98">
        <v>1.3068055838791278E-2</v>
      </c>
      <c r="T110" s="98">
        <f>Q110/'סכום נכסי הקרן'!$C$43</f>
        <v>1.5156759266952958E-3</v>
      </c>
    </row>
    <row r="111" spans="2:20" s="152" customFormat="1">
      <c r="B111" s="90" t="s">
        <v>594</v>
      </c>
      <c r="C111" s="87" t="s">
        <v>595</v>
      </c>
      <c r="D111" s="100" t="s">
        <v>149</v>
      </c>
      <c r="E111" s="100" t="s">
        <v>359</v>
      </c>
      <c r="F111" s="87" t="s">
        <v>596</v>
      </c>
      <c r="G111" s="100" t="s">
        <v>410</v>
      </c>
      <c r="H111" s="87" t="s">
        <v>573</v>
      </c>
      <c r="I111" s="87" t="s">
        <v>189</v>
      </c>
      <c r="J111" s="87"/>
      <c r="K111" s="97">
        <v>0.25</v>
      </c>
      <c r="L111" s="100" t="s">
        <v>193</v>
      </c>
      <c r="M111" s="101">
        <v>4.9500000000000002E-2</v>
      </c>
      <c r="N111" s="101">
        <v>1.06E-2</v>
      </c>
      <c r="O111" s="97">
        <v>382993.50999999995</v>
      </c>
      <c r="P111" s="99">
        <v>123.92</v>
      </c>
      <c r="Q111" s="97">
        <v>474.60556999999994</v>
      </c>
      <c r="R111" s="98">
        <v>3.8125135524461483E-3</v>
      </c>
      <c r="S111" s="98">
        <v>8.5052675822106026E-5</v>
      </c>
      <c r="T111" s="98">
        <f>Q111/'סכום נכסי הקרן'!$C$43</f>
        <v>9.8646879715589573E-6</v>
      </c>
    </row>
    <row r="112" spans="2:20" s="152" customFormat="1">
      <c r="B112" s="90" t="s">
        <v>597</v>
      </c>
      <c r="C112" s="87" t="s">
        <v>598</v>
      </c>
      <c r="D112" s="100" t="s">
        <v>149</v>
      </c>
      <c r="E112" s="100" t="s">
        <v>359</v>
      </c>
      <c r="F112" s="87" t="s">
        <v>599</v>
      </c>
      <c r="G112" s="100" t="s">
        <v>410</v>
      </c>
      <c r="H112" s="87" t="s">
        <v>573</v>
      </c>
      <c r="I112" s="87" t="s">
        <v>189</v>
      </c>
      <c r="J112" s="87"/>
      <c r="K112" s="97">
        <v>3.9399999999999991</v>
      </c>
      <c r="L112" s="100" t="s">
        <v>193</v>
      </c>
      <c r="M112" s="101">
        <v>4.9500000000000002E-2</v>
      </c>
      <c r="N112" s="101">
        <v>1.8199999999999994E-2</v>
      </c>
      <c r="O112" s="97">
        <v>10796641.199999997</v>
      </c>
      <c r="P112" s="99">
        <v>114</v>
      </c>
      <c r="Q112" s="97">
        <v>12308.170970000001</v>
      </c>
      <c r="R112" s="98">
        <v>1.1086415716720494E-2</v>
      </c>
      <c r="S112" s="98">
        <v>2.2057113140801663E-3</v>
      </c>
      <c r="T112" s="98">
        <f>Q112/'סכום נכסי הקרן'!$C$43</f>
        <v>2.5582562404324535E-4</v>
      </c>
    </row>
    <row r="113" spans="2:20" s="152" customFormat="1">
      <c r="B113" s="90" t="s">
        <v>600</v>
      </c>
      <c r="C113" s="87" t="s">
        <v>601</v>
      </c>
      <c r="D113" s="100" t="s">
        <v>149</v>
      </c>
      <c r="E113" s="100" t="s">
        <v>359</v>
      </c>
      <c r="F113" s="87" t="s">
        <v>602</v>
      </c>
      <c r="G113" s="100" t="s">
        <v>430</v>
      </c>
      <c r="H113" s="87" t="s">
        <v>573</v>
      </c>
      <c r="I113" s="87" t="s">
        <v>191</v>
      </c>
      <c r="J113" s="87"/>
      <c r="K113" s="97">
        <v>0.76</v>
      </c>
      <c r="L113" s="100" t="s">
        <v>193</v>
      </c>
      <c r="M113" s="101">
        <v>5.2999999999999999E-2</v>
      </c>
      <c r="N113" s="101">
        <v>5.8000000000000005E-3</v>
      </c>
      <c r="O113" s="97">
        <v>1980817.7999999998</v>
      </c>
      <c r="P113" s="99">
        <v>124.03</v>
      </c>
      <c r="Q113" s="97">
        <v>2456.8083499999998</v>
      </c>
      <c r="R113" s="98">
        <v>1.0705939224234984E-2</v>
      </c>
      <c r="S113" s="98">
        <v>4.4027743742997623E-4</v>
      </c>
      <c r="T113" s="98">
        <f>Q113/'סכום נכסי הקרן'!$C$43</f>
        <v>5.1064819527235236E-5</v>
      </c>
    </row>
    <row r="114" spans="2:20" s="152" customFormat="1">
      <c r="B114" s="90" t="s">
        <v>603</v>
      </c>
      <c r="C114" s="87" t="s">
        <v>604</v>
      </c>
      <c r="D114" s="100" t="s">
        <v>149</v>
      </c>
      <c r="E114" s="100" t="s">
        <v>359</v>
      </c>
      <c r="F114" s="87" t="s">
        <v>602</v>
      </c>
      <c r="G114" s="100" t="s">
        <v>430</v>
      </c>
      <c r="H114" s="87" t="s">
        <v>573</v>
      </c>
      <c r="I114" s="87" t="s">
        <v>191</v>
      </c>
      <c r="J114" s="87"/>
      <c r="K114" s="97">
        <v>0.74</v>
      </c>
      <c r="L114" s="100" t="s">
        <v>193</v>
      </c>
      <c r="M114" s="101">
        <v>5.1900000000000002E-2</v>
      </c>
      <c r="N114" s="101">
        <v>4.7000000000000002E-3</v>
      </c>
      <c r="O114" s="97">
        <v>4205742.4899999993</v>
      </c>
      <c r="P114" s="99">
        <v>123.99</v>
      </c>
      <c r="Q114" s="97">
        <v>5214.7002199999997</v>
      </c>
      <c r="R114" s="98">
        <v>7.018893826165459E-3</v>
      </c>
      <c r="S114" s="98">
        <v>9.3451117171070074E-4</v>
      </c>
      <c r="T114" s="98">
        <f>Q114/'סכום נכסי הקרן'!$C$43</f>
        <v>1.0838766712223764E-4</v>
      </c>
    </row>
    <row r="115" spans="2:20" s="152" customFormat="1">
      <c r="B115" s="90" t="s">
        <v>605</v>
      </c>
      <c r="C115" s="87" t="s">
        <v>606</v>
      </c>
      <c r="D115" s="100" t="s">
        <v>149</v>
      </c>
      <c r="E115" s="100" t="s">
        <v>359</v>
      </c>
      <c r="F115" s="87" t="s">
        <v>602</v>
      </c>
      <c r="G115" s="100" t="s">
        <v>430</v>
      </c>
      <c r="H115" s="87" t="s">
        <v>573</v>
      </c>
      <c r="I115" s="87" t="s">
        <v>191</v>
      </c>
      <c r="J115" s="87"/>
      <c r="K115" s="97">
        <v>2.4400000000000004</v>
      </c>
      <c r="L115" s="100" t="s">
        <v>193</v>
      </c>
      <c r="M115" s="101">
        <v>4.5999999999999999E-2</v>
      </c>
      <c r="N115" s="101">
        <v>1.18E-2</v>
      </c>
      <c r="O115" s="97">
        <v>1140871.9999999998</v>
      </c>
      <c r="P115" s="99">
        <v>111.24</v>
      </c>
      <c r="Q115" s="97">
        <v>1269.1059699999998</v>
      </c>
      <c r="R115" s="98">
        <v>1.5960671626548328E-3</v>
      </c>
      <c r="S115" s="98">
        <v>2.2743276833078342E-4</v>
      </c>
      <c r="T115" s="98">
        <f>Q115/'סכום נכסי הקרן'!$C$43</f>
        <v>2.6378397533119267E-5</v>
      </c>
    </row>
    <row r="116" spans="2:20" s="152" customFormat="1">
      <c r="B116" s="90" t="s">
        <v>607</v>
      </c>
      <c r="C116" s="87" t="s">
        <v>608</v>
      </c>
      <c r="D116" s="100" t="s">
        <v>149</v>
      </c>
      <c r="E116" s="100" t="s">
        <v>359</v>
      </c>
      <c r="F116" s="87" t="s">
        <v>602</v>
      </c>
      <c r="G116" s="100" t="s">
        <v>430</v>
      </c>
      <c r="H116" s="87" t="s">
        <v>573</v>
      </c>
      <c r="I116" s="87" t="s">
        <v>191</v>
      </c>
      <c r="J116" s="87"/>
      <c r="K116" s="97">
        <v>5.1700000000000008</v>
      </c>
      <c r="L116" s="100" t="s">
        <v>193</v>
      </c>
      <c r="M116" s="101">
        <v>1.9799999999999998E-2</v>
      </c>
      <c r="N116" s="101">
        <v>2.3899999999999998E-2</v>
      </c>
      <c r="O116" s="97">
        <v>46584479.999999993</v>
      </c>
      <c r="P116" s="99">
        <v>96.78</v>
      </c>
      <c r="Q116" s="97">
        <v>45084.459739999984</v>
      </c>
      <c r="R116" s="98">
        <v>4.9055726639640987E-2</v>
      </c>
      <c r="S116" s="98">
        <v>8.0794541431130056E-3</v>
      </c>
      <c r="T116" s="98">
        <f>Q116/'סכום נכסי הקרן'!$C$43</f>
        <v>9.3708155953882292E-4</v>
      </c>
    </row>
    <row r="117" spans="2:20" s="152" customFormat="1">
      <c r="B117" s="90" t="s">
        <v>609</v>
      </c>
      <c r="C117" s="87" t="s">
        <v>610</v>
      </c>
      <c r="D117" s="100" t="s">
        <v>149</v>
      </c>
      <c r="E117" s="100" t="s">
        <v>359</v>
      </c>
      <c r="F117" s="87" t="s">
        <v>465</v>
      </c>
      <c r="G117" s="100" t="s">
        <v>450</v>
      </c>
      <c r="H117" s="87" t="s">
        <v>573</v>
      </c>
      <c r="I117" s="87" t="s">
        <v>191</v>
      </c>
      <c r="J117" s="87"/>
      <c r="K117" s="97">
        <v>1.9500000000000002</v>
      </c>
      <c r="L117" s="100" t="s">
        <v>193</v>
      </c>
      <c r="M117" s="101">
        <v>4.4999999999999998E-2</v>
      </c>
      <c r="N117" s="101">
        <v>5.3E-3</v>
      </c>
      <c r="O117" s="97">
        <v>561051.48</v>
      </c>
      <c r="P117" s="99">
        <v>128.57</v>
      </c>
      <c r="Q117" s="97">
        <v>721.34389999999996</v>
      </c>
      <c r="R117" s="98">
        <v>3.5850908411250784E-3</v>
      </c>
      <c r="S117" s="98">
        <v>1.2926993015053252E-4</v>
      </c>
      <c r="T117" s="98">
        <f>Q117/'סכום נכסי הקרן'!$C$43</f>
        <v>1.4993149982810839E-5</v>
      </c>
    </row>
    <row r="118" spans="2:20" s="152" customFormat="1">
      <c r="B118" s="90" t="s">
        <v>611</v>
      </c>
      <c r="C118" s="87" t="s">
        <v>612</v>
      </c>
      <c r="D118" s="100" t="s">
        <v>149</v>
      </c>
      <c r="E118" s="100" t="s">
        <v>359</v>
      </c>
      <c r="F118" s="87" t="s">
        <v>613</v>
      </c>
      <c r="G118" s="100" t="s">
        <v>430</v>
      </c>
      <c r="H118" s="87" t="s">
        <v>573</v>
      </c>
      <c r="I118" s="87" t="s">
        <v>191</v>
      </c>
      <c r="J118" s="87"/>
      <c r="K118" s="97">
        <v>1.7</v>
      </c>
      <c r="L118" s="100" t="s">
        <v>193</v>
      </c>
      <c r="M118" s="101">
        <v>3.3500000000000002E-2</v>
      </c>
      <c r="N118" s="101">
        <v>1.0899999999999998E-2</v>
      </c>
      <c r="O118" s="97">
        <v>23695129.999999996</v>
      </c>
      <c r="P118" s="99">
        <v>112.39</v>
      </c>
      <c r="Q118" s="97">
        <v>26630.95652</v>
      </c>
      <c r="R118" s="98">
        <v>3.6821425468547032E-2</v>
      </c>
      <c r="S118" s="98">
        <v>4.7724558136310134E-3</v>
      </c>
      <c r="T118" s="98">
        <f>Q118/'סכום נכסי הקרן'!$C$43</f>
        <v>5.5352505966997742E-4</v>
      </c>
    </row>
    <row r="119" spans="2:20" s="152" customFormat="1">
      <c r="B119" s="90" t="s">
        <v>614</v>
      </c>
      <c r="C119" s="87" t="s">
        <v>615</v>
      </c>
      <c r="D119" s="100" t="s">
        <v>149</v>
      </c>
      <c r="E119" s="100" t="s">
        <v>359</v>
      </c>
      <c r="F119" s="87" t="s">
        <v>613</v>
      </c>
      <c r="G119" s="100" t="s">
        <v>430</v>
      </c>
      <c r="H119" s="87" t="s">
        <v>573</v>
      </c>
      <c r="I119" s="87" t="s">
        <v>191</v>
      </c>
      <c r="J119" s="87"/>
      <c r="K119" s="97">
        <v>0.65999999999999992</v>
      </c>
      <c r="L119" s="100" t="s">
        <v>193</v>
      </c>
      <c r="M119" s="101">
        <v>3.4000000000000002E-2</v>
      </c>
      <c r="N119" s="101">
        <v>6.9999999999999975E-3</v>
      </c>
      <c r="O119" s="97">
        <v>44702.999999999993</v>
      </c>
      <c r="P119" s="99">
        <v>109.81</v>
      </c>
      <c r="Q119" s="97">
        <v>49.088370000000005</v>
      </c>
      <c r="R119" s="98">
        <v>6.4880638521970188E-4</v>
      </c>
      <c r="S119" s="98">
        <v>8.7969831880514914E-6</v>
      </c>
      <c r="T119" s="98">
        <f>Q119/'סכום נכסי הקרן'!$C$43</f>
        <v>1.0203029287718552E-6</v>
      </c>
    </row>
    <row r="120" spans="2:20" s="152" customFormat="1">
      <c r="B120" s="90" t="s">
        <v>616</v>
      </c>
      <c r="C120" s="87" t="s">
        <v>617</v>
      </c>
      <c r="D120" s="100" t="s">
        <v>149</v>
      </c>
      <c r="E120" s="100" t="s">
        <v>359</v>
      </c>
      <c r="F120" s="87" t="s">
        <v>618</v>
      </c>
      <c r="G120" s="100" t="s">
        <v>410</v>
      </c>
      <c r="H120" s="87" t="s">
        <v>573</v>
      </c>
      <c r="I120" s="87" t="s">
        <v>189</v>
      </c>
      <c r="J120" s="87"/>
      <c r="K120" s="97">
        <v>5.7500000000000009</v>
      </c>
      <c r="L120" s="100" t="s">
        <v>193</v>
      </c>
      <c r="M120" s="101">
        <v>4.0899999999999999E-2</v>
      </c>
      <c r="N120" s="101">
        <v>3.3100000000000004E-2</v>
      </c>
      <c r="O120" s="97">
        <v>354528.99999999994</v>
      </c>
      <c r="P120" s="99">
        <v>102.75</v>
      </c>
      <c r="Q120" s="97">
        <v>371.52867999999989</v>
      </c>
      <c r="R120" s="98">
        <v>2.0169898922993879E-4</v>
      </c>
      <c r="S120" s="98">
        <v>6.6580567899055543E-5</v>
      </c>
      <c r="T120" s="98">
        <f>Q120/'סכום נכסי הקרן'!$C$43</f>
        <v>7.7222323806380459E-6</v>
      </c>
    </row>
    <row r="121" spans="2:20" s="152" customFormat="1">
      <c r="B121" s="90" t="s">
        <v>619</v>
      </c>
      <c r="C121" s="87" t="s">
        <v>620</v>
      </c>
      <c r="D121" s="100" t="s">
        <v>149</v>
      </c>
      <c r="E121" s="100" t="s">
        <v>359</v>
      </c>
      <c r="F121" s="87" t="s">
        <v>576</v>
      </c>
      <c r="G121" s="100" t="s">
        <v>361</v>
      </c>
      <c r="H121" s="87" t="s">
        <v>353</v>
      </c>
      <c r="I121" s="87" t="s">
        <v>189</v>
      </c>
      <c r="J121" s="87"/>
      <c r="K121" s="97">
        <v>4.03</v>
      </c>
      <c r="L121" s="100" t="s">
        <v>193</v>
      </c>
      <c r="M121" s="101">
        <v>5.2999999999999999E-2</v>
      </c>
      <c r="N121" s="101">
        <v>1.0099999999999998E-2</v>
      </c>
      <c r="O121" s="97">
        <v>14895050.999999998</v>
      </c>
      <c r="P121" s="99">
        <v>127.37</v>
      </c>
      <c r="Q121" s="97">
        <v>18971.827229999995</v>
      </c>
      <c r="R121" s="98">
        <v>5.7287335676868986E-2</v>
      </c>
      <c r="S121" s="98">
        <v>3.3998856590456649E-3</v>
      </c>
      <c r="T121" s="98">
        <f>Q121/'סכום נכסי הקרן'!$C$43</f>
        <v>3.9432987664741412E-4</v>
      </c>
    </row>
    <row r="122" spans="2:20" s="152" customFormat="1">
      <c r="B122" s="90" t="s">
        <v>621</v>
      </c>
      <c r="C122" s="87" t="s">
        <v>622</v>
      </c>
      <c r="D122" s="100" t="s">
        <v>149</v>
      </c>
      <c r="E122" s="100" t="s">
        <v>359</v>
      </c>
      <c r="F122" s="87" t="s">
        <v>623</v>
      </c>
      <c r="G122" s="100" t="s">
        <v>410</v>
      </c>
      <c r="H122" s="87" t="s">
        <v>353</v>
      </c>
      <c r="I122" s="87" t="s">
        <v>191</v>
      </c>
      <c r="J122" s="87"/>
      <c r="K122" s="97">
        <v>2.6300000000000003</v>
      </c>
      <c r="L122" s="100" t="s">
        <v>193</v>
      </c>
      <c r="M122" s="101">
        <v>4.2500000000000003E-2</v>
      </c>
      <c r="N122" s="101">
        <v>1.2100000000000001E-2</v>
      </c>
      <c r="O122" s="97">
        <v>339259.9</v>
      </c>
      <c r="P122" s="99">
        <v>115.44</v>
      </c>
      <c r="Q122" s="97">
        <v>391.64163999999988</v>
      </c>
      <c r="R122" s="98">
        <v>1.2020397478940028E-3</v>
      </c>
      <c r="S122" s="98">
        <v>7.0184952623623747E-5</v>
      </c>
      <c r="T122" s="98">
        <f>Q122/'סכום נכסי הקרן'!$C$43</f>
        <v>8.1402807288368374E-6</v>
      </c>
    </row>
    <row r="123" spans="2:20" s="152" customFormat="1">
      <c r="B123" s="90" t="s">
        <v>624</v>
      </c>
      <c r="C123" s="87" t="s">
        <v>625</v>
      </c>
      <c r="D123" s="100" t="s">
        <v>149</v>
      </c>
      <c r="E123" s="100" t="s">
        <v>359</v>
      </c>
      <c r="F123" s="87" t="s">
        <v>623</v>
      </c>
      <c r="G123" s="100" t="s">
        <v>410</v>
      </c>
      <c r="H123" s="87" t="s">
        <v>353</v>
      </c>
      <c r="I123" s="87" t="s">
        <v>191</v>
      </c>
      <c r="J123" s="87"/>
      <c r="K123" s="97">
        <v>3.4100000000000006</v>
      </c>
      <c r="L123" s="100" t="s">
        <v>193</v>
      </c>
      <c r="M123" s="101">
        <v>4.5999999999999999E-2</v>
      </c>
      <c r="N123" s="101">
        <v>1.49E-2</v>
      </c>
      <c r="O123" s="97">
        <v>19931399.999999996</v>
      </c>
      <c r="P123" s="99">
        <v>111.97</v>
      </c>
      <c r="Q123" s="97">
        <v>22317.189239999996</v>
      </c>
      <c r="R123" s="98">
        <v>3.908117647058823E-2</v>
      </c>
      <c r="S123" s="98">
        <v>3.9993981985721591E-3</v>
      </c>
      <c r="T123" s="98">
        <f>Q123/'סכום נכסי הקרן'!$C$43</f>
        <v>4.6386330496465305E-4</v>
      </c>
    </row>
    <row r="124" spans="2:20" s="152" customFormat="1">
      <c r="B124" s="90" t="s">
        <v>626</v>
      </c>
      <c r="C124" s="87" t="s">
        <v>627</v>
      </c>
      <c r="D124" s="100" t="s">
        <v>149</v>
      </c>
      <c r="E124" s="100" t="s">
        <v>359</v>
      </c>
      <c r="F124" s="87" t="s">
        <v>628</v>
      </c>
      <c r="G124" s="100" t="s">
        <v>410</v>
      </c>
      <c r="H124" s="87" t="s">
        <v>353</v>
      </c>
      <c r="I124" s="87" t="s">
        <v>189</v>
      </c>
      <c r="J124" s="87"/>
      <c r="K124" s="97">
        <v>2.52</v>
      </c>
      <c r="L124" s="100" t="s">
        <v>193</v>
      </c>
      <c r="M124" s="101">
        <v>4.4500000000000005E-2</v>
      </c>
      <c r="N124" s="101">
        <v>1.6000000000000004E-2</v>
      </c>
      <c r="O124" s="97">
        <v>3748158.3099999996</v>
      </c>
      <c r="P124" s="99">
        <v>109.65</v>
      </c>
      <c r="Q124" s="97">
        <v>4109.85556</v>
      </c>
      <c r="R124" s="98">
        <v>3.5324904759908085E-2</v>
      </c>
      <c r="S124" s="98">
        <v>7.3651519222658944E-4</v>
      </c>
      <c r="T124" s="98">
        <f>Q124/'סכום נכסי הקרן'!$C$43</f>
        <v>8.542344479348759E-5</v>
      </c>
    </row>
    <row r="125" spans="2:20" s="152" customFormat="1">
      <c r="B125" s="90" t="s">
        <v>629</v>
      </c>
      <c r="C125" s="87" t="s">
        <v>630</v>
      </c>
      <c r="D125" s="100" t="s">
        <v>149</v>
      </c>
      <c r="E125" s="100" t="s">
        <v>359</v>
      </c>
      <c r="F125" s="87" t="s">
        <v>628</v>
      </c>
      <c r="G125" s="100" t="s">
        <v>410</v>
      </c>
      <c r="H125" s="87" t="s">
        <v>353</v>
      </c>
      <c r="I125" s="87" t="s">
        <v>189</v>
      </c>
      <c r="J125" s="87"/>
      <c r="K125" s="97">
        <v>5.0199999999999996</v>
      </c>
      <c r="L125" s="100" t="s">
        <v>193</v>
      </c>
      <c r="M125" s="101">
        <v>3.2500000000000001E-2</v>
      </c>
      <c r="N125" s="101">
        <v>2.1599999999999998E-2</v>
      </c>
      <c r="O125" s="97">
        <v>6389999.9899999984</v>
      </c>
      <c r="P125" s="99">
        <v>104.02</v>
      </c>
      <c r="Q125" s="97">
        <v>6646.8779999999988</v>
      </c>
      <c r="R125" s="98">
        <v>4.5827443466935736E-2</v>
      </c>
      <c r="S125" s="98">
        <v>1.1911675620728355E-3</v>
      </c>
      <c r="T125" s="98">
        <f>Q125/'סכום נכסי הקרן'!$C$43</f>
        <v>1.3815551607415788E-4</v>
      </c>
    </row>
    <row r="126" spans="2:20" s="152" customFormat="1">
      <c r="B126" s="90" t="s">
        <v>631</v>
      </c>
      <c r="C126" s="87" t="s">
        <v>632</v>
      </c>
      <c r="D126" s="100" t="s">
        <v>149</v>
      </c>
      <c r="E126" s="100" t="s">
        <v>359</v>
      </c>
      <c r="F126" s="87" t="s">
        <v>588</v>
      </c>
      <c r="G126" s="100" t="s">
        <v>536</v>
      </c>
      <c r="H126" s="87" t="s">
        <v>353</v>
      </c>
      <c r="I126" s="87" t="s">
        <v>191</v>
      </c>
      <c r="J126" s="87"/>
      <c r="K126" s="97">
        <v>4.1100000000000003</v>
      </c>
      <c r="L126" s="100" t="s">
        <v>193</v>
      </c>
      <c r="M126" s="101">
        <v>4.4999999999999998E-2</v>
      </c>
      <c r="N126" s="101">
        <v>2.0300000000000002E-2</v>
      </c>
      <c r="O126" s="97">
        <v>181260.24999999997</v>
      </c>
      <c r="P126" s="99">
        <v>132.18</v>
      </c>
      <c r="Q126" s="97">
        <v>239.58976999999996</v>
      </c>
      <c r="R126" s="98">
        <v>4.8336066666666659E-4</v>
      </c>
      <c r="S126" s="98">
        <v>4.2936181802718716E-5</v>
      </c>
      <c r="T126" s="98">
        <f>Q126/'סכום נכסי הקרן'!$C$43</f>
        <v>4.9798790229696993E-6</v>
      </c>
    </row>
    <row r="127" spans="2:20" s="152" customFormat="1">
      <c r="B127" s="90" t="s">
        <v>633</v>
      </c>
      <c r="C127" s="87" t="s">
        <v>634</v>
      </c>
      <c r="D127" s="100" t="s">
        <v>149</v>
      </c>
      <c r="E127" s="100" t="s">
        <v>359</v>
      </c>
      <c r="F127" s="87" t="s">
        <v>635</v>
      </c>
      <c r="G127" s="100" t="s">
        <v>636</v>
      </c>
      <c r="H127" s="87" t="s">
        <v>353</v>
      </c>
      <c r="I127" s="87" t="s">
        <v>191</v>
      </c>
      <c r="J127" s="87"/>
      <c r="K127" s="97">
        <v>0.95</v>
      </c>
      <c r="L127" s="100" t="s">
        <v>193</v>
      </c>
      <c r="M127" s="101">
        <v>5.1500000000000004E-2</v>
      </c>
      <c r="N127" s="101">
        <v>1.14E-2</v>
      </c>
      <c r="O127" s="97">
        <v>1868487.4999999998</v>
      </c>
      <c r="P127" s="99">
        <v>123.96</v>
      </c>
      <c r="Q127" s="97">
        <v>2316.1769399999994</v>
      </c>
      <c r="R127" s="98">
        <v>2.4430412273712034E-2</v>
      </c>
      <c r="S127" s="98">
        <v>4.1507529383706448E-4</v>
      </c>
      <c r="T127" s="98">
        <f>Q127/'סכום נכסי הקרן'!$C$43</f>
        <v>4.8141792351952867E-5</v>
      </c>
    </row>
    <row r="128" spans="2:20" s="152" customFormat="1">
      <c r="B128" s="90" t="s">
        <v>637</v>
      </c>
      <c r="C128" s="87" t="s">
        <v>638</v>
      </c>
      <c r="D128" s="100" t="s">
        <v>149</v>
      </c>
      <c r="E128" s="100" t="s">
        <v>359</v>
      </c>
      <c r="F128" s="87" t="s">
        <v>520</v>
      </c>
      <c r="G128" s="100" t="s">
        <v>361</v>
      </c>
      <c r="H128" s="87" t="s">
        <v>353</v>
      </c>
      <c r="I128" s="87" t="s">
        <v>191</v>
      </c>
      <c r="J128" s="87"/>
      <c r="K128" s="97">
        <v>2.62</v>
      </c>
      <c r="L128" s="100" t="s">
        <v>193</v>
      </c>
      <c r="M128" s="101">
        <v>4.8499999999999995E-2</v>
      </c>
      <c r="N128" s="101">
        <v>9.1999999999999998E-3</v>
      </c>
      <c r="O128" s="97">
        <v>56704.999999999993</v>
      </c>
      <c r="P128" s="99">
        <v>113.43</v>
      </c>
      <c r="Q128" s="97">
        <v>64.320479999999989</v>
      </c>
      <c r="R128" s="98">
        <v>3.7803333333333327E-4</v>
      </c>
      <c r="S128" s="98">
        <v>1.1526685062213354E-5</v>
      </c>
      <c r="T128" s="98">
        <f>Q128/'סכום נכסי הקרן'!$C$43</f>
        <v>1.3369026945488618E-6</v>
      </c>
    </row>
    <row r="129" spans="2:20" s="152" customFormat="1">
      <c r="B129" s="90" t="s">
        <v>639</v>
      </c>
      <c r="C129" s="87" t="s">
        <v>640</v>
      </c>
      <c r="D129" s="100" t="s">
        <v>149</v>
      </c>
      <c r="E129" s="100" t="s">
        <v>359</v>
      </c>
      <c r="F129" s="87" t="s">
        <v>641</v>
      </c>
      <c r="G129" s="100" t="s">
        <v>410</v>
      </c>
      <c r="H129" s="87" t="s">
        <v>353</v>
      </c>
      <c r="I129" s="87" t="s">
        <v>189</v>
      </c>
      <c r="J129" s="87"/>
      <c r="K129" s="97">
        <v>0.65</v>
      </c>
      <c r="L129" s="100" t="s">
        <v>193</v>
      </c>
      <c r="M129" s="101">
        <v>6.5000000000000002E-2</v>
      </c>
      <c r="N129" s="101">
        <v>1.4100000000000001E-2</v>
      </c>
      <c r="O129" s="97">
        <v>3443205.8</v>
      </c>
      <c r="P129" s="99">
        <v>112.59</v>
      </c>
      <c r="Q129" s="97">
        <v>3876.7053199999996</v>
      </c>
      <c r="R129" s="98">
        <v>4.0123303907063063E-2</v>
      </c>
      <c r="S129" s="98">
        <v>6.9473301975742465E-4</v>
      </c>
      <c r="T129" s="98">
        <f>Q129/'סכום נכסי הקרן'!$C$43</f>
        <v>8.0577411553519316E-5</v>
      </c>
    </row>
    <row r="130" spans="2:20" s="152" customFormat="1">
      <c r="B130" s="90" t="s">
        <v>642</v>
      </c>
      <c r="C130" s="87" t="s">
        <v>643</v>
      </c>
      <c r="D130" s="100" t="s">
        <v>149</v>
      </c>
      <c r="E130" s="100" t="s">
        <v>359</v>
      </c>
      <c r="F130" s="87" t="s">
        <v>641</v>
      </c>
      <c r="G130" s="100" t="s">
        <v>410</v>
      </c>
      <c r="H130" s="87" t="s">
        <v>353</v>
      </c>
      <c r="I130" s="87" t="s">
        <v>189</v>
      </c>
      <c r="J130" s="87"/>
      <c r="K130" s="97">
        <v>2.58</v>
      </c>
      <c r="L130" s="100" t="s">
        <v>193</v>
      </c>
      <c r="M130" s="101">
        <v>4.5999999999999999E-2</v>
      </c>
      <c r="N130" s="101">
        <v>2.4600000000000004E-2</v>
      </c>
      <c r="O130" s="97">
        <v>10804548.409999998</v>
      </c>
      <c r="P130" s="99">
        <v>128.91999999999999</v>
      </c>
      <c r="Q130" s="97">
        <v>13929.223999999998</v>
      </c>
      <c r="R130" s="98">
        <v>1.8751725827473226E-2</v>
      </c>
      <c r="S130" s="98">
        <v>2.4962154854724925E-3</v>
      </c>
      <c r="T130" s="98">
        <f>Q130/'סכום נכסי הקרן'!$C$43</f>
        <v>2.8951924952324171E-4</v>
      </c>
    </row>
    <row r="131" spans="2:20" s="152" customFormat="1">
      <c r="B131" s="90" t="s">
        <v>644</v>
      </c>
      <c r="C131" s="87" t="s">
        <v>645</v>
      </c>
      <c r="D131" s="100" t="s">
        <v>149</v>
      </c>
      <c r="E131" s="100" t="s">
        <v>359</v>
      </c>
      <c r="F131" s="87" t="s">
        <v>646</v>
      </c>
      <c r="G131" s="100" t="s">
        <v>410</v>
      </c>
      <c r="H131" s="87" t="s">
        <v>353</v>
      </c>
      <c r="I131" s="87" t="s">
        <v>191</v>
      </c>
      <c r="J131" s="87"/>
      <c r="K131" s="97">
        <v>2.6099999999999994</v>
      </c>
      <c r="L131" s="100" t="s">
        <v>193</v>
      </c>
      <c r="M131" s="101">
        <v>5.4000000000000006E-2</v>
      </c>
      <c r="N131" s="101">
        <v>1.2899999999999998E-2</v>
      </c>
      <c r="O131" s="97">
        <v>11800754.949999997</v>
      </c>
      <c r="P131" s="99">
        <v>132.91999999999999</v>
      </c>
      <c r="Q131" s="97">
        <v>15685.563649999998</v>
      </c>
      <c r="R131" s="98">
        <v>4.6328296712280906E-2</v>
      </c>
      <c r="S131" s="98">
        <v>2.8109639762771014E-3</v>
      </c>
      <c r="T131" s="98">
        <f>Q131/'סכום נכסי הקרן'!$C$43</f>
        <v>3.2602481059225121E-4</v>
      </c>
    </row>
    <row r="132" spans="2:20" s="152" customFormat="1">
      <c r="B132" s="90" t="s">
        <v>647</v>
      </c>
      <c r="C132" s="87" t="s">
        <v>648</v>
      </c>
      <c r="D132" s="100" t="s">
        <v>149</v>
      </c>
      <c r="E132" s="100" t="s">
        <v>359</v>
      </c>
      <c r="F132" s="87" t="s">
        <v>649</v>
      </c>
      <c r="G132" s="100" t="s">
        <v>410</v>
      </c>
      <c r="H132" s="87" t="s">
        <v>353</v>
      </c>
      <c r="I132" s="87" t="s">
        <v>191</v>
      </c>
      <c r="J132" s="87"/>
      <c r="K132" s="97">
        <v>3.3600000000000008</v>
      </c>
      <c r="L132" s="100" t="s">
        <v>193</v>
      </c>
      <c r="M132" s="101">
        <v>4.4000000000000004E-2</v>
      </c>
      <c r="N132" s="101">
        <v>8.6999999999999994E-3</v>
      </c>
      <c r="O132" s="97">
        <v>6603500.2299999986</v>
      </c>
      <c r="P132" s="99">
        <v>113</v>
      </c>
      <c r="Q132" s="97">
        <v>7461.9552599999988</v>
      </c>
      <c r="R132" s="98">
        <v>3.6131256723143802E-2</v>
      </c>
      <c r="S132" s="98">
        <v>1.3372351734680207E-3</v>
      </c>
      <c r="T132" s="98">
        <f>Q132/'סכום נכסי הקרן'!$C$43</f>
        <v>1.5509691615636347E-4</v>
      </c>
    </row>
    <row r="133" spans="2:20" s="152" customFormat="1">
      <c r="B133" s="90" t="s">
        <v>650</v>
      </c>
      <c r="C133" s="87" t="s">
        <v>651</v>
      </c>
      <c r="D133" s="100" t="s">
        <v>149</v>
      </c>
      <c r="E133" s="100" t="s">
        <v>359</v>
      </c>
      <c r="F133" s="87" t="s">
        <v>599</v>
      </c>
      <c r="G133" s="100" t="s">
        <v>410</v>
      </c>
      <c r="H133" s="87" t="s">
        <v>353</v>
      </c>
      <c r="I133" s="87" t="s">
        <v>191</v>
      </c>
      <c r="J133" s="87"/>
      <c r="K133" s="97">
        <v>6.18</v>
      </c>
      <c r="L133" s="100" t="s">
        <v>193</v>
      </c>
      <c r="M133" s="101">
        <v>4.9500000000000002E-2</v>
      </c>
      <c r="N133" s="101">
        <v>3.0199999999999991E-2</v>
      </c>
      <c r="O133" s="97">
        <v>7107575.9999999991</v>
      </c>
      <c r="P133" s="99">
        <v>135</v>
      </c>
      <c r="Q133" s="97">
        <v>9595.2276099999999</v>
      </c>
      <c r="R133" s="98">
        <v>4.3991824504395751E-3</v>
      </c>
      <c r="S133" s="98">
        <v>1.7195326707873473E-3</v>
      </c>
      <c r="T133" s="98">
        <f>Q133/'סכום נכסי הקרן'!$C$43</f>
        <v>1.9943703228922791E-4</v>
      </c>
    </row>
    <row r="134" spans="2:20" s="152" customFormat="1">
      <c r="B134" s="90" t="s">
        <v>652</v>
      </c>
      <c r="C134" s="87" t="s">
        <v>653</v>
      </c>
      <c r="D134" s="100" t="s">
        <v>149</v>
      </c>
      <c r="E134" s="100" t="s">
        <v>359</v>
      </c>
      <c r="F134" s="87" t="s">
        <v>599</v>
      </c>
      <c r="G134" s="100" t="s">
        <v>410</v>
      </c>
      <c r="H134" s="87" t="s">
        <v>353</v>
      </c>
      <c r="I134" s="87" t="s">
        <v>191</v>
      </c>
      <c r="J134" s="87"/>
      <c r="K134" s="97">
        <v>1.1399999999999999</v>
      </c>
      <c r="L134" s="100" t="s">
        <v>193</v>
      </c>
      <c r="M134" s="101">
        <v>0.05</v>
      </c>
      <c r="N134" s="101">
        <v>5.3999999999999994E-3</v>
      </c>
      <c r="O134" s="97">
        <v>12233886.009999998</v>
      </c>
      <c r="P134" s="99">
        <v>126.28</v>
      </c>
      <c r="Q134" s="97">
        <v>15448.95102</v>
      </c>
      <c r="R134" s="98">
        <v>2.1752577143431422E-2</v>
      </c>
      <c r="S134" s="98">
        <v>2.7685613190246679E-3</v>
      </c>
      <c r="T134" s="98">
        <f>Q134/'סכום נכסי הקרן'!$C$43</f>
        <v>3.2110681149443213E-4</v>
      </c>
    </row>
    <row r="135" spans="2:20" s="152" customFormat="1">
      <c r="B135" s="90" t="s">
        <v>654</v>
      </c>
      <c r="C135" s="87" t="s">
        <v>655</v>
      </c>
      <c r="D135" s="100" t="s">
        <v>149</v>
      </c>
      <c r="E135" s="100" t="s">
        <v>359</v>
      </c>
      <c r="F135" s="87" t="s">
        <v>588</v>
      </c>
      <c r="G135" s="100" t="s">
        <v>536</v>
      </c>
      <c r="H135" s="87" t="s">
        <v>353</v>
      </c>
      <c r="I135" s="87" t="s">
        <v>191</v>
      </c>
      <c r="J135" s="87"/>
      <c r="K135" s="97">
        <v>3.9300000000000006</v>
      </c>
      <c r="L135" s="100" t="s">
        <v>193</v>
      </c>
      <c r="M135" s="101">
        <v>4.5999999999999999E-2</v>
      </c>
      <c r="N135" s="101">
        <v>1.9300000000000001E-2</v>
      </c>
      <c r="O135" s="97">
        <v>3081102.9599999995</v>
      </c>
      <c r="P135" s="99">
        <v>132.16</v>
      </c>
      <c r="Q135" s="97">
        <v>4071.9855799999987</v>
      </c>
      <c r="R135" s="98">
        <v>5.6229048398902049E-3</v>
      </c>
      <c r="S135" s="98">
        <v>7.297286238929524E-4</v>
      </c>
      <c r="T135" s="98">
        <f>Q135/'סכום נכסי הקרן'!$C$43</f>
        <v>8.4636316365582298E-5</v>
      </c>
    </row>
    <row r="136" spans="2:20" s="152" customFormat="1">
      <c r="B136" s="90" t="s">
        <v>656</v>
      </c>
      <c r="C136" s="87" t="s">
        <v>657</v>
      </c>
      <c r="D136" s="100" t="s">
        <v>149</v>
      </c>
      <c r="E136" s="100" t="s">
        <v>359</v>
      </c>
      <c r="F136" s="87" t="s">
        <v>635</v>
      </c>
      <c r="G136" s="100" t="s">
        <v>636</v>
      </c>
      <c r="H136" s="87" t="s">
        <v>353</v>
      </c>
      <c r="I136" s="87" t="s">
        <v>191</v>
      </c>
      <c r="J136" s="87"/>
      <c r="K136" s="97">
        <v>0.57000000000000006</v>
      </c>
      <c r="L136" s="100" t="s">
        <v>193</v>
      </c>
      <c r="M136" s="101">
        <v>5.2999999999999999E-2</v>
      </c>
      <c r="N136" s="101">
        <v>1.29E-2</v>
      </c>
      <c r="O136" s="97">
        <v>2031351.3599999996</v>
      </c>
      <c r="P136" s="99">
        <v>122.96</v>
      </c>
      <c r="Q136" s="97">
        <v>2497.7495999999996</v>
      </c>
      <c r="R136" s="98">
        <v>1.4092034328834456E-2</v>
      </c>
      <c r="S136" s="98">
        <v>4.4761439907583676E-4</v>
      </c>
      <c r="T136" s="98">
        <f>Q136/'סכום נכסי הקרן'!$C$43</f>
        <v>5.1915784374562223E-5</v>
      </c>
    </row>
    <row r="137" spans="2:20" s="152" customFormat="1">
      <c r="B137" s="90" t="s">
        <v>658</v>
      </c>
      <c r="C137" s="87" t="s">
        <v>659</v>
      </c>
      <c r="D137" s="100" t="s">
        <v>149</v>
      </c>
      <c r="E137" s="100" t="s">
        <v>359</v>
      </c>
      <c r="F137" s="87" t="s">
        <v>660</v>
      </c>
      <c r="G137" s="100" t="s">
        <v>180</v>
      </c>
      <c r="H137" s="87" t="s">
        <v>353</v>
      </c>
      <c r="I137" s="87" t="s">
        <v>191</v>
      </c>
      <c r="J137" s="87"/>
      <c r="K137" s="97">
        <v>1.96</v>
      </c>
      <c r="L137" s="100" t="s">
        <v>193</v>
      </c>
      <c r="M137" s="101">
        <v>5.2000000000000005E-2</v>
      </c>
      <c r="N137" s="101">
        <v>1.1999999999999997E-2</v>
      </c>
      <c r="O137" s="97">
        <v>1158.5999999999997</v>
      </c>
      <c r="P137" s="99">
        <v>131.4</v>
      </c>
      <c r="Q137" s="97">
        <v>1.52241</v>
      </c>
      <c r="R137" s="98">
        <v>1.1322707754902603E-6</v>
      </c>
      <c r="S137" s="98">
        <v>2.7282664254937518E-7</v>
      </c>
      <c r="T137" s="98">
        <f>Q137/'סכום נכסי הקרן'!$C$43</f>
        <v>3.1643327773799778E-8</v>
      </c>
    </row>
    <row r="138" spans="2:20" s="152" customFormat="1">
      <c r="B138" s="90" t="s">
        <v>661</v>
      </c>
      <c r="C138" s="87" t="s">
        <v>662</v>
      </c>
      <c r="D138" s="100" t="s">
        <v>149</v>
      </c>
      <c r="E138" s="100" t="s">
        <v>359</v>
      </c>
      <c r="F138" s="87" t="s">
        <v>663</v>
      </c>
      <c r="G138" s="100" t="s">
        <v>410</v>
      </c>
      <c r="H138" s="87" t="s">
        <v>664</v>
      </c>
      <c r="I138" s="87" t="s">
        <v>189</v>
      </c>
      <c r="J138" s="87"/>
      <c r="K138" s="97">
        <v>0.57000000000000006</v>
      </c>
      <c r="L138" s="100" t="s">
        <v>193</v>
      </c>
      <c r="M138" s="101">
        <v>6.0999999999999999E-2</v>
      </c>
      <c r="N138" s="101">
        <v>1.0400000000000005E-2</v>
      </c>
      <c r="O138" s="97">
        <v>3931226.9999999995</v>
      </c>
      <c r="P138" s="99">
        <v>113.17</v>
      </c>
      <c r="Q138" s="97">
        <v>4448.9693199999983</v>
      </c>
      <c r="R138" s="98">
        <v>3.9312269999999996E-2</v>
      </c>
      <c r="S138" s="98">
        <v>7.9728677713676089E-4</v>
      </c>
      <c r="T138" s="98">
        <f>Q138/'סכום נכסי הקרן'!$C$43</f>
        <v>9.2471932297041572E-5</v>
      </c>
    </row>
    <row r="139" spans="2:20" s="152" customFormat="1">
      <c r="B139" s="90" t="s">
        <v>665</v>
      </c>
      <c r="C139" s="87" t="s">
        <v>666</v>
      </c>
      <c r="D139" s="100" t="s">
        <v>149</v>
      </c>
      <c r="E139" s="100" t="s">
        <v>359</v>
      </c>
      <c r="F139" s="87" t="s">
        <v>663</v>
      </c>
      <c r="G139" s="100" t="s">
        <v>410</v>
      </c>
      <c r="H139" s="87" t="s">
        <v>664</v>
      </c>
      <c r="I139" s="87" t="s">
        <v>189</v>
      </c>
      <c r="J139" s="87"/>
      <c r="K139" s="97">
        <v>6.1999999999999993</v>
      </c>
      <c r="L139" s="100" t="s">
        <v>193</v>
      </c>
      <c r="M139" s="101">
        <v>4.6500000000000007E-2</v>
      </c>
      <c r="N139" s="101">
        <v>3.5799999999999998E-2</v>
      </c>
      <c r="O139" s="97">
        <v>5499999.9999999991</v>
      </c>
      <c r="P139" s="99">
        <v>106.68</v>
      </c>
      <c r="Q139" s="97">
        <v>5867.3999999999987</v>
      </c>
      <c r="R139" s="98">
        <v>2.1999999999999995E-2</v>
      </c>
      <c r="S139" s="98">
        <v>1.0514795899226907E-3</v>
      </c>
      <c r="T139" s="98">
        <f>Q139/'סכום נכסי הקרן'!$C$43</f>
        <v>1.2195404745107611E-4</v>
      </c>
    </row>
    <row r="140" spans="2:20" s="152" customFormat="1">
      <c r="B140" s="90" t="s">
        <v>667</v>
      </c>
      <c r="C140" s="87" t="s">
        <v>668</v>
      </c>
      <c r="D140" s="100" t="s">
        <v>149</v>
      </c>
      <c r="E140" s="100" t="s">
        <v>359</v>
      </c>
      <c r="F140" s="87" t="s">
        <v>663</v>
      </c>
      <c r="G140" s="100" t="s">
        <v>410</v>
      </c>
      <c r="H140" s="87" t="s">
        <v>664</v>
      </c>
      <c r="I140" s="87" t="s">
        <v>189</v>
      </c>
      <c r="J140" s="87"/>
      <c r="K140" s="97">
        <v>2.1399999999999997</v>
      </c>
      <c r="L140" s="100" t="s">
        <v>193</v>
      </c>
      <c r="M140" s="101">
        <v>5.5999999999999994E-2</v>
      </c>
      <c r="N140" s="101">
        <v>1.5700000000000002E-2</v>
      </c>
      <c r="O140" s="97">
        <v>8658671.1399999987</v>
      </c>
      <c r="P140" s="99">
        <v>114.66</v>
      </c>
      <c r="Q140" s="97">
        <v>9928.0314499999968</v>
      </c>
      <c r="R140" s="98">
        <v>3.4192642083149045E-2</v>
      </c>
      <c r="S140" s="98">
        <v>1.7791734733929125E-3</v>
      </c>
      <c r="T140" s="98">
        <f>Q140/'סכום נכסי הקרן'!$C$43</f>
        <v>2.0635436795668878E-4</v>
      </c>
    </row>
    <row r="141" spans="2:20" s="152" customFormat="1">
      <c r="B141" s="90" t="s">
        <v>669</v>
      </c>
      <c r="C141" s="87" t="s">
        <v>670</v>
      </c>
      <c r="D141" s="100" t="s">
        <v>149</v>
      </c>
      <c r="E141" s="100" t="s">
        <v>359</v>
      </c>
      <c r="F141" s="87" t="s">
        <v>671</v>
      </c>
      <c r="G141" s="100" t="s">
        <v>410</v>
      </c>
      <c r="H141" s="87" t="s">
        <v>664</v>
      </c>
      <c r="I141" s="87" t="s">
        <v>189</v>
      </c>
      <c r="J141" s="87"/>
      <c r="K141" s="97">
        <v>3.03</v>
      </c>
      <c r="L141" s="100" t="s">
        <v>193</v>
      </c>
      <c r="M141" s="101">
        <v>5.3499999999999999E-2</v>
      </c>
      <c r="N141" s="101">
        <v>1.61E-2</v>
      </c>
      <c r="O141" s="97">
        <v>14852519.289999997</v>
      </c>
      <c r="P141" s="99">
        <v>113.04</v>
      </c>
      <c r="Q141" s="97">
        <v>16789.287969999998</v>
      </c>
      <c r="R141" s="98">
        <v>4.2145836151446715E-2</v>
      </c>
      <c r="S141" s="98">
        <v>3.0087591829071761E-3</v>
      </c>
      <c r="T141" s="98">
        <f>Q141/'סכום נכסי הקרן'!$C$43</f>
        <v>3.4896574662766498E-4</v>
      </c>
    </row>
    <row r="142" spans="2:20" s="152" customFormat="1">
      <c r="B142" s="90" t="s">
        <v>672</v>
      </c>
      <c r="C142" s="87" t="s">
        <v>673</v>
      </c>
      <c r="D142" s="100" t="s">
        <v>149</v>
      </c>
      <c r="E142" s="100" t="s">
        <v>359</v>
      </c>
      <c r="F142" s="87" t="s">
        <v>671</v>
      </c>
      <c r="G142" s="100" t="s">
        <v>410</v>
      </c>
      <c r="H142" s="87" t="s">
        <v>664</v>
      </c>
      <c r="I142" s="87" t="s">
        <v>189</v>
      </c>
      <c r="J142" s="87"/>
      <c r="K142" s="97">
        <v>1.2199999999999998</v>
      </c>
      <c r="L142" s="100" t="s">
        <v>193</v>
      </c>
      <c r="M142" s="101">
        <v>5.5E-2</v>
      </c>
      <c r="N142" s="101">
        <v>9.0000000000000011E-3</v>
      </c>
      <c r="O142" s="97">
        <v>2367309.5999999996</v>
      </c>
      <c r="P142" s="99">
        <v>126.7</v>
      </c>
      <c r="Q142" s="97">
        <v>2999.3813</v>
      </c>
      <c r="R142" s="98">
        <v>1.9735803251354728E-2</v>
      </c>
      <c r="S142" s="98">
        <v>5.375103485949121E-4</v>
      </c>
      <c r="T142" s="98">
        <f>Q142/'סכום נכסי הקרן'!$C$43</f>
        <v>6.2342211095897741E-5</v>
      </c>
    </row>
    <row r="143" spans="2:20" s="152" customFormat="1">
      <c r="B143" s="90" t="s">
        <v>674</v>
      </c>
      <c r="C143" s="87" t="s">
        <v>675</v>
      </c>
      <c r="D143" s="100" t="s">
        <v>149</v>
      </c>
      <c r="E143" s="100" t="s">
        <v>359</v>
      </c>
      <c r="F143" s="87" t="s">
        <v>676</v>
      </c>
      <c r="G143" s="100" t="s">
        <v>636</v>
      </c>
      <c r="H143" s="87" t="s">
        <v>664</v>
      </c>
      <c r="I143" s="87" t="s">
        <v>189</v>
      </c>
      <c r="J143" s="87"/>
      <c r="K143" s="97">
        <v>0.25</v>
      </c>
      <c r="L143" s="100" t="s">
        <v>193</v>
      </c>
      <c r="M143" s="101">
        <v>2.7999999999999997E-2</v>
      </c>
      <c r="N143" s="101">
        <v>-1.1999999999999999E-3</v>
      </c>
      <c r="O143" s="97">
        <v>455495.49999999994</v>
      </c>
      <c r="P143" s="99">
        <v>103.86</v>
      </c>
      <c r="Q143" s="97">
        <v>473.07763</v>
      </c>
      <c r="R143" s="98">
        <v>1.7172430207142268E-2</v>
      </c>
      <c r="S143" s="98">
        <v>8.4778858164433728E-5</v>
      </c>
      <c r="T143" s="98">
        <f>Q143/'סכום נכסי הקרן'!$C$43</f>
        <v>9.8329297026046696E-6</v>
      </c>
    </row>
    <row r="144" spans="2:20" s="152" customFormat="1">
      <c r="B144" s="90" t="s">
        <v>677</v>
      </c>
      <c r="C144" s="87" t="s">
        <v>678</v>
      </c>
      <c r="D144" s="100" t="s">
        <v>149</v>
      </c>
      <c r="E144" s="100" t="s">
        <v>359</v>
      </c>
      <c r="F144" s="87" t="s">
        <v>676</v>
      </c>
      <c r="G144" s="100" t="s">
        <v>636</v>
      </c>
      <c r="H144" s="87" t="s">
        <v>664</v>
      </c>
      <c r="I144" s="87" t="s">
        <v>189</v>
      </c>
      <c r="J144" s="87"/>
      <c r="K144" s="97">
        <v>1.4900000000000002</v>
      </c>
      <c r="L144" s="100" t="s">
        <v>193</v>
      </c>
      <c r="M144" s="101">
        <v>4.2000000000000003E-2</v>
      </c>
      <c r="N144" s="101">
        <v>1.6100000000000003E-2</v>
      </c>
      <c r="O144" s="97">
        <v>8204910.1899999985</v>
      </c>
      <c r="P144" s="99">
        <v>104.6</v>
      </c>
      <c r="Q144" s="97">
        <v>8582.3363199999985</v>
      </c>
      <c r="R144" s="98">
        <v>1.4040601335573728E-2</v>
      </c>
      <c r="S144" s="98">
        <v>1.5380153857470454E-3</v>
      </c>
      <c r="T144" s="98">
        <f>Q144/'סכום נכסי הקרן'!$C$43</f>
        <v>1.7838406292572075E-4</v>
      </c>
    </row>
    <row r="145" spans="2:20" s="152" customFormat="1">
      <c r="B145" s="90" t="s">
        <v>679</v>
      </c>
      <c r="C145" s="87" t="s">
        <v>680</v>
      </c>
      <c r="D145" s="100" t="s">
        <v>149</v>
      </c>
      <c r="E145" s="100" t="s">
        <v>359</v>
      </c>
      <c r="F145" s="87" t="s">
        <v>681</v>
      </c>
      <c r="G145" s="100" t="s">
        <v>410</v>
      </c>
      <c r="H145" s="87" t="s">
        <v>664</v>
      </c>
      <c r="I145" s="87" t="s">
        <v>189</v>
      </c>
      <c r="J145" s="87"/>
      <c r="K145" s="97">
        <v>2.7800000000000002</v>
      </c>
      <c r="L145" s="100" t="s">
        <v>193</v>
      </c>
      <c r="M145" s="101">
        <v>4.8000000000000001E-2</v>
      </c>
      <c r="N145" s="101">
        <v>2.1899999999999999E-2</v>
      </c>
      <c r="O145" s="97">
        <v>6662999.9999999991</v>
      </c>
      <c r="P145" s="99">
        <v>106.6</v>
      </c>
      <c r="Q145" s="97">
        <v>7102.7582099999991</v>
      </c>
      <c r="R145" s="98">
        <v>2.139856636349622E-2</v>
      </c>
      <c r="S145" s="98">
        <v>1.2728645209071864E-3</v>
      </c>
      <c r="T145" s="98">
        <f>Q145/'סכום נכסי הקרן'!$C$43</f>
        <v>1.4763099699626077E-4</v>
      </c>
    </row>
    <row r="146" spans="2:20" s="152" customFormat="1">
      <c r="B146" s="90" t="s">
        <v>682</v>
      </c>
      <c r="C146" s="87" t="s">
        <v>683</v>
      </c>
      <c r="D146" s="100" t="s">
        <v>149</v>
      </c>
      <c r="E146" s="100" t="s">
        <v>359</v>
      </c>
      <c r="F146" s="87" t="s">
        <v>684</v>
      </c>
      <c r="G146" s="100" t="s">
        <v>410</v>
      </c>
      <c r="H146" s="87" t="s">
        <v>664</v>
      </c>
      <c r="I146" s="87" t="s">
        <v>191</v>
      </c>
      <c r="J146" s="87"/>
      <c r="K146" s="97">
        <v>2.67</v>
      </c>
      <c r="L146" s="100" t="s">
        <v>193</v>
      </c>
      <c r="M146" s="101">
        <v>5.4000000000000006E-2</v>
      </c>
      <c r="N146" s="101">
        <v>4.2500000000000003E-2</v>
      </c>
      <c r="O146" s="97">
        <v>3842675.1999999993</v>
      </c>
      <c r="P146" s="99">
        <v>103.25</v>
      </c>
      <c r="Q146" s="97">
        <v>3967.5621299999993</v>
      </c>
      <c r="R146" s="98">
        <v>4.26963911111111E-2</v>
      </c>
      <c r="S146" s="98">
        <v>7.1101520289143353E-4</v>
      </c>
      <c r="T146" s="98">
        <f>Q146/'סכום נכסי הקרן'!$C$43</f>
        <v>8.2465872493287082E-5</v>
      </c>
    </row>
    <row r="147" spans="2:20" s="152" customFormat="1">
      <c r="B147" s="90" t="s">
        <v>685</v>
      </c>
      <c r="C147" s="87" t="s">
        <v>686</v>
      </c>
      <c r="D147" s="100" t="s">
        <v>149</v>
      </c>
      <c r="E147" s="100" t="s">
        <v>359</v>
      </c>
      <c r="F147" s="87" t="s">
        <v>684</v>
      </c>
      <c r="G147" s="100" t="s">
        <v>410</v>
      </c>
      <c r="H147" s="87" t="s">
        <v>664</v>
      </c>
      <c r="I147" s="87" t="s">
        <v>191</v>
      </c>
      <c r="J147" s="87"/>
      <c r="K147" s="97">
        <v>1.8299999999999998</v>
      </c>
      <c r="L147" s="100" t="s">
        <v>193</v>
      </c>
      <c r="M147" s="101">
        <v>6.4000000000000001E-2</v>
      </c>
      <c r="N147" s="101">
        <v>3.2199999999999993E-2</v>
      </c>
      <c r="O147" s="97">
        <v>3910087.9499999993</v>
      </c>
      <c r="P147" s="99">
        <v>116</v>
      </c>
      <c r="Q147" s="97">
        <v>4535.7020899999998</v>
      </c>
      <c r="R147" s="98">
        <v>3.3513990104767001E-2</v>
      </c>
      <c r="S147" s="98">
        <v>8.1282990312654528E-4</v>
      </c>
      <c r="T147" s="98">
        <f>Q147/'סכום נכסי הקרן'!$C$43</f>
        <v>9.4274674968095778E-5</v>
      </c>
    </row>
    <row r="148" spans="2:20" s="152" customFormat="1">
      <c r="B148" s="90" t="s">
        <v>687</v>
      </c>
      <c r="C148" s="87" t="s">
        <v>688</v>
      </c>
      <c r="D148" s="100" t="s">
        <v>149</v>
      </c>
      <c r="E148" s="100" t="s">
        <v>359</v>
      </c>
      <c r="F148" s="87" t="s">
        <v>684</v>
      </c>
      <c r="G148" s="100" t="s">
        <v>410</v>
      </c>
      <c r="H148" s="87" t="s">
        <v>664</v>
      </c>
      <c r="I148" s="87" t="s">
        <v>191</v>
      </c>
      <c r="J148" s="87"/>
      <c r="K148" s="97">
        <v>4.1900000000000013</v>
      </c>
      <c r="L148" s="100" t="s">
        <v>193</v>
      </c>
      <c r="M148" s="101">
        <v>2.5000000000000001E-2</v>
      </c>
      <c r="N148" s="101">
        <v>5.2500000000000012E-2</v>
      </c>
      <c r="O148" s="97">
        <v>10000799.999999998</v>
      </c>
      <c r="P148" s="99">
        <v>89.02</v>
      </c>
      <c r="Q148" s="97">
        <v>8902.7118399999963</v>
      </c>
      <c r="R148" s="98">
        <v>5.4651569467517695E-2</v>
      </c>
      <c r="S148" s="98">
        <v>1.5954289454823399E-3</v>
      </c>
      <c r="T148" s="98">
        <f>Q148/'סכום נכסי הקרן'!$C$43</f>
        <v>1.8504307566871475E-4</v>
      </c>
    </row>
    <row r="149" spans="2:20" s="152" customFormat="1">
      <c r="B149" s="90" t="s">
        <v>689</v>
      </c>
      <c r="C149" s="87" t="s">
        <v>690</v>
      </c>
      <c r="D149" s="100" t="s">
        <v>149</v>
      </c>
      <c r="E149" s="100" t="s">
        <v>359</v>
      </c>
      <c r="F149" s="87" t="s">
        <v>513</v>
      </c>
      <c r="G149" s="100" t="s">
        <v>361</v>
      </c>
      <c r="H149" s="87" t="s">
        <v>664</v>
      </c>
      <c r="I149" s="87" t="s">
        <v>191</v>
      </c>
      <c r="J149" s="87"/>
      <c r="K149" s="97">
        <v>5.1000000000000005</v>
      </c>
      <c r="L149" s="100" t="s">
        <v>193</v>
      </c>
      <c r="M149" s="101">
        <v>5.0999999999999997E-2</v>
      </c>
      <c r="N149" s="101">
        <v>1.7900000000000003E-2</v>
      </c>
      <c r="O149" s="97">
        <v>53289490.999999993</v>
      </c>
      <c r="P149" s="99">
        <v>140.11000000000001</v>
      </c>
      <c r="Q149" s="97">
        <v>75470.066459999973</v>
      </c>
      <c r="R149" s="98">
        <v>4.6450071502718848E-2</v>
      </c>
      <c r="S149" s="98">
        <v>1.3524769835497665E-2</v>
      </c>
      <c r="T149" s="98">
        <f>Q149/'סכום נכסי הקרן'!$C$43</f>
        <v>1.5686471122130256E-3</v>
      </c>
    </row>
    <row r="150" spans="2:20" s="152" customFormat="1">
      <c r="B150" s="90" t="s">
        <v>691</v>
      </c>
      <c r="C150" s="87" t="s">
        <v>692</v>
      </c>
      <c r="D150" s="100" t="s">
        <v>149</v>
      </c>
      <c r="E150" s="100" t="s">
        <v>359</v>
      </c>
      <c r="F150" s="87" t="s">
        <v>591</v>
      </c>
      <c r="G150" s="100" t="s">
        <v>361</v>
      </c>
      <c r="H150" s="87" t="s">
        <v>664</v>
      </c>
      <c r="I150" s="87" t="s">
        <v>191</v>
      </c>
      <c r="J150" s="87"/>
      <c r="K150" s="97">
        <v>4.0500000000000007</v>
      </c>
      <c r="L150" s="100" t="s">
        <v>193</v>
      </c>
      <c r="M150" s="101">
        <v>2.4E-2</v>
      </c>
      <c r="N150" s="101">
        <v>1.1300000000000001E-2</v>
      </c>
      <c r="O150" s="97">
        <v>3120845.9999999995</v>
      </c>
      <c r="P150" s="99">
        <v>105.85</v>
      </c>
      <c r="Q150" s="97">
        <v>3303.4155099999994</v>
      </c>
      <c r="R150" s="98">
        <v>2.3905186478847342E-2</v>
      </c>
      <c r="S150" s="98">
        <v>5.9199542996882031E-4</v>
      </c>
      <c r="T150" s="98">
        <f>Q150/'סכום נכסי הקרן'!$C$43</f>
        <v>6.8661569324941329E-5</v>
      </c>
    </row>
    <row r="151" spans="2:20" s="152" customFormat="1">
      <c r="B151" s="90" t="s">
        <v>693</v>
      </c>
      <c r="C151" s="87" t="s">
        <v>694</v>
      </c>
      <c r="D151" s="100" t="s">
        <v>149</v>
      </c>
      <c r="E151" s="100" t="s">
        <v>359</v>
      </c>
      <c r="F151" s="87" t="s">
        <v>695</v>
      </c>
      <c r="G151" s="100" t="s">
        <v>410</v>
      </c>
      <c r="H151" s="87" t="s">
        <v>664</v>
      </c>
      <c r="I151" s="87" t="s">
        <v>189</v>
      </c>
      <c r="J151" s="87"/>
      <c r="K151" s="97">
        <v>2.5900000000000003</v>
      </c>
      <c r="L151" s="100" t="s">
        <v>193</v>
      </c>
      <c r="M151" s="101">
        <v>4.8499999999999995E-2</v>
      </c>
      <c r="N151" s="101">
        <v>1.9300000000000001E-2</v>
      </c>
      <c r="O151" s="97">
        <v>18171515.999999996</v>
      </c>
      <c r="P151" s="99">
        <v>115.51</v>
      </c>
      <c r="Q151" s="97">
        <v>20989.917449999997</v>
      </c>
      <c r="R151" s="98">
        <v>2.6146066187050353E-2</v>
      </c>
      <c r="S151" s="98">
        <v>3.7615417037933549E-3</v>
      </c>
      <c r="T151" s="98">
        <f>Q151/'סכום נכסי הקרן'!$C$43</f>
        <v>4.3627592949031438E-4</v>
      </c>
    </row>
    <row r="152" spans="2:20" s="152" customFormat="1">
      <c r="B152" s="90" t="s">
        <v>696</v>
      </c>
      <c r="C152" s="87" t="s">
        <v>697</v>
      </c>
      <c r="D152" s="100" t="s">
        <v>149</v>
      </c>
      <c r="E152" s="100" t="s">
        <v>359</v>
      </c>
      <c r="F152" s="87" t="s">
        <v>695</v>
      </c>
      <c r="G152" s="100" t="s">
        <v>410</v>
      </c>
      <c r="H152" s="87" t="s">
        <v>664</v>
      </c>
      <c r="I152" s="87" t="s">
        <v>189</v>
      </c>
      <c r="J152" s="87"/>
      <c r="K152" s="97">
        <v>0.42</v>
      </c>
      <c r="L152" s="100" t="s">
        <v>193</v>
      </c>
      <c r="M152" s="101">
        <v>4.7E-2</v>
      </c>
      <c r="N152" s="101">
        <v>5.8999999999999999E-3</v>
      </c>
      <c r="O152" s="97">
        <v>2681737.52</v>
      </c>
      <c r="P152" s="99">
        <v>119.06</v>
      </c>
      <c r="Q152" s="97">
        <v>3192.8766499999992</v>
      </c>
      <c r="R152" s="98">
        <v>2.1102196934038548E-2</v>
      </c>
      <c r="S152" s="98">
        <v>5.7218608423078947E-4</v>
      </c>
      <c r="T152" s="98">
        <f>Q152/'סכום נכסי הקרן'!$C$43</f>
        <v>6.6364016511492806E-5</v>
      </c>
    </row>
    <row r="153" spans="2:20" s="152" customFormat="1">
      <c r="B153" s="90" t="s">
        <v>698</v>
      </c>
      <c r="C153" s="87" t="s">
        <v>699</v>
      </c>
      <c r="D153" s="100" t="s">
        <v>149</v>
      </c>
      <c r="E153" s="100" t="s">
        <v>359</v>
      </c>
      <c r="F153" s="87" t="s">
        <v>695</v>
      </c>
      <c r="G153" s="100" t="s">
        <v>410</v>
      </c>
      <c r="H153" s="87" t="s">
        <v>664</v>
      </c>
      <c r="I153" s="87" t="s">
        <v>189</v>
      </c>
      <c r="J153" s="87"/>
      <c r="K153" s="97">
        <v>1.82</v>
      </c>
      <c r="L153" s="100" t="s">
        <v>193</v>
      </c>
      <c r="M153" s="101">
        <v>4.2000000000000003E-2</v>
      </c>
      <c r="N153" s="101">
        <v>1.3800000000000002E-2</v>
      </c>
      <c r="O153" s="97">
        <v>2669674.2699999996</v>
      </c>
      <c r="P153" s="99">
        <v>114.07</v>
      </c>
      <c r="Q153" s="97">
        <v>3045.2974399999989</v>
      </c>
      <c r="R153" s="98">
        <v>1.4238262773333331E-2</v>
      </c>
      <c r="S153" s="98">
        <v>5.4573884572448094E-4</v>
      </c>
      <c r="T153" s="98">
        <f>Q153/'סכום נכסי הקרן'!$C$43</f>
        <v>6.3296579149265531E-5</v>
      </c>
    </row>
    <row r="154" spans="2:20" s="152" customFormat="1">
      <c r="B154" s="90" t="s">
        <v>700</v>
      </c>
      <c r="C154" s="87" t="s">
        <v>701</v>
      </c>
      <c r="D154" s="100" t="s">
        <v>149</v>
      </c>
      <c r="E154" s="100" t="s">
        <v>359</v>
      </c>
      <c r="F154" s="87" t="s">
        <v>695</v>
      </c>
      <c r="G154" s="100" t="s">
        <v>410</v>
      </c>
      <c r="H154" s="87" t="s">
        <v>664</v>
      </c>
      <c r="I154" s="87" t="s">
        <v>189</v>
      </c>
      <c r="J154" s="87"/>
      <c r="K154" s="97">
        <v>5.17</v>
      </c>
      <c r="L154" s="100" t="s">
        <v>193</v>
      </c>
      <c r="M154" s="101">
        <v>3.7999999999999999E-2</v>
      </c>
      <c r="N154" s="101">
        <v>2.7500000000000004E-2</v>
      </c>
      <c r="O154" s="97">
        <v>3868395.6099999994</v>
      </c>
      <c r="P154" s="99">
        <v>104.78</v>
      </c>
      <c r="Q154" s="97">
        <v>4053.3047999999994</v>
      </c>
      <c r="R154" s="98">
        <v>9.9900719221949034E-3</v>
      </c>
      <c r="S154" s="98">
        <v>7.2638089595658615E-4</v>
      </c>
      <c r="T154" s="98">
        <f>Q154/'סכום נכסי הקרן'!$C$43</f>
        <v>8.4248035912478202E-5</v>
      </c>
    </row>
    <row r="155" spans="2:20" s="152" customFormat="1">
      <c r="B155" s="90" t="s">
        <v>702</v>
      </c>
      <c r="C155" s="87" t="s">
        <v>703</v>
      </c>
      <c r="D155" s="100" t="s">
        <v>149</v>
      </c>
      <c r="E155" s="100" t="s">
        <v>359</v>
      </c>
      <c r="F155" s="87" t="s">
        <v>704</v>
      </c>
      <c r="G155" s="100" t="s">
        <v>473</v>
      </c>
      <c r="H155" s="87" t="s">
        <v>705</v>
      </c>
      <c r="I155" s="87" t="s">
        <v>191</v>
      </c>
      <c r="J155" s="87"/>
      <c r="K155" s="97">
        <v>2.14</v>
      </c>
      <c r="L155" s="100" t="s">
        <v>193</v>
      </c>
      <c r="M155" s="101">
        <v>4.8000000000000001E-2</v>
      </c>
      <c r="N155" s="101">
        <v>2.5300000000000003E-2</v>
      </c>
      <c r="O155" s="97">
        <v>21351712.359999999</v>
      </c>
      <c r="P155" s="99">
        <v>122.98</v>
      </c>
      <c r="Q155" s="97">
        <v>26258.336449999995</v>
      </c>
      <c r="R155" s="98">
        <v>2.3192418901795363E-2</v>
      </c>
      <c r="S155" s="98">
        <v>4.7056796609227323E-3</v>
      </c>
      <c r="T155" s="98">
        <f>Q155/'סכום נכסי הקרן'!$C$43</f>
        <v>5.4578014272243613E-4</v>
      </c>
    </row>
    <row r="156" spans="2:20" s="152" customFormat="1">
      <c r="B156" s="90" t="s">
        <v>706</v>
      </c>
      <c r="C156" s="87" t="s">
        <v>707</v>
      </c>
      <c r="D156" s="100" t="s">
        <v>149</v>
      </c>
      <c r="E156" s="100" t="s">
        <v>359</v>
      </c>
      <c r="F156" s="87" t="s">
        <v>708</v>
      </c>
      <c r="G156" s="100" t="s">
        <v>536</v>
      </c>
      <c r="H156" s="87" t="s">
        <v>705</v>
      </c>
      <c r="I156" s="87" t="s">
        <v>189</v>
      </c>
      <c r="J156" s="87"/>
      <c r="K156" s="97">
        <v>1.05</v>
      </c>
      <c r="L156" s="100" t="s">
        <v>193</v>
      </c>
      <c r="M156" s="101">
        <v>5.2999999999999999E-2</v>
      </c>
      <c r="N156" s="101">
        <v>1.6599999999999997E-2</v>
      </c>
      <c r="O156" s="97">
        <v>2671314.4999999995</v>
      </c>
      <c r="P156" s="99">
        <v>126.17</v>
      </c>
      <c r="Q156" s="97">
        <v>3370.3975299999997</v>
      </c>
      <c r="R156" s="98">
        <v>1.7594086738119928E-2</v>
      </c>
      <c r="S156" s="98">
        <v>6.0399908182855264E-4</v>
      </c>
      <c r="T156" s="98">
        <f>Q156/'סכום נכסי הקרן'!$C$43</f>
        <v>7.0053792191193681E-5</v>
      </c>
    </row>
    <row r="157" spans="2:20" s="152" customFormat="1">
      <c r="B157" s="90" t="s">
        <v>709</v>
      </c>
      <c r="C157" s="87" t="s">
        <v>710</v>
      </c>
      <c r="D157" s="100" t="s">
        <v>149</v>
      </c>
      <c r="E157" s="100" t="s">
        <v>359</v>
      </c>
      <c r="F157" s="87" t="s">
        <v>708</v>
      </c>
      <c r="G157" s="100" t="s">
        <v>536</v>
      </c>
      <c r="H157" s="87" t="s">
        <v>705</v>
      </c>
      <c r="I157" s="87" t="s">
        <v>189</v>
      </c>
      <c r="J157" s="87"/>
      <c r="K157" s="97">
        <v>2.14</v>
      </c>
      <c r="L157" s="100" t="s">
        <v>193</v>
      </c>
      <c r="M157" s="101">
        <v>5.2999999999999999E-2</v>
      </c>
      <c r="N157" s="101">
        <v>2.3899999999999991E-2</v>
      </c>
      <c r="O157" s="97">
        <v>496137.99999999994</v>
      </c>
      <c r="P157" s="99">
        <v>106.31</v>
      </c>
      <c r="Q157" s="97">
        <v>527.4443</v>
      </c>
      <c r="R157" s="98">
        <v>1.787788047492928E-3</v>
      </c>
      <c r="S157" s="98">
        <v>9.4521750054719423E-5</v>
      </c>
      <c r="T157" s="98">
        <f>Q157/'סכום נכסי הקרן'!$C$43</f>
        <v>1.0962942221426806E-5</v>
      </c>
    </row>
    <row r="158" spans="2:20" s="152" customFormat="1">
      <c r="B158" s="90" t="s">
        <v>711</v>
      </c>
      <c r="C158" s="87" t="s">
        <v>712</v>
      </c>
      <c r="D158" s="100" t="s">
        <v>149</v>
      </c>
      <c r="E158" s="100" t="s">
        <v>359</v>
      </c>
      <c r="F158" s="87" t="s">
        <v>708</v>
      </c>
      <c r="G158" s="100" t="s">
        <v>536</v>
      </c>
      <c r="H158" s="87" t="s">
        <v>705</v>
      </c>
      <c r="I158" s="87" t="s">
        <v>191</v>
      </c>
      <c r="J158" s="87"/>
      <c r="K158" s="97">
        <v>3.24</v>
      </c>
      <c r="L158" s="100" t="s">
        <v>193</v>
      </c>
      <c r="M158" s="101">
        <v>0.05</v>
      </c>
      <c r="N158" s="101">
        <v>2.7999999999999997E-2</v>
      </c>
      <c r="O158" s="97">
        <v>5919999.9999999991</v>
      </c>
      <c r="P158" s="99">
        <v>105.35</v>
      </c>
      <c r="Q158" s="97">
        <v>6236.7199999999993</v>
      </c>
      <c r="R158" s="98">
        <v>3.3684402187210166E-2</v>
      </c>
      <c r="S158" s="98">
        <v>1.1176643467400626E-3</v>
      </c>
      <c r="T158" s="98">
        <f>Q158/'סכום נכסי הקרן'!$C$43</f>
        <v>1.2963037236579669E-4</v>
      </c>
    </row>
    <row r="159" spans="2:20" s="152" customFormat="1">
      <c r="B159" s="90" t="s">
        <v>713</v>
      </c>
      <c r="C159" s="87" t="s">
        <v>714</v>
      </c>
      <c r="D159" s="100" t="s">
        <v>149</v>
      </c>
      <c r="E159" s="100" t="s">
        <v>359</v>
      </c>
      <c r="F159" s="87" t="s">
        <v>708</v>
      </c>
      <c r="G159" s="100" t="s">
        <v>536</v>
      </c>
      <c r="H159" s="87" t="s">
        <v>705</v>
      </c>
      <c r="I159" s="87" t="s">
        <v>189</v>
      </c>
      <c r="J159" s="87"/>
      <c r="K159" s="97">
        <v>0.93</v>
      </c>
      <c r="L159" s="100" t="s">
        <v>193</v>
      </c>
      <c r="M159" s="101">
        <v>5.2499999999999998E-2</v>
      </c>
      <c r="N159" s="101">
        <v>1.2500000000000002E-2</v>
      </c>
      <c r="O159" s="97">
        <v>2483451.2999999993</v>
      </c>
      <c r="P159" s="99">
        <v>123.62</v>
      </c>
      <c r="Q159" s="97">
        <v>3070.0425499999992</v>
      </c>
      <c r="R159" s="98">
        <v>2.4268082367418325E-2</v>
      </c>
      <c r="S159" s="98">
        <v>5.501733444999849E-4</v>
      </c>
      <c r="T159" s="98">
        <f>Q159/'סכום נכסי הקרן'!$C$43</f>
        <v>6.3810906844517624E-5</v>
      </c>
    </row>
    <row r="160" spans="2:20" s="152" customFormat="1">
      <c r="B160" s="90" t="s">
        <v>715</v>
      </c>
      <c r="C160" s="87" t="s">
        <v>716</v>
      </c>
      <c r="D160" s="100" t="s">
        <v>149</v>
      </c>
      <c r="E160" s="100" t="s">
        <v>359</v>
      </c>
      <c r="F160" s="87" t="s">
        <v>717</v>
      </c>
      <c r="G160" s="100" t="s">
        <v>450</v>
      </c>
      <c r="H160" s="87" t="s">
        <v>718</v>
      </c>
      <c r="I160" s="87" t="s">
        <v>189</v>
      </c>
      <c r="J160" s="87"/>
      <c r="K160" s="97">
        <v>2.7700000000000005</v>
      </c>
      <c r="L160" s="100" t="s">
        <v>193</v>
      </c>
      <c r="M160" s="101">
        <v>3.85E-2</v>
      </c>
      <c r="N160" s="101">
        <v>2.760000000000001E-2</v>
      </c>
      <c r="O160" s="97">
        <v>530793.99999999988</v>
      </c>
      <c r="P160" s="99">
        <v>101.66</v>
      </c>
      <c r="Q160" s="97">
        <v>539.60516999999982</v>
      </c>
      <c r="R160" s="98">
        <v>1.3269849999999996E-2</v>
      </c>
      <c r="S160" s="98">
        <v>9.67010639928697E-5</v>
      </c>
      <c r="T160" s="98">
        <f>Q160/'סכום נכסי הקרן'!$C$43</f>
        <v>1.1215706191332784E-5</v>
      </c>
    </row>
    <row r="161" spans="2:20" s="152" customFormat="1">
      <c r="B161" s="90" t="s">
        <v>719</v>
      </c>
      <c r="C161" s="87" t="s">
        <v>720</v>
      </c>
      <c r="D161" s="100" t="s">
        <v>149</v>
      </c>
      <c r="E161" s="100" t="s">
        <v>359</v>
      </c>
      <c r="F161" s="87" t="s">
        <v>721</v>
      </c>
      <c r="G161" s="100" t="s">
        <v>410</v>
      </c>
      <c r="H161" s="87" t="s">
        <v>718</v>
      </c>
      <c r="I161" s="87" t="s">
        <v>189</v>
      </c>
      <c r="J161" s="87"/>
      <c r="K161" s="97">
        <v>3.4399999999999995</v>
      </c>
      <c r="L161" s="100" t="s">
        <v>193</v>
      </c>
      <c r="M161" s="101">
        <v>7.2499999999999995E-2</v>
      </c>
      <c r="N161" s="101">
        <v>3.0099999999999998E-2</v>
      </c>
      <c r="O161" s="97">
        <v>13889212.069999998</v>
      </c>
      <c r="P161" s="99">
        <v>117.45</v>
      </c>
      <c r="Q161" s="97">
        <v>16312.879679999998</v>
      </c>
      <c r="R161" s="98">
        <v>2.8198625964814684E-2</v>
      </c>
      <c r="S161" s="98">
        <v>2.9233834469074198E-3</v>
      </c>
      <c r="T161" s="98">
        <f>Q161/'סכום נכסי הקרן'!$C$43</f>
        <v>3.3906358907836786E-4</v>
      </c>
    </row>
    <row r="162" spans="2:20" s="152" customFormat="1">
      <c r="B162" s="90" t="s">
        <v>722</v>
      </c>
      <c r="C162" s="87" t="s">
        <v>723</v>
      </c>
      <c r="D162" s="100" t="s">
        <v>149</v>
      </c>
      <c r="E162" s="100" t="s">
        <v>359</v>
      </c>
      <c r="F162" s="87" t="s">
        <v>721</v>
      </c>
      <c r="G162" s="100" t="s">
        <v>410</v>
      </c>
      <c r="H162" s="87" t="s">
        <v>718</v>
      </c>
      <c r="I162" s="87" t="s">
        <v>189</v>
      </c>
      <c r="J162" s="87"/>
      <c r="K162" s="97">
        <v>4.8</v>
      </c>
      <c r="L162" s="100" t="s">
        <v>193</v>
      </c>
      <c r="M162" s="101">
        <v>4.9000000000000002E-2</v>
      </c>
      <c r="N162" s="101">
        <v>4.2200000000000008E-2</v>
      </c>
      <c r="O162" s="97">
        <v>703021.99999999988</v>
      </c>
      <c r="P162" s="99">
        <v>103</v>
      </c>
      <c r="Q162" s="97">
        <v>724.11268999999982</v>
      </c>
      <c r="R162" s="98">
        <v>4.1201547207407839E-3</v>
      </c>
      <c r="S162" s="98">
        <v>1.2976611690680991E-4</v>
      </c>
      <c r="T162" s="98">
        <f>Q162/'סכום נכסי הקרן'!$C$43</f>
        <v>1.5050699348295047E-5</v>
      </c>
    </row>
    <row r="163" spans="2:20" s="152" customFormat="1">
      <c r="B163" s="90" t="s">
        <v>724</v>
      </c>
      <c r="C163" s="87" t="s">
        <v>725</v>
      </c>
      <c r="D163" s="100" t="s">
        <v>149</v>
      </c>
      <c r="E163" s="100" t="s">
        <v>359</v>
      </c>
      <c r="F163" s="87" t="s">
        <v>721</v>
      </c>
      <c r="G163" s="100" t="s">
        <v>410</v>
      </c>
      <c r="H163" s="87" t="s">
        <v>718</v>
      </c>
      <c r="I163" s="87" t="s">
        <v>189</v>
      </c>
      <c r="J163" s="87"/>
      <c r="K163" s="97">
        <v>1.23</v>
      </c>
      <c r="L163" s="100" t="s">
        <v>193</v>
      </c>
      <c r="M163" s="101">
        <v>5.3499999999999999E-2</v>
      </c>
      <c r="N163" s="101">
        <v>3.3000000000000002E-2</v>
      </c>
      <c r="O163" s="97">
        <v>2470950.3100000005</v>
      </c>
      <c r="P163" s="99">
        <v>123.13</v>
      </c>
      <c r="Q163" s="97">
        <v>3042.4810899999998</v>
      </c>
      <c r="R163" s="98">
        <v>6.8758281577726271E-3</v>
      </c>
      <c r="S163" s="98">
        <v>5.4523413587973229E-4</v>
      </c>
      <c r="T163" s="98">
        <f>Q163/'סכום נכסי הקרן'!$C$43</f>
        <v>6.3238041248059079E-5</v>
      </c>
    </row>
    <row r="164" spans="2:20" s="152" customFormat="1">
      <c r="B164" s="90" t="s">
        <v>726</v>
      </c>
      <c r="C164" s="87" t="s">
        <v>727</v>
      </c>
      <c r="D164" s="100" t="s">
        <v>149</v>
      </c>
      <c r="E164" s="100" t="s">
        <v>359</v>
      </c>
      <c r="F164" s="87" t="s">
        <v>728</v>
      </c>
      <c r="G164" s="100" t="s">
        <v>410</v>
      </c>
      <c r="H164" s="87" t="s">
        <v>718</v>
      </c>
      <c r="I164" s="87" t="s">
        <v>191</v>
      </c>
      <c r="J164" s="87"/>
      <c r="K164" s="97">
        <v>1.3800000000000003</v>
      </c>
      <c r="L164" s="100" t="s">
        <v>193</v>
      </c>
      <c r="M164" s="101">
        <v>4.6500000000000007E-2</v>
      </c>
      <c r="N164" s="101">
        <v>2.7700000000000006E-2</v>
      </c>
      <c r="O164" s="97">
        <v>12665154.099999998</v>
      </c>
      <c r="P164" s="99">
        <v>123.04</v>
      </c>
      <c r="Q164" s="97">
        <v>15583.205529999997</v>
      </c>
      <c r="R164" s="98">
        <v>3.6403449674813501E-2</v>
      </c>
      <c r="S164" s="98">
        <v>2.7926206770231116E-3</v>
      </c>
      <c r="T164" s="98">
        <f>Q164/'סכום נכסי הקרן'!$C$43</f>
        <v>3.2389729465274087E-4</v>
      </c>
    </row>
    <row r="165" spans="2:20" s="152" customFormat="1">
      <c r="B165" s="90" t="s">
        <v>729</v>
      </c>
      <c r="C165" s="87" t="s">
        <v>730</v>
      </c>
      <c r="D165" s="100" t="s">
        <v>149</v>
      </c>
      <c r="E165" s="100" t="s">
        <v>359</v>
      </c>
      <c r="F165" s="87" t="s">
        <v>728</v>
      </c>
      <c r="G165" s="100" t="s">
        <v>410</v>
      </c>
      <c r="H165" s="87" t="s">
        <v>718</v>
      </c>
      <c r="I165" s="87" t="s">
        <v>191</v>
      </c>
      <c r="J165" s="87"/>
      <c r="K165" s="97">
        <v>2.02</v>
      </c>
      <c r="L165" s="100" t="s">
        <v>193</v>
      </c>
      <c r="M165" s="101">
        <v>6.8499999999999991E-2</v>
      </c>
      <c r="N165" s="101">
        <v>3.1800000000000002E-2</v>
      </c>
      <c r="O165" s="97">
        <v>55836223.159999989</v>
      </c>
      <c r="P165" s="99">
        <v>109.7</v>
      </c>
      <c r="Q165" s="97">
        <v>61252.33679999999</v>
      </c>
      <c r="R165" s="98">
        <v>3.5781474959640611E-2</v>
      </c>
      <c r="S165" s="98">
        <v>1.0976852094670643E-2</v>
      </c>
      <c r="T165" s="98">
        <f>Q165/'סכום נכסי הקרן'!$C$43</f>
        <v>1.2731312657389127E-3</v>
      </c>
    </row>
    <row r="166" spans="2:20" s="152" customFormat="1">
      <c r="B166" s="90" t="s">
        <v>731</v>
      </c>
      <c r="C166" s="87" t="s">
        <v>732</v>
      </c>
      <c r="D166" s="100" t="s">
        <v>149</v>
      </c>
      <c r="E166" s="100" t="s">
        <v>359</v>
      </c>
      <c r="F166" s="87" t="s">
        <v>728</v>
      </c>
      <c r="G166" s="100" t="s">
        <v>410</v>
      </c>
      <c r="H166" s="87" t="s">
        <v>718</v>
      </c>
      <c r="I166" s="87" t="s">
        <v>191</v>
      </c>
      <c r="J166" s="87"/>
      <c r="K166" s="97">
        <v>1.23</v>
      </c>
      <c r="L166" s="100" t="s">
        <v>193</v>
      </c>
      <c r="M166" s="101">
        <v>5.0499999999999996E-2</v>
      </c>
      <c r="N166" s="101">
        <v>2.75E-2</v>
      </c>
      <c r="O166" s="97">
        <v>4210621.9899999993</v>
      </c>
      <c r="P166" s="99">
        <v>123.42</v>
      </c>
      <c r="Q166" s="97">
        <v>5196.7495299999991</v>
      </c>
      <c r="R166" s="98">
        <v>1.2987823508658266E-2</v>
      </c>
      <c r="S166" s="98">
        <v>9.3129428106748053E-4</v>
      </c>
      <c r="T166" s="98">
        <f>Q166/'סכום נכסי הקרן'!$C$43</f>
        <v>1.0801456160701119E-4</v>
      </c>
    </row>
    <row r="167" spans="2:20" s="152" customFormat="1">
      <c r="B167" s="90" t="s">
        <v>733</v>
      </c>
      <c r="C167" s="87" t="s">
        <v>734</v>
      </c>
      <c r="D167" s="100" t="s">
        <v>149</v>
      </c>
      <c r="E167" s="100" t="s">
        <v>359</v>
      </c>
      <c r="F167" s="87" t="s">
        <v>735</v>
      </c>
      <c r="G167" s="100" t="s">
        <v>410</v>
      </c>
      <c r="H167" s="87" t="s">
        <v>736</v>
      </c>
      <c r="I167" s="87" t="s">
        <v>191</v>
      </c>
      <c r="J167" s="87"/>
      <c r="K167" s="97">
        <v>2.8800000000000017</v>
      </c>
      <c r="L167" s="100" t="s">
        <v>193</v>
      </c>
      <c r="M167" s="101">
        <v>5.4000000000000006E-2</v>
      </c>
      <c r="N167" s="101">
        <v>0.25150000000000006</v>
      </c>
      <c r="O167" s="97">
        <v>2190839.88</v>
      </c>
      <c r="P167" s="99">
        <v>72.34</v>
      </c>
      <c r="Q167" s="97">
        <v>1584.8535699999995</v>
      </c>
      <c r="R167" s="98">
        <v>4.7337967660783555E-3</v>
      </c>
      <c r="S167" s="98">
        <v>2.840169720610683E-4</v>
      </c>
      <c r="T167" s="98">
        <f>Q167/'סכום נכסי הקרן'!$C$43</f>
        <v>3.2941218849709813E-5</v>
      </c>
    </row>
    <row r="168" spans="2:20" s="152" customFormat="1">
      <c r="B168" s="90" t="s">
        <v>737</v>
      </c>
      <c r="C168" s="87" t="s">
        <v>738</v>
      </c>
      <c r="D168" s="100" t="s">
        <v>149</v>
      </c>
      <c r="E168" s="100" t="s">
        <v>359</v>
      </c>
      <c r="F168" s="87" t="s">
        <v>739</v>
      </c>
      <c r="G168" s="100" t="s">
        <v>536</v>
      </c>
      <c r="H168" s="87" t="s">
        <v>740</v>
      </c>
      <c r="I168" s="87" t="s">
        <v>189</v>
      </c>
      <c r="J168" s="87"/>
      <c r="K168" s="97">
        <v>4.9999999999999996E-2</v>
      </c>
      <c r="L168" s="100" t="s">
        <v>193</v>
      </c>
      <c r="M168" s="101">
        <v>0.05</v>
      </c>
      <c r="N168" s="101">
        <v>0.18160000000000004</v>
      </c>
      <c r="O168" s="97">
        <v>447499.04999999993</v>
      </c>
      <c r="P168" s="99">
        <v>126.95</v>
      </c>
      <c r="Q168" s="97">
        <v>568.10002999999995</v>
      </c>
      <c r="R168" s="98">
        <v>3.5023979502186173E-3</v>
      </c>
      <c r="S168" s="98">
        <v>1.0180754449662003E-4</v>
      </c>
      <c r="T168" s="98">
        <f>Q168/'סכום נכסי הקרן'!$C$43</f>
        <v>1.1807972528816472E-5</v>
      </c>
    </row>
    <row r="169" spans="2:20" s="152" customFormat="1">
      <c r="B169" s="90" t="s">
        <v>741</v>
      </c>
      <c r="C169" s="87" t="s">
        <v>742</v>
      </c>
      <c r="D169" s="100" t="s">
        <v>149</v>
      </c>
      <c r="E169" s="100" t="s">
        <v>359</v>
      </c>
      <c r="F169" s="87" t="s">
        <v>739</v>
      </c>
      <c r="G169" s="100" t="s">
        <v>536</v>
      </c>
      <c r="H169" s="87" t="s">
        <v>740</v>
      </c>
      <c r="I169" s="87" t="s">
        <v>189</v>
      </c>
      <c r="J169" s="87"/>
      <c r="K169" s="97">
        <v>1.5899999999999996</v>
      </c>
      <c r="L169" s="100" t="s">
        <v>193</v>
      </c>
      <c r="M169" s="101">
        <v>4.4500000000000005E-2</v>
      </c>
      <c r="N169" s="101">
        <v>8.2200000000000009E-2</v>
      </c>
      <c r="O169" s="97">
        <v>2228844.6599999997</v>
      </c>
      <c r="P169" s="99">
        <v>115.5</v>
      </c>
      <c r="Q169" s="97">
        <v>2574.3156899999999</v>
      </c>
      <c r="R169" s="98">
        <v>1.7872758548553233E-2</v>
      </c>
      <c r="S169" s="98">
        <v>4.613355840837081E-4</v>
      </c>
      <c r="T169" s="98">
        <f>Q169/'סכום נכסי הקרן'!$C$43</f>
        <v>5.3507212361916654E-5</v>
      </c>
    </row>
    <row r="170" spans="2:20" s="152" customFormat="1">
      <c r="B170" s="90" t="s">
        <v>743</v>
      </c>
      <c r="C170" s="87" t="s">
        <v>744</v>
      </c>
      <c r="D170" s="100" t="s">
        <v>149</v>
      </c>
      <c r="E170" s="100" t="s">
        <v>359</v>
      </c>
      <c r="F170" s="87" t="s">
        <v>745</v>
      </c>
      <c r="G170" s="100" t="s">
        <v>410</v>
      </c>
      <c r="H170" s="87" t="s">
        <v>746</v>
      </c>
      <c r="I170" s="87" t="s">
        <v>189</v>
      </c>
      <c r="J170" s="87"/>
      <c r="K170" s="97">
        <v>3.1700000000000008</v>
      </c>
      <c r="L170" s="100" t="s">
        <v>193</v>
      </c>
      <c r="M170" s="101">
        <v>7.4999999999999997E-2</v>
      </c>
      <c r="N170" s="101">
        <v>0.29030000000000006</v>
      </c>
      <c r="O170" s="97">
        <v>4164860.4399999995</v>
      </c>
      <c r="P170" s="99">
        <v>57.03</v>
      </c>
      <c r="Q170" s="97">
        <v>2375.2201999999993</v>
      </c>
      <c r="R170" s="98">
        <v>2.9365377397358602E-3</v>
      </c>
      <c r="S170" s="98">
        <v>4.256562637406843E-4</v>
      </c>
      <c r="T170" s="98">
        <f>Q170/'סכום נכסי הקרן'!$C$43</f>
        <v>4.9369007904276932E-5</v>
      </c>
    </row>
    <row r="171" spans="2:20" s="152" customFormat="1">
      <c r="B171" s="90" t="s">
        <v>747</v>
      </c>
      <c r="C171" s="87" t="s">
        <v>748</v>
      </c>
      <c r="D171" s="100" t="s">
        <v>149</v>
      </c>
      <c r="E171" s="100" t="s">
        <v>359</v>
      </c>
      <c r="F171" s="87" t="s">
        <v>745</v>
      </c>
      <c r="G171" s="100" t="s">
        <v>410</v>
      </c>
      <c r="H171" s="87" t="s">
        <v>746</v>
      </c>
      <c r="I171" s="87" t="s">
        <v>189</v>
      </c>
      <c r="J171" s="87"/>
      <c r="K171" s="97">
        <v>3.2399999999999998</v>
      </c>
      <c r="L171" s="100" t="s">
        <v>193</v>
      </c>
      <c r="M171" s="101">
        <v>6.7000000000000004E-2</v>
      </c>
      <c r="N171" s="101">
        <v>0.35510000000000003</v>
      </c>
      <c r="O171" s="97">
        <v>11153589.509999998</v>
      </c>
      <c r="P171" s="99">
        <v>41.53</v>
      </c>
      <c r="Q171" s="97">
        <v>4632.0857199999991</v>
      </c>
      <c r="R171" s="98">
        <v>1.8960834117688074E-2</v>
      </c>
      <c r="S171" s="98">
        <v>8.3010253150498541E-4</v>
      </c>
      <c r="T171" s="98">
        <f>Q171/'סכום נכסי הקרן'!$C$43</f>
        <v>9.6278010991978055E-5</v>
      </c>
    </row>
    <row r="172" spans="2:20" s="152" customFormat="1">
      <c r="B172" s="90" t="s">
        <v>749</v>
      </c>
      <c r="C172" s="87" t="s">
        <v>750</v>
      </c>
      <c r="D172" s="100" t="s">
        <v>149</v>
      </c>
      <c r="E172" s="100" t="s">
        <v>359</v>
      </c>
      <c r="F172" s="87" t="s">
        <v>751</v>
      </c>
      <c r="G172" s="100" t="s">
        <v>536</v>
      </c>
      <c r="H172" s="87" t="s">
        <v>752</v>
      </c>
      <c r="I172" s="87" t="s">
        <v>191</v>
      </c>
      <c r="J172" s="87"/>
      <c r="K172" s="97">
        <v>1.3399999999999999</v>
      </c>
      <c r="L172" s="100" t="s">
        <v>193</v>
      </c>
      <c r="M172" s="101">
        <v>4.4500000000000005E-2</v>
      </c>
      <c r="N172" s="101">
        <v>0.31939999999999996</v>
      </c>
      <c r="O172" s="97">
        <v>2615687.9799999991</v>
      </c>
      <c r="P172" s="99">
        <v>89</v>
      </c>
      <c r="Q172" s="97">
        <v>2327.9624799999997</v>
      </c>
      <c r="R172" s="98">
        <v>4.5644644747591155E-3</v>
      </c>
      <c r="S172" s="98">
        <v>4.1718734598387872E-4</v>
      </c>
      <c r="T172" s="98">
        <f>Q172/'סכום נכסי הקרן'!$C$43</f>
        <v>4.838675507895232E-5</v>
      </c>
    </row>
    <row r="173" spans="2:20" s="152" customFormat="1">
      <c r="B173" s="90" t="s">
        <v>753</v>
      </c>
      <c r="C173" s="87" t="s">
        <v>754</v>
      </c>
      <c r="D173" s="100" t="s">
        <v>149</v>
      </c>
      <c r="E173" s="100" t="s">
        <v>359</v>
      </c>
      <c r="F173" s="87" t="s">
        <v>751</v>
      </c>
      <c r="G173" s="100" t="s">
        <v>536</v>
      </c>
      <c r="H173" s="87" t="s">
        <v>752</v>
      </c>
      <c r="I173" s="87" t="s">
        <v>191</v>
      </c>
      <c r="J173" s="87"/>
      <c r="K173" s="97">
        <v>2.2699999999999996</v>
      </c>
      <c r="L173" s="100" t="s">
        <v>193</v>
      </c>
      <c r="M173" s="101">
        <v>4.9000000000000002E-2</v>
      </c>
      <c r="N173" s="101">
        <v>0.28460000000000002</v>
      </c>
      <c r="O173" s="97">
        <v>14005841.789999997</v>
      </c>
      <c r="P173" s="99">
        <v>77.14</v>
      </c>
      <c r="Q173" s="97">
        <v>10804.10506</v>
      </c>
      <c r="R173" s="98">
        <v>1.2401750339734405E-2</v>
      </c>
      <c r="S173" s="98">
        <v>1.9361720622371867E-3</v>
      </c>
      <c r="T173" s="98">
        <f>Q173/'סכום נכסי הקרן'!$C$43</f>
        <v>2.2456357861295494E-4</v>
      </c>
    </row>
    <row r="174" spans="2:20" s="152" customFormat="1">
      <c r="B174" s="90" t="s">
        <v>755</v>
      </c>
      <c r="C174" s="87" t="s">
        <v>756</v>
      </c>
      <c r="D174" s="100" t="s">
        <v>149</v>
      </c>
      <c r="E174" s="100" t="s">
        <v>359</v>
      </c>
      <c r="F174" s="87" t="s">
        <v>757</v>
      </c>
      <c r="G174" s="100" t="s">
        <v>410</v>
      </c>
      <c r="H174" s="87" t="s">
        <v>758</v>
      </c>
      <c r="I174" s="87" t="s">
        <v>191</v>
      </c>
      <c r="J174" s="87"/>
      <c r="K174" s="97">
        <v>1.24</v>
      </c>
      <c r="L174" s="100" t="s">
        <v>193</v>
      </c>
      <c r="M174" s="101">
        <v>5.3499999999999999E-2</v>
      </c>
      <c r="N174" s="101">
        <v>4.0099999999999997E-2</v>
      </c>
      <c r="O174" s="97">
        <v>3222914.1399999992</v>
      </c>
      <c r="P174" s="99">
        <v>106.1</v>
      </c>
      <c r="Q174" s="97">
        <v>3419.5120299999999</v>
      </c>
      <c r="R174" s="98">
        <v>3.3584252207009418E-2</v>
      </c>
      <c r="S174" s="98">
        <v>6.1280074769746529E-4</v>
      </c>
      <c r="T174" s="98">
        <f>Q174/'סכום נכסי הקרן'!$C$43</f>
        <v>7.1074638232632113E-5</v>
      </c>
    </row>
    <row r="175" spans="2:20" s="152" customFormat="1">
      <c r="B175" s="90" t="s">
        <v>759</v>
      </c>
      <c r="C175" s="87" t="s">
        <v>760</v>
      </c>
      <c r="D175" s="100" t="s">
        <v>149</v>
      </c>
      <c r="E175" s="100" t="s">
        <v>359</v>
      </c>
      <c r="F175" s="87" t="s">
        <v>761</v>
      </c>
      <c r="G175" s="100" t="s">
        <v>536</v>
      </c>
      <c r="H175" s="87" t="s">
        <v>762</v>
      </c>
      <c r="I175" s="87"/>
      <c r="J175" s="87"/>
      <c r="K175" s="97">
        <v>3.2000000000000006</v>
      </c>
      <c r="L175" s="100" t="s">
        <v>193</v>
      </c>
      <c r="M175" s="101">
        <v>7.400000000000001E-2</v>
      </c>
      <c r="N175" s="101">
        <v>3.78E-2</v>
      </c>
      <c r="O175" s="97">
        <v>0.98999999999999988</v>
      </c>
      <c r="P175" s="99">
        <v>114.33</v>
      </c>
      <c r="Q175" s="97">
        <v>1.1399999999999997E-3</v>
      </c>
      <c r="R175" s="98">
        <v>5.3289249308423954E-9</v>
      </c>
      <c r="S175" s="98">
        <v>2.0429606512456407E-10</v>
      </c>
      <c r="T175" s="98">
        <f>Q175/'סכום נכסי הקרן'!$C$43</f>
        <v>2.3694926900198855E-11</v>
      </c>
    </row>
    <row r="176" spans="2:20" s="152" customFormat="1">
      <c r="B176" s="90" t="s">
        <v>763</v>
      </c>
      <c r="C176" s="87" t="s">
        <v>764</v>
      </c>
      <c r="D176" s="100" t="s">
        <v>149</v>
      </c>
      <c r="E176" s="100" t="s">
        <v>359</v>
      </c>
      <c r="F176" s="87" t="s">
        <v>765</v>
      </c>
      <c r="G176" s="100" t="s">
        <v>430</v>
      </c>
      <c r="H176" s="87" t="s">
        <v>762</v>
      </c>
      <c r="I176" s="87"/>
      <c r="J176" s="87"/>
      <c r="K176" s="97">
        <v>3.6500000000000008</v>
      </c>
      <c r="L176" s="100" t="s">
        <v>193</v>
      </c>
      <c r="M176" s="101">
        <v>3.85E-2</v>
      </c>
      <c r="N176" s="101">
        <v>2.2300000000000007E-2</v>
      </c>
      <c r="O176" s="97">
        <v>14739999.999999998</v>
      </c>
      <c r="P176" s="99">
        <v>105.52</v>
      </c>
      <c r="Q176" s="97">
        <v>15553.648649999996</v>
      </c>
      <c r="R176" s="98">
        <v>5.3021582733812946E-2</v>
      </c>
      <c r="S176" s="98">
        <v>2.7873238750219195E-3</v>
      </c>
      <c r="T176" s="98">
        <f>Q176/'סכום נכסי הקרן'!$C$43</f>
        <v>3.2328295420449698E-4</v>
      </c>
    </row>
    <row r="177" spans="2:20" s="152" customFormat="1">
      <c r="B177" s="90" t="s">
        <v>766</v>
      </c>
      <c r="C177" s="87" t="s">
        <v>767</v>
      </c>
      <c r="D177" s="100" t="s">
        <v>149</v>
      </c>
      <c r="E177" s="100" t="s">
        <v>359</v>
      </c>
      <c r="F177" s="87" t="s">
        <v>768</v>
      </c>
      <c r="G177" s="100" t="s">
        <v>769</v>
      </c>
      <c r="H177" s="87" t="s">
        <v>762</v>
      </c>
      <c r="I177" s="87"/>
      <c r="J177" s="87"/>
      <c r="K177" s="97">
        <v>0.33</v>
      </c>
      <c r="L177" s="100" t="s">
        <v>193</v>
      </c>
      <c r="M177" s="101">
        <v>4.1599999999999998E-2</v>
      </c>
      <c r="N177" s="101">
        <v>6.7000000000000028E-3</v>
      </c>
      <c r="O177" s="97">
        <v>1134761.9999999998</v>
      </c>
      <c r="P177" s="99">
        <v>103.3</v>
      </c>
      <c r="Q177" s="97">
        <v>1172.2091099999996</v>
      </c>
      <c r="R177" s="98">
        <v>2.2695239999999995E-2</v>
      </c>
      <c r="S177" s="98">
        <v>2.1006816550540988E-4</v>
      </c>
      <c r="T177" s="98">
        <f>Q177/'סכום נכסי הקרן'!$C$43</f>
        <v>2.436439401157645E-5</v>
      </c>
    </row>
    <row r="178" spans="2:20" s="152" customFormat="1">
      <c r="B178" s="86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97"/>
      <c r="P178" s="99"/>
      <c r="Q178" s="87"/>
      <c r="R178" s="87"/>
      <c r="S178" s="98"/>
      <c r="T178" s="87"/>
    </row>
    <row r="179" spans="2:20" s="152" customFormat="1">
      <c r="B179" s="104" t="s">
        <v>60</v>
      </c>
      <c r="C179" s="85"/>
      <c r="D179" s="85"/>
      <c r="E179" s="85"/>
      <c r="F179" s="85"/>
      <c r="G179" s="85"/>
      <c r="H179" s="85"/>
      <c r="I179" s="85"/>
      <c r="J179" s="85"/>
      <c r="K179" s="94">
        <v>3.767794631415422</v>
      </c>
      <c r="L179" s="85"/>
      <c r="M179" s="85"/>
      <c r="N179" s="106">
        <v>2.4384441305394414E-2</v>
      </c>
      <c r="O179" s="94"/>
      <c r="P179" s="96"/>
      <c r="Q179" s="94">
        <v>786470.14747999993</v>
      </c>
      <c r="R179" s="85"/>
      <c r="S179" s="95">
        <v>0.14094101444570142</v>
      </c>
      <c r="T179" s="95">
        <f>Q179/'סכום נכסי הקרן'!$C$43</f>
        <v>1.6346800573444925E-2</v>
      </c>
    </row>
    <row r="180" spans="2:20" s="152" customFormat="1">
      <c r="B180" s="90" t="s">
        <v>770</v>
      </c>
      <c r="C180" s="87" t="s">
        <v>771</v>
      </c>
      <c r="D180" s="100" t="s">
        <v>149</v>
      </c>
      <c r="E180" s="100" t="s">
        <v>359</v>
      </c>
      <c r="F180" s="87" t="s">
        <v>360</v>
      </c>
      <c r="G180" s="100" t="s">
        <v>361</v>
      </c>
      <c r="H180" s="87" t="s">
        <v>362</v>
      </c>
      <c r="I180" s="87" t="s">
        <v>189</v>
      </c>
      <c r="J180" s="87"/>
      <c r="K180" s="97">
        <v>7.19</v>
      </c>
      <c r="L180" s="100" t="s">
        <v>193</v>
      </c>
      <c r="M180" s="101">
        <v>3.0099999999999998E-2</v>
      </c>
      <c r="N180" s="101">
        <v>2.3800000000000002E-2</v>
      </c>
      <c r="O180" s="97">
        <v>28290099.999999996</v>
      </c>
      <c r="P180" s="99">
        <v>104.68</v>
      </c>
      <c r="Q180" s="97">
        <v>29614.076979999998</v>
      </c>
      <c r="R180" s="98">
        <v>2.4600086956521737E-2</v>
      </c>
      <c r="S180" s="98">
        <v>5.3070521046578376E-3</v>
      </c>
      <c r="T180" s="98">
        <f>Q180/'סכום נכסי הקרן'!$C$43</f>
        <v>6.155292888227735E-4</v>
      </c>
    </row>
    <row r="181" spans="2:20" s="152" customFormat="1">
      <c r="B181" s="90" t="s">
        <v>772</v>
      </c>
      <c r="C181" s="87" t="s">
        <v>773</v>
      </c>
      <c r="D181" s="100" t="s">
        <v>149</v>
      </c>
      <c r="E181" s="100" t="s">
        <v>359</v>
      </c>
      <c r="F181" s="87" t="s">
        <v>378</v>
      </c>
      <c r="G181" s="100" t="s">
        <v>361</v>
      </c>
      <c r="H181" s="87" t="s">
        <v>362</v>
      </c>
      <c r="I181" s="87" t="s">
        <v>189</v>
      </c>
      <c r="J181" s="87"/>
      <c r="K181" s="97">
        <v>0.66000000000000025</v>
      </c>
      <c r="L181" s="100" t="s">
        <v>193</v>
      </c>
      <c r="M181" s="101">
        <v>7.7000000000000002E-3</v>
      </c>
      <c r="N181" s="101">
        <v>3.4000000000000007E-3</v>
      </c>
      <c r="O181" s="97">
        <v>331650.99999999994</v>
      </c>
      <c r="P181" s="99">
        <v>100.37</v>
      </c>
      <c r="Q181" s="97">
        <v>332.87811999999985</v>
      </c>
      <c r="R181" s="98">
        <v>4.1806609874221279E-4</v>
      </c>
      <c r="S181" s="98">
        <v>5.9654114107072317E-5</v>
      </c>
      <c r="T181" s="98">
        <f>Q181/'סכום נכסי הקרן'!$C$43</f>
        <v>6.9188795790137021E-6</v>
      </c>
    </row>
    <row r="182" spans="2:20" s="152" customFormat="1">
      <c r="B182" s="90" t="s">
        <v>774</v>
      </c>
      <c r="C182" s="87" t="s">
        <v>775</v>
      </c>
      <c r="D182" s="100" t="s">
        <v>149</v>
      </c>
      <c r="E182" s="100" t="s">
        <v>359</v>
      </c>
      <c r="F182" s="87" t="s">
        <v>378</v>
      </c>
      <c r="G182" s="100" t="s">
        <v>361</v>
      </c>
      <c r="H182" s="87" t="s">
        <v>362</v>
      </c>
      <c r="I182" s="87" t="s">
        <v>189</v>
      </c>
      <c r="J182" s="87"/>
      <c r="K182" s="97">
        <v>2.0400000000000005</v>
      </c>
      <c r="L182" s="100" t="s">
        <v>193</v>
      </c>
      <c r="M182" s="101">
        <v>5.9000000000000004E-2</v>
      </c>
      <c r="N182" s="101">
        <v>8.9000000000000017E-3</v>
      </c>
      <c r="O182" s="97">
        <v>27887058.999999996</v>
      </c>
      <c r="P182" s="99">
        <v>112.69</v>
      </c>
      <c r="Q182" s="97">
        <v>31425.925859999992</v>
      </c>
      <c r="R182" s="98">
        <v>1.7232498271315955E-2</v>
      </c>
      <c r="S182" s="98">
        <v>5.6317482421879674E-3</v>
      </c>
      <c r="T182" s="98">
        <f>Q182/'סכום נכסי הקרן'!$C$43</f>
        <v>6.5318861054716564E-4</v>
      </c>
    </row>
    <row r="183" spans="2:20" s="152" customFormat="1">
      <c r="B183" s="90" t="s">
        <v>776</v>
      </c>
      <c r="C183" s="87" t="s">
        <v>777</v>
      </c>
      <c r="D183" s="100" t="s">
        <v>149</v>
      </c>
      <c r="E183" s="100" t="s">
        <v>359</v>
      </c>
      <c r="F183" s="87" t="s">
        <v>378</v>
      </c>
      <c r="G183" s="100" t="s">
        <v>361</v>
      </c>
      <c r="H183" s="87" t="s">
        <v>362</v>
      </c>
      <c r="I183" s="87" t="s">
        <v>189</v>
      </c>
      <c r="J183" s="87"/>
      <c r="K183" s="97">
        <v>2.61</v>
      </c>
      <c r="L183" s="100" t="s">
        <v>193</v>
      </c>
      <c r="M183" s="101">
        <v>1.77E-2</v>
      </c>
      <c r="N183" s="101">
        <v>9.5999999999999992E-3</v>
      </c>
      <c r="O183" s="97">
        <v>468499.99999999994</v>
      </c>
      <c r="P183" s="99">
        <v>102.38</v>
      </c>
      <c r="Q183" s="97">
        <v>479.6502999999999</v>
      </c>
      <c r="R183" s="98">
        <v>7.456356046173703E-4</v>
      </c>
      <c r="S183" s="98">
        <v>8.5956727127909385E-5</v>
      </c>
      <c r="T183" s="98">
        <f>Q183/'סכום נכסי הקרן'!$C$43</f>
        <v>9.9695428036477637E-6</v>
      </c>
    </row>
    <row r="184" spans="2:20" s="152" customFormat="1">
      <c r="B184" s="90" t="s">
        <v>778</v>
      </c>
      <c r="C184" s="87" t="s">
        <v>779</v>
      </c>
      <c r="D184" s="100" t="s">
        <v>149</v>
      </c>
      <c r="E184" s="100" t="s">
        <v>359</v>
      </c>
      <c r="F184" s="87" t="s">
        <v>780</v>
      </c>
      <c r="G184" s="100" t="s">
        <v>781</v>
      </c>
      <c r="H184" s="87" t="s">
        <v>388</v>
      </c>
      <c r="I184" s="87" t="s">
        <v>189</v>
      </c>
      <c r="J184" s="87"/>
      <c r="K184" s="97">
        <v>2.17</v>
      </c>
      <c r="L184" s="100" t="s">
        <v>193</v>
      </c>
      <c r="M184" s="101">
        <v>4.8399999999999999E-2</v>
      </c>
      <c r="N184" s="101">
        <v>8.4999999999999989E-3</v>
      </c>
      <c r="O184" s="97">
        <v>12725791.929999998</v>
      </c>
      <c r="P184" s="99">
        <v>110.05</v>
      </c>
      <c r="Q184" s="97">
        <v>14004.734579999998</v>
      </c>
      <c r="R184" s="98">
        <v>1.2119801826552567E-2</v>
      </c>
      <c r="S184" s="98">
        <v>2.5097475156209779E-3</v>
      </c>
      <c r="T184" s="98">
        <f>Q184/'סכום נכסי הקרן'!$C$43</f>
        <v>2.9108873871033959E-4</v>
      </c>
    </row>
    <row r="185" spans="2:20" s="152" customFormat="1">
      <c r="B185" s="90" t="s">
        <v>782</v>
      </c>
      <c r="C185" s="87" t="s">
        <v>783</v>
      </c>
      <c r="D185" s="100" t="s">
        <v>149</v>
      </c>
      <c r="E185" s="100" t="s">
        <v>359</v>
      </c>
      <c r="F185" s="87" t="s">
        <v>387</v>
      </c>
      <c r="G185" s="100" t="s">
        <v>361</v>
      </c>
      <c r="H185" s="87" t="s">
        <v>388</v>
      </c>
      <c r="I185" s="87" t="s">
        <v>189</v>
      </c>
      <c r="J185" s="87"/>
      <c r="K185" s="97">
        <v>3.6700000000000004</v>
      </c>
      <c r="L185" s="100" t="s">
        <v>193</v>
      </c>
      <c r="M185" s="101">
        <v>1.95E-2</v>
      </c>
      <c r="N185" s="101">
        <v>1.32E-2</v>
      </c>
      <c r="O185" s="97">
        <v>15629999.999999998</v>
      </c>
      <c r="P185" s="99">
        <v>102.72</v>
      </c>
      <c r="Q185" s="97">
        <v>16055.136019999998</v>
      </c>
      <c r="R185" s="98">
        <v>2.281751824817518E-2</v>
      </c>
      <c r="S185" s="98">
        <v>2.8771939595839077E-3</v>
      </c>
      <c r="T185" s="98">
        <f>Q185/'סכום נכסי הקרן'!$C$43</f>
        <v>3.3370638102337688E-4</v>
      </c>
    </row>
    <row r="186" spans="2:20" s="152" customFormat="1">
      <c r="B186" s="90" t="s">
        <v>784</v>
      </c>
      <c r="C186" s="87" t="s">
        <v>785</v>
      </c>
      <c r="D186" s="100" t="s">
        <v>149</v>
      </c>
      <c r="E186" s="100" t="s">
        <v>359</v>
      </c>
      <c r="F186" s="87" t="s">
        <v>360</v>
      </c>
      <c r="G186" s="100" t="s">
        <v>361</v>
      </c>
      <c r="H186" s="87" t="s">
        <v>388</v>
      </c>
      <c r="I186" s="87" t="s">
        <v>189</v>
      </c>
      <c r="J186" s="87"/>
      <c r="K186" s="97">
        <v>1.39</v>
      </c>
      <c r="L186" s="100" t="s">
        <v>193</v>
      </c>
      <c r="M186" s="101">
        <v>5.4000000000000006E-2</v>
      </c>
      <c r="N186" s="101">
        <v>7.7999999999999988E-3</v>
      </c>
      <c r="O186" s="97">
        <v>24065840.999999996</v>
      </c>
      <c r="P186" s="99">
        <v>109.6</v>
      </c>
      <c r="Q186" s="97">
        <v>26376.161729999996</v>
      </c>
      <c r="R186" s="98">
        <v>1.0909073230346334E-2</v>
      </c>
      <c r="S186" s="98">
        <v>4.7267947846737855E-3</v>
      </c>
      <c r="T186" s="98">
        <f>Q186/'סכום נכסי הקרן'!$C$43</f>
        <v>5.4822914394751982E-4</v>
      </c>
    </row>
    <row r="187" spans="2:20" s="152" customFormat="1">
      <c r="B187" s="90" t="s">
        <v>786</v>
      </c>
      <c r="C187" s="87" t="s">
        <v>787</v>
      </c>
      <c r="D187" s="100" t="s">
        <v>149</v>
      </c>
      <c r="E187" s="100" t="s">
        <v>359</v>
      </c>
      <c r="F187" s="87" t="s">
        <v>378</v>
      </c>
      <c r="G187" s="100" t="s">
        <v>361</v>
      </c>
      <c r="H187" s="87" t="s">
        <v>388</v>
      </c>
      <c r="I187" s="87" t="s">
        <v>191</v>
      </c>
      <c r="J187" s="87"/>
      <c r="K187" s="97">
        <v>1.3900000000000003</v>
      </c>
      <c r="L187" s="100" t="s">
        <v>193</v>
      </c>
      <c r="M187" s="101">
        <v>2.3700000000000002E-2</v>
      </c>
      <c r="N187" s="101">
        <v>7.7000000000000011E-3</v>
      </c>
      <c r="O187" s="97">
        <v>4154210.9999999995</v>
      </c>
      <c r="P187" s="99">
        <v>102.5</v>
      </c>
      <c r="Q187" s="97">
        <v>4258.0664199999992</v>
      </c>
      <c r="R187" s="98">
        <v>4.297809407938025E-3</v>
      </c>
      <c r="S187" s="98">
        <v>7.6307562688161356E-4</v>
      </c>
      <c r="T187" s="98">
        <f>Q187/'סכום נכסי הקרן'!$C$43</f>
        <v>8.8504011015869686E-5</v>
      </c>
    </row>
    <row r="188" spans="2:20" s="152" customFormat="1">
      <c r="B188" s="90" t="s">
        <v>788</v>
      </c>
      <c r="C188" s="87" t="s">
        <v>789</v>
      </c>
      <c r="D188" s="100" t="s">
        <v>149</v>
      </c>
      <c r="E188" s="100" t="s">
        <v>359</v>
      </c>
      <c r="F188" s="87" t="s">
        <v>378</v>
      </c>
      <c r="G188" s="100" t="s">
        <v>361</v>
      </c>
      <c r="H188" s="87" t="s">
        <v>388</v>
      </c>
      <c r="I188" s="87" t="s">
        <v>191</v>
      </c>
      <c r="J188" s="87"/>
      <c r="K188" s="97">
        <v>2.86</v>
      </c>
      <c r="L188" s="100" t="s">
        <v>193</v>
      </c>
      <c r="M188" s="101">
        <v>6.0999999999999999E-2</v>
      </c>
      <c r="N188" s="101">
        <v>1.1899999999999999E-2</v>
      </c>
      <c r="O188" s="97">
        <v>25760474.999999996</v>
      </c>
      <c r="P188" s="99">
        <v>114.34</v>
      </c>
      <c r="Q188" s="97">
        <v>29454.526339999997</v>
      </c>
      <c r="R188" s="98">
        <v>1.5038137262153271E-2</v>
      </c>
      <c r="S188" s="98">
        <v>5.2784595012016046E-3</v>
      </c>
      <c r="T188" s="98">
        <f>Q188/'סכום נכסי הקרן'!$C$43</f>
        <v>6.1221302500551037E-4</v>
      </c>
    </row>
    <row r="189" spans="2:20" s="152" customFormat="1">
      <c r="B189" s="90" t="s">
        <v>790</v>
      </c>
      <c r="C189" s="87" t="s">
        <v>791</v>
      </c>
      <c r="D189" s="100" t="s">
        <v>149</v>
      </c>
      <c r="E189" s="100" t="s">
        <v>359</v>
      </c>
      <c r="F189" s="87" t="s">
        <v>429</v>
      </c>
      <c r="G189" s="100" t="s">
        <v>430</v>
      </c>
      <c r="H189" s="87" t="s">
        <v>426</v>
      </c>
      <c r="I189" s="87" t="s">
        <v>191</v>
      </c>
      <c r="J189" s="87"/>
      <c r="K189" s="97">
        <v>0.66</v>
      </c>
      <c r="L189" s="100" t="s">
        <v>193</v>
      </c>
      <c r="M189" s="101">
        <v>5.7000000000000002E-2</v>
      </c>
      <c r="N189" s="101">
        <v>7.9000000000000008E-3</v>
      </c>
      <c r="O189" s="97">
        <v>11082773.999999998</v>
      </c>
      <c r="P189" s="99">
        <v>105.15</v>
      </c>
      <c r="Q189" s="97">
        <v>11653.536859999998</v>
      </c>
      <c r="R189" s="98">
        <v>1.2504733346259778E-2</v>
      </c>
      <c r="S189" s="98">
        <v>2.0883962502474284E-3</v>
      </c>
      <c r="T189" s="98">
        <f>Q189/'סכום נכסי הקרן'!$C$43</f>
        <v>2.4221903861971309E-4</v>
      </c>
    </row>
    <row r="190" spans="2:20" s="152" customFormat="1">
      <c r="B190" s="90" t="s">
        <v>792</v>
      </c>
      <c r="C190" s="87" t="s">
        <v>793</v>
      </c>
      <c r="D190" s="100" t="s">
        <v>149</v>
      </c>
      <c r="E190" s="100" t="s">
        <v>359</v>
      </c>
      <c r="F190" s="87" t="s">
        <v>429</v>
      </c>
      <c r="G190" s="100" t="s">
        <v>430</v>
      </c>
      <c r="H190" s="87" t="s">
        <v>426</v>
      </c>
      <c r="I190" s="87" t="s">
        <v>191</v>
      </c>
      <c r="J190" s="87"/>
      <c r="K190" s="97">
        <v>7.32</v>
      </c>
      <c r="L190" s="100" t="s">
        <v>193</v>
      </c>
      <c r="M190" s="101">
        <v>3.6499999999999998E-2</v>
      </c>
      <c r="N190" s="101">
        <v>2.7200000000000002E-2</v>
      </c>
      <c r="O190" s="97">
        <v>9606999.9999999981</v>
      </c>
      <c r="P190" s="99">
        <v>108.3</v>
      </c>
      <c r="Q190" s="97">
        <v>10404.380999999998</v>
      </c>
      <c r="R190" s="98">
        <v>2.4731562024553927E-2</v>
      </c>
      <c r="S190" s="98">
        <v>1.8645386827691028E-3</v>
      </c>
      <c r="T190" s="98">
        <f>Q190/'סכום נכסי הקרן'!$C$43</f>
        <v>2.1625530459369987E-4</v>
      </c>
    </row>
    <row r="191" spans="2:20" s="152" customFormat="1">
      <c r="B191" s="90" t="s">
        <v>794</v>
      </c>
      <c r="C191" s="87" t="s">
        <v>795</v>
      </c>
      <c r="D191" s="100" t="s">
        <v>149</v>
      </c>
      <c r="E191" s="100" t="s">
        <v>359</v>
      </c>
      <c r="F191" s="87" t="s">
        <v>360</v>
      </c>
      <c r="G191" s="100" t="s">
        <v>361</v>
      </c>
      <c r="H191" s="87" t="s">
        <v>426</v>
      </c>
      <c r="I191" s="87" t="s">
        <v>189</v>
      </c>
      <c r="J191" s="87"/>
      <c r="K191" s="97">
        <v>4.67</v>
      </c>
      <c r="L191" s="100" t="s">
        <v>193</v>
      </c>
      <c r="M191" s="101">
        <v>1.5180000000000001E-2</v>
      </c>
      <c r="N191" s="101">
        <v>1.4500000000000002E-2</v>
      </c>
      <c r="O191" s="97">
        <v>24500289.999999996</v>
      </c>
      <c r="P191" s="99">
        <v>100.56</v>
      </c>
      <c r="Q191" s="97">
        <v>24637.492789999997</v>
      </c>
      <c r="R191" s="98">
        <v>2.5789778947368416E-2</v>
      </c>
      <c r="S191" s="98">
        <v>4.41521301011563E-3</v>
      </c>
      <c r="T191" s="98">
        <f>Q191/'סכום נכסי הקרן'!$C$43</f>
        <v>5.1209086900283018E-4</v>
      </c>
    </row>
    <row r="192" spans="2:20" s="152" customFormat="1">
      <c r="B192" s="90" t="s">
        <v>796</v>
      </c>
      <c r="C192" s="87" t="s">
        <v>797</v>
      </c>
      <c r="D192" s="100" t="s">
        <v>149</v>
      </c>
      <c r="E192" s="100" t="s">
        <v>359</v>
      </c>
      <c r="F192" s="87" t="s">
        <v>453</v>
      </c>
      <c r="G192" s="100" t="s">
        <v>410</v>
      </c>
      <c r="H192" s="87" t="s">
        <v>426</v>
      </c>
      <c r="I192" s="87" t="s">
        <v>191</v>
      </c>
      <c r="J192" s="87"/>
      <c r="K192" s="97">
        <v>1.3999999999999997</v>
      </c>
      <c r="L192" s="100" t="s">
        <v>193</v>
      </c>
      <c r="M192" s="101">
        <v>5.2499999999999998E-2</v>
      </c>
      <c r="N192" s="101">
        <v>1.2499999999999997E-2</v>
      </c>
      <c r="O192" s="97">
        <v>809944.99999999988</v>
      </c>
      <c r="P192" s="99">
        <v>106.01</v>
      </c>
      <c r="Q192" s="97">
        <v>858.62271999999984</v>
      </c>
      <c r="R192" s="98">
        <v>1.1883752748983029E-2</v>
      </c>
      <c r="S192" s="98">
        <v>1.5387126589697401E-4</v>
      </c>
      <c r="T192" s="98">
        <f>Q192/'סכום נכסי הקרן'!$C$43</f>
        <v>1.7846493495833253E-5</v>
      </c>
    </row>
    <row r="193" spans="2:20" s="152" customFormat="1">
      <c r="B193" s="90" t="s">
        <v>798</v>
      </c>
      <c r="C193" s="87" t="s">
        <v>799</v>
      </c>
      <c r="D193" s="100" t="s">
        <v>149</v>
      </c>
      <c r="E193" s="100" t="s">
        <v>359</v>
      </c>
      <c r="F193" s="87" t="s">
        <v>360</v>
      </c>
      <c r="G193" s="100" t="s">
        <v>361</v>
      </c>
      <c r="H193" s="87" t="s">
        <v>426</v>
      </c>
      <c r="I193" s="87" t="s">
        <v>191</v>
      </c>
      <c r="J193" s="87"/>
      <c r="K193" s="97">
        <v>4.4499999999999993</v>
      </c>
      <c r="L193" s="100" t="s">
        <v>193</v>
      </c>
      <c r="M193" s="101">
        <v>3.2500000000000001E-2</v>
      </c>
      <c r="N193" s="101">
        <v>3.2799999999999996E-2</v>
      </c>
      <c r="O193" s="97">
        <v>410.99999999999994</v>
      </c>
      <c r="P193" s="99">
        <v>5031006</v>
      </c>
      <c r="Q193" s="97">
        <v>20677.432239999998</v>
      </c>
      <c r="R193" s="98">
        <v>2.2198217661355654E-2</v>
      </c>
      <c r="S193" s="98">
        <v>3.7055421434314048E-3</v>
      </c>
      <c r="T193" s="98">
        <f>Q193/'סכום נכסי הקרן'!$C$43</f>
        <v>4.2978091702685538E-4</v>
      </c>
    </row>
    <row r="194" spans="2:20" s="152" customFormat="1">
      <c r="B194" s="90" t="s">
        <v>800</v>
      </c>
      <c r="C194" s="87" t="s">
        <v>801</v>
      </c>
      <c r="D194" s="100" t="s">
        <v>149</v>
      </c>
      <c r="E194" s="100" t="s">
        <v>359</v>
      </c>
      <c r="F194" s="87" t="s">
        <v>360</v>
      </c>
      <c r="G194" s="100" t="s">
        <v>361</v>
      </c>
      <c r="H194" s="87" t="s">
        <v>426</v>
      </c>
      <c r="I194" s="87" t="s">
        <v>189</v>
      </c>
      <c r="J194" s="87"/>
      <c r="K194" s="97">
        <v>4.17</v>
      </c>
      <c r="L194" s="100" t="s">
        <v>193</v>
      </c>
      <c r="M194" s="101">
        <v>2.1139999999999999E-2</v>
      </c>
      <c r="N194" s="101">
        <v>1.41E-2</v>
      </c>
      <c r="O194" s="97">
        <v>1395960.9999999998</v>
      </c>
      <c r="P194" s="99">
        <v>103.29</v>
      </c>
      <c r="Q194" s="97">
        <v>1441.8880499999998</v>
      </c>
      <c r="R194" s="98">
        <v>1.3959623959623956E-3</v>
      </c>
      <c r="S194" s="98">
        <v>2.5839653944309716E-4</v>
      </c>
      <c r="T194" s="98">
        <f>Q194/'סכום נכסי הקרן'!$C$43</f>
        <v>2.9969677143000242E-5</v>
      </c>
    </row>
    <row r="195" spans="2:20" s="152" customFormat="1">
      <c r="B195" s="90" t="s">
        <v>802</v>
      </c>
      <c r="C195" s="87" t="s">
        <v>803</v>
      </c>
      <c r="D195" s="100" t="s">
        <v>149</v>
      </c>
      <c r="E195" s="100" t="s">
        <v>359</v>
      </c>
      <c r="F195" s="87" t="s">
        <v>804</v>
      </c>
      <c r="G195" s="100" t="s">
        <v>361</v>
      </c>
      <c r="H195" s="87" t="s">
        <v>426</v>
      </c>
      <c r="I195" s="87" t="s">
        <v>191</v>
      </c>
      <c r="J195" s="87"/>
      <c r="K195" s="87">
        <v>5.7069999999999999</v>
      </c>
      <c r="L195" s="100" t="s">
        <v>193</v>
      </c>
      <c r="M195" s="101">
        <v>2.07E-2</v>
      </c>
      <c r="N195" s="98">
        <v>2.1499999999999998E-2</v>
      </c>
      <c r="O195" s="97">
        <v>18476999.999999996</v>
      </c>
      <c r="P195" s="99">
        <v>99.5</v>
      </c>
      <c r="Q195" s="97">
        <v>18384.614999999998</v>
      </c>
      <c r="R195" s="98">
        <v>7.2900000000000006E-2</v>
      </c>
      <c r="S195" s="98">
        <v>3.2946530730965247E-3</v>
      </c>
      <c r="T195" s="98">
        <f>Q195/'סכום נכסי הקרן'!$C$43</f>
        <v>3.8212465659061355E-4</v>
      </c>
    </row>
    <row r="196" spans="2:20" s="152" customFormat="1">
      <c r="B196" s="90" t="s">
        <v>805</v>
      </c>
      <c r="C196" s="87" t="s">
        <v>806</v>
      </c>
      <c r="D196" s="100" t="s">
        <v>149</v>
      </c>
      <c r="E196" s="100" t="s">
        <v>359</v>
      </c>
      <c r="F196" s="87" t="s">
        <v>472</v>
      </c>
      <c r="G196" s="100" t="s">
        <v>473</v>
      </c>
      <c r="H196" s="87" t="s">
        <v>474</v>
      </c>
      <c r="I196" s="87" t="s">
        <v>191</v>
      </c>
      <c r="J196" s="87"/>
      <c r="K196" s="97">
        <v>0.64999999999999991</v>
      </c>
      <c r="L196" s="100" t="s">
        <v>193</v>
      </c>
      <c r="M196" s="101">
        <v>6.5000000000000002E-2</v>
      </c>
      <c r="N196" s="101">
        <v>7.7000000000000002E-3</v>
      </c>
      <c r="O196" s="97">
        <v>415.16</v>
      </c>
      <c r="P196" s="99">
        <v>105.97</v>
      </c>
      <c r="Q196" s="97">
        <v>0.43994999999999995</v>
      </c>
      <c r="R196" s="98">
        <v>1.0684953795051422E-6</v>
      </c>
      <c r="S196" s="98">
        <v>7.884215250136139E-8</v>
      </c>
      <c r="T196" s="98">
        <f>Q196/'סכום נכסי הקרן'!$C$43</f>
        <v>9.1443711313530584E-9</v>
      </c>
    </row>
    <row r="197" spans="2:20" s="152" customFormat="1">
      <c r="B197" s="90" t="s">
        <v>807</v>
      </c>
      <c r="C197" s="87" t="s">
        <v>808</v>
      </c>
      <c r="D197" s="100" t="s">
        <v>149</v>
      </c>
      <c r="E197" s="100" t="s">
        <v>359</v>
      </c>
      <c r="F197" s="87" t="s">
        <v>496</v>
      </c>
      <c r="G197" s="100" t="s">
        <v>410</v>
      </c>
      <c r="H197" s="87" t="s">
        <v>474</v>
      </c>
      <c r="I197" s="87" t="s">
        <v>189</v>
      </c>
      <c r="J197" s="87"/>
      <c r="K197" s="97">
        <v>1.04</v>
      </c>
      <c r="L197" s="100" t="s">
        <v>193</v>
      </c>
      <c r="M197" s="101">
        <v>6.4100000000000004E-2</v>
      </c>
      <c r="N197" s="101">
        <v>7.1000000000000004E-3</v>
      </c>
      <c r="O197" s="97">
        <v>869732.79999999981</v>
      </c>
      <c r="P197" s="99">
        <v>108.81</v>
      </c>
      <c r="Q197" s="97">
        <v>946.35627999999974</v>
      </c>
      <c r="R197" s="98">
        <v>4.0517516398330339E-3</v>
      </c>
      <c r="S197" s="98">
        <v>1.6959374053501772E-4</v>
      </c>
      <c r="T197" s="98">
        <f>Q197/'סכום נכסי הקרן'!$C$43</f>
        <v>1.9670037610652734E-5</v>
      </c>
    </row>
    <row r="198" spans="2:20" s="152" customFormat="1">
      <c r="B198" s="90" t="s">
        <v>809</v>
      </c>
      <c r="C198" s="87" t="s">
        <v>810</v>
      </c>
      <c r="D198" s="100" t="s">
        <v>149</v>
      </c>
      <c r="E198" s="100" t="s">
        <v>359</v>
      </c>
      <c r="F198" s="87" t="s">
        <v>501</v>
      </c>
      <c r="G198" s="100" t="s">
        <v>410</v>
      </c>
      <c r="H198" s="87" t="s">
        <v>474</v>
      </c>
      <c r="I198" s="87" t="s">
        <v>191</v>
      </c>
      <c r="J198" s="87"/>
      <c r="K198" s="97">
        <v>0.75</v>
      </c>
      <c r="L198" s="100" t="s">
        <v>193</v>
      </c>
      <c r="M198" s="101">
        <v>6.4000000000000001E-2</v>
      </c>
      <c r="N198" s="101">
        <v>9.1999999999999998E-3</v>
      </c>
      <c r="O198" s="97">
        <v>3221751.2999999993</v>
      </c>
      <c r="P198" s="99">
        <v>105.67</v>
      </c>
      <c r="Q198" s="97">
        <v>3404.4245999999998</v>
      </c>
      <c r="R198" s="98">
        <v>1.1463838644583585E-2</v>
      </c>
      <c r="S198" s="98">
        <v>6.1009697350286683E-4</v>
      </c>
      <c r="T198" s="98">
        <f>Q198/'סכום נכסי הקרן'!$C$43</f>
        <v>7.0761045644069073E-5</v>
      </c>
    </row>
    <row r="199" spans="2:20" s="152" customFormat="1">
      <c r="B199" s="90" t="s">
        <v>811</v>
      </c>
      <c r="C199" s="87" t="s">
        <v>812</v>
      </c>
      <c r="D199" s="100" t="s">
        <v>149</v>
      </c>
      <c r="E199" s="100" t="s">
        <v>359</v>
      </c>
      <c r="F199" s="87" t="s">
        <v>501</v>
      </c>
      <c r="G199" s="100" t="s">
        <v>410</v>
      </c>
      <c r="H199" s="87" t="s">
        <v>474</v>
      </c>
      <c r="I199" s="87" t="s">
        <v>191</v>
      </c>
      <c r="J199" s="87"/>
      <c r="K199" s="97">
        <v>1.4899999999999995</v>
      </c>
      <c r="L199" s="100" t="s">
        <v>193</v>
      </c>
      <c r="M199" s="101">
        <v>7.980000000000001E-3</v>
      </c>
      <c r="N199" s="101">
        <v>1.5999999999999997E-2</v>
      </c>
      <c r="O199" s="97">
        <v>10524754.999999998</v>
      </c>
      <c r="P199" s="99">
        <v>99.02</v>
      </c>
      <c r="Q199" s="97">
        <v>10421.612210000001</v>
      </c>
      <c r="R199" s="98">
        <v>1.8944109247902342E-2</v>
      </c>
      <c r="S199" s="98">
        <v>1.8676266375062395E-3</v>
      </c>
      <c r="T199" s="98">
        <f>Q199/'סכום נכסי הקרן'!$C$43</f>
        <v>2.1661345570014905E-4</v>
      </c>
    </row>
    <row r="200" spans="2:20" s="152" customFormat="1">
      <c r="B200" s="90" t="s">
        <v>813</v>
      </c>
      <c r="C200" s="87" t="s">
        <v>814</v>
      </c>
      <c r="D200" s="100" t="s">
        <v>149</v>
      </c>
      <c r="E200" s="100" t="s">
        <v>359</v>
      </c>
      <c r="F200" s="87" t="s">
        <v>510</v>
      </c>
      <c r="G200" s="100" t="s">
        <v>410</v>
      </c>
      <c r="H200" s="87" t="s">
        <v>474</v>
      </c>
      <c r="I200" s="87" t="s">
        <v>191</v>
      </c>
      <c r="J200" s="87"/>
      <c r="K200" s="97">
        <v>4.1900000000000004</v>
      </c>
      <c r="L200" s="100" t="s">
        <v>193</v>
      </c>
      <c r="M200" s="101">
        <v>5.0499999999999996E-2</v>
      </c>
      <c r="N200" s="101">
        <v>3.2399999999999998E-2</v>
      </c>
      <c r="O200" s="97">
        <v>5767907.9999999991</v>
      </c>
      <c r="P200" s="99">
        <v>108.86</v>
      </c>
      <c r="Q200" s="97">
        <v>6278.9447199999986</v>
      </c>
      <c r="R200" s="98">
        <v>9.4041569384480921E-3</v>
      </c>
      <c r="S200" s="98">
        <v>1.1252313152900508E-3</v>
      </c>
      <c r="T200" s="98">
        <f>Q200/'סכום נכסי הקרן'!$C$43</f>
        <v>1.3050801416735928E-4</v>
      </c>
    </row>
    <row r="201" spans="2:20" s="152" customFormat="1">
      <c r="B201" s="90" t="s">
        <v>815</v>
      </c>
      <c r="C201" s="87" t="s">
        <v>816</v>
      </c>
      <c r="D201" s="100" t="s">
        <v>149</v>
      </c>
      <c r="E201" s="100" t="s">
        <v>359</v>
      </c>
      <c r="F201" s="87" t="s">
        <v>513</v>
      </c>
      <c r="G201" s="100" t="s">
        <v>361</v>
      </c>
      <c r="H201" s="87" t="s">
        <v>474</v>
      </c>
      <c r="I201" s="87" t="s">
        <v>191</v>
      </c>
      <c r="J201" s="87"/>
      <c r="K201" s="97">
        <v>4.1400000000000006</v>
      </c>
      <c r="L201" s="100" t="s">
        <v>193</v>
      </c>
      <c r="M201" s="101">
        <v>6.4000000000000001E-2</v>
      </c>
      <c r="N201" s="101">
        <v>1.5000000000000006E-2</v>
      </c>
      <c r="O201" s="97">
        <v>7545769.9999999991</v>
      </c>
      <c r="P201" s="99">
        <v>124.08</v>
      </c>
      <c r="Q201" s="97">
        <v>9362.7911399999975</v>
      </c>
      <c r="R201" s="98">
        <v>2.3188073112569756E-2</v>
      </c>
      <c r="S201" s="98">
        <v>1.6778784109518698E-3</v>
      </c>
      <c r="T201" s="98">
        <f>Q201/'סכום נכסי הקרן'!$C$43</f>
        <v>1.9460583477555219E-4</v>
      </c>
    </row>
    <row r="202" spans="2:20" s="152" customFormat="1">
      <c r="B202" s="90" t="s">
        <v>817</v>
      </c>
      <c r="C202" s="87" t="s">
        <v>818</v>
      </c>
      <c r="D202" s="100" t="s">
        <v>149</v>
      </c>
      <c r="E202" s="100" t="s">
        <v>359</v>
      </c>
      <c r="F202" s="87" t="s">
        <v>513</v>
      </c>
      <c r="G202" s="100" t="s">
        <v>361</v>
      </c>
      <c r="H202" s="87" t="s">
        <v>474</v>
      </c>
      <c r="I202" s="87" t="s">
        <v>189</v>
      </c>
      <c r="J202" s="87"/>
      <c r="K202" s="97">
        <v>1.4000000000000001</v>
      </c>
      <c r="L202" s="100" t="s">
        <v>193</v>
      </c>
      <c r="M202" s="101">
        <v>2.0760000000000001E-2</v>
      </c>
      <c r="N202" s="101">
        <v>8.9999999999999976E-3</v>
      </c>
      <c r="O202" s="97">
        <v>13518609.999999998</v>
      </c>
      <c r="P202" s="99">
        <v>101.88</v>
      </c>
      <c r="Q202" s="97">
        <v>13772.760359999998</v>
      </c>
      <c r="R202" s="98">
        <v>1.7675983687259821E-2</v>
      </c>
      <c r="S202" s="98">
        <v>2.4681760942557676E-3</v>
      </c>
      <c r="T202" s="98">
        <f>Q202/'סכום נכסי הקרן'!$C$43</f>
        <v>2.8626714907382147E-4</v>
      </c>
    </row>
    <row r="203" spans="2:20" s="152" customFormat="1">
      <c r="B203" s="90" t="s">
        <v>819</v>
      </c>
      <c r="C203" s="87" t="s">
        <v>820</v>
      </c>
      <c r="D203" s="100" t="s">
        <v>149</v>
      </c>
      <c r="E203" s="100" t="s">
        <v>359</v>
      </c>
      <c r="F203" s="87" t="s">
        <v>520</v>
      </c>
      <c r="G203" s="100" t="s">
        <v>361</v>
      </c>
      <c r="H203" s="87" t="s">
        <v>474</v>
      </c>
      <c r="I203" s="87" t="s">
        <v>191</v>
      </c>
      <c r="J203" s="87"/>
      <c r="K203" s="97">
        <v>1</v>
      </c>
      <c r="L203" s="100" t="s">
        <v>193</v>
      </c>
      <c r="M203" s="101">
        <v>1.3100000000000001E-2</v>
      </c>
      <c r="N203" s="101">
        <v>7.1000000000000004E-3</v>
      </c>
      <c r="O203" s="97">
        <v>8861075.6999999993</v>
      </c>
      <c r="P203" s="99">
        <v>100.6</v>
      </c>
      <c r="Q203" s="97">
        <v>8943.1860799999977</v>
      </c>
      <c r="R203" s="98">
        <v>0.12073021440663616</v>
      </c>
      <c r="S203" s="98">
        <v>1.6026822156322586E-3</v>
      </c>
      <c r="T203" s="98">
        <f>Q203/'סכום נכסי הקרן'!$C$43</f>
        <v>1.8588433370217189E-4</v>
      </c>
    </row>
    <row r="204" spans="2:20" s="152" customFormat="1">
      <c r="B204" s="90" t="s">
        <v>821</v>
      </c>
      <c r="C204" s="87" t="s">
        <v>822</v>
      </c>
      <c r="D204" s="100" t="s">
        <v>149</v>
      </c>
      <c r="E204" s="100" t="s">
        <v>359</v>
      </c>
      <c r="F204" s="87" t="s">
        <v>520</v>
      </c>
      <c r="G204" s="100" t="s">
        <v>361</v>
      </c>
      <c r="H204" s="87" t="s">
        <v>474</v>
      </c>
      <c r="I204" s="87" t="s">
        <v>191</v>
      </c>
      <c r="J204" s="87"/>
      <c r="K204" s="97">
        <v>3.9200000000000004</v>
      </c>
      <c r="L204" s="100" t="s">
        <v>193</v>
      </c>
      <c r="M204" s="101">
        <v>1.0500000000000001E-2</v>
      </c>
      <c r="N204" s="101">
        <v>1.3000000000000001E-2</v>
      </c>
      <c r="O204" s="97">
        <v>5771799.9999999991</v>
      </c>
      <c r="P204" s="99">
        <v>99.03</v>
      </c>
      <c r="Q204" s="97">
        <v>5730.922959999999</v>
      </c>
      <c r="R204" s="98">
        <v>1.9239333333333331E-2</v>
      </c>
      <c r="S204" s="98">
        <v>1.0270219388245785E-3</v>
      </c>
      <c r="T204" s="98">
        <f>Q204/'סכום נכסי הקרן'!$C$43</f>
        <v>1.1911736895427304E-4</v>
      </c>
    </row>
    <row r="205" spans="2:20" s="152" customFormat="1">
      <c r="B205" s="90" t="s">
        <v>823</v>
      </c>
      <c r="C205" s="87" t="s">
        <v>824</v>
      </c>
      <c r="D205" s="100" t="s">
        <v>149</v>
      </c>
      <c r="E205" s="100" t="s">
        <v>359</v>
      </c>
      <c r="F205" s="87" t="s">
        <v>465</v>
      </c>
      <c r="G205" s="100" t="s">
        <v>450</v>
      </c>
      <c r="H205" s="87" t="s">
        <v>474</v>
      </c>
      <c r="I205" s="87" t="s">
        <v>189</v>
      </c>
      <c r="J205" s="87"/>
      <c r="K205" s="97">
        <v>1.4599999999999997</v>
      </c>
      <c r="L205" s="100" t="s">
        <v>193</v>
      </c>
      <c r="M205" s="101">
        <v>0.06</v>
      </c>
      <c r="N205" s="101">
        <v>9.0000000000000011E-3</v>
      </c>
      <c r="O205" s="97">
        <v>5011868.9999999991</v>
      </c>
      <c r="P205" s="99">
        <v>107.59</v>
      </c>
      <c r="Q205" s="97">
        <v>5392.2698600000003</v>
      </c>
      <c r="R205" s="98">
        <v>3.1967032275236444E-2</v>
      </c>
      <c r="S205" s="98">
        <v>9.6633290744542488E-4</v>
      </c>
      <c r="T205" s="98">
        <f>Q205/'סכום נכסי הקרן'!$C$43</f>
        <v>1.1207845627968907E-4</v>
      </c>
    </row>
    <row r="206" spans="2:20" s="152" customFormat="1">
      <c r="B206" s="90" t="s">
        <v>825</v>
      </c>
      <c r="C206" s="87" t="s">
        <v>826</v>
      </c>
      <c r="D206" s="100" t="s">
        <v>149</v>
      </c>
      <c r="E206" s="100" t="s">
        <v>359</v>
      </c>
      <c r="F206" s="87" t="s">
        <v>449</v>
      </c>
      <c r="G206" s="100" t="s">
        <v>450</v>
      </c>
      <c r="H206" s="87" t="s">
        <v>474</v>
      </c>
      <c r="I206" s="87" t="s">
        <v>191</v>
      </c>
      <c r="J206" s="87"/>
      <c r="K206" s="97">
        <v>2.1199999999999997</v>
      </c>
      <c r="L206" s="100" t="s">
        <v>193</v>
      </c>
      <c r="M206" s="101">
        <v>1.882E-2</v>
      </c>
      <c r="N206" s="101">
        <v>9.8000000000000014E-3</v>
      </c>
      <c r="O206" s="97">
        <v>7606688.9999999991</v>
      </c>
      <c r="P206" s="99">
        <v>102.17</v>
      </c>
      <c r="Q206" s="97">
        <v>7771.7539899999983</v>
      </c>
      <c r="R206" s="98">
        <v>5.0684566128505651E-2</v>
      </c>
      <c r="S206" s="98">
        <v>1.3927532976080095E-3</v>
      </c>
      <c r="T206" s="98">
        <f>Q206/'סכום נכסי הקרן'!$C$43</f>
        <v>1.6153609006963051E-4</v>
      </c>
    </row>
    <row r="207" spans="2:20" s="152" customFormat="1">
      <c r="B207" s="90" t="s">
        <v>827</v>
      </c>
      <c r="C207" s="87" t="s">
        <v>828</v>
      </c>
      <c r="D207" s="100" t="s">
        <v>149</v>
      </c>
      <c r="E207" s="100" t="s">
        <v>359</v>
      </c>
      <c r="F207" s="87" t="s">
        <v>449</v>
      </c>
      <c r="G207" s="100" t="s">
        <v>450</v>
      </c>
      <c r="H207" s="87" t="s">
        <v>474</v>
      </c>
      <c r="I207" s="87" t="s">
        <v>191</v>
      </c>
      <c r="J207" s="87"/>
      <c r="K207" s="97">
        <v>3.0700000000000012</v>
      </c>
      <c r="L207" s="100" t="s">
        <v>193</v>
      </c>
      <c r="M207" s="101">
        <v>1.882E-2</v>
      </c>
      <c r="N207" s="101">
        <v>1.1100000000000004E-2</v>
      </c>
      <c r="O207" s="97">
        <v>7178756.9999999991</v>
      </c>
      <c r="P207" s="99">
        <v>102.65</v>
      </c>
      <c r="Q207" s="97">
        <v>7368.9939099999974</v>
      </c>
      <c r="R207" s="98">
        <v>4.7833187854396678E-2</v>
      </c>
      <c r="S207" s="98">
        <v>1.3205758418770842E-3</v>
      </c>
      <c r="T207" s="98">
        <f>Q207/'סכום נכסי הקרן'!$C$43</f>
        <v>1.5316471230303555E-4</v>
      </c>
    </row>
    <row r="208" spans="2:20" s="152" customFormat="1">
      <c r="B208" s="90" t="s">
        <v>829</v>
      </c>
      <c r="C208" s="87" t="s">
        <v>830</v>
      </c>
      <c r="D208" s="100" t="s">
        <v>149</v>
      </c>
      <c r="E208" s="100" t="s">
        <v>359</v>
      </c>
      <c r="F208" s="87" t="s">
        <v>539</v>
      </c>
      <c r="G208" s="100" t="s">
        <v>450</v>
      </c>
      <c r="H208" s="87" t="s">
        <v>474</v>
      </c>
      <c r="I208" s="87" t="s">
        <v>189</v>
      </c>
      <c r="J208" s="87"/>
      <c r="K208" s="97">
        <v>1.3</v>
      </c>
      <c r="L208" s="100" t="s">
        <v>193</v>
      </c>
      <c r="M208" s="101">
        <v>5.7000000000000002E-2</v>
      </c>
      <c r="N208" s="98">
        <v>0</v>
      </c>
      <c r="O208" s="97">
        <v>9253538.9999999981</v>
      </c>
      <c r="P208" s="99">
        <v>108.55</v>
      </c>
      <c r="Q208" s="97">
        <v>10044.716589999998</v>
      </c>
      <c r="R208" s="98">
        <v>1.244712198087777E-2</v>
      </c>
      <c r="S208" s="98">
        <v>1.8000842759898503E-3</v>
      </c>
      <c r="T208" s="98">
        <f>Q208/'סכום נכסי הקרן'!$C$43</f>
        <v>2.0877967134496907E-4</v>
      </c>
    </row>
    <row r="209" spans="2:20" s="152" customFormat="1">
      <c r="B209" s="90" t="s">
        <v>831</v>
      </c>
      <c r="C209" s="87" t="s">
        <v>832</v>
      </c>
      <c r="D209" s="100" t="s">
        <v>149</v>
      </c>
      <c r="E209" s="100" t="s">
        <v>359</v>
      </c>
      <c r="F209" s="87" t="s">
        <v>539</v>
      </c>
      <c r="G209" s="100" t="s">
        <v>450</v>
      </c>
      <c r="H209" s="87" t="s">
        <v>474</v>
      </c>
      <c r="I209" s="87" t="s">
        <v>189</v>
      </c>
      <c r="J209" s="87"/>
      <c r="K209" s="97">
        <v>7.169999999999999</v>
      </c>
      <c r="L209" s="100" t="s">
        <v>193</v>
      </c>
      <c r="M209" s="101">
        <v>3.9199999999999999E-2</v>
      </c>
      <c r="N209" s="101">
        <v>3.5000000000000003E-2</v>
      </c>
      <c r="O209" s="97">
        <v>13104610.999999998</v>
      </c>
      <c r="P209" s="99">
        <v>103.88</v>
      </c>
      <c r="Q209" s="97">
        <v>13613.070349999998</v>
      </c>
      <c r="R209" s="98">
        <v>3.950003617050777E-2</v>
      </c>
      <c r="S209" s="98">
        <v>2.4395585147095372E-3</v>
      </c>
      <c r="T209" s="98">
        <f>Q209/'סכום נכסי הקרן'!$C$43</f>
        <v>2.8294798844781972E-4</v>
      </c>
    </row>
    <row r="210" spans="2:20" s="152" customFormat="1">
      <c r="B210" s="90" t="s">
        <v>833</v>
      </c>
      <c r="C210" s="87" t="s">
        <v>834</v>
      </c>
      <c r="D210" s="100" t="s">
        <v>149</v>
      </c>
      <c r="E210" s="100" t="s">
        <v>359</v>
      </c>
      <c r="F210" s="87" t="s">
        <v>513</v>
      </c>
      <c r="G210" s="100" t="s">
        <v>361</v>
      </c>
      <c r="H210" s="87" t="s">
        <v>474</v>
      </c>
      <c r="I210" s="87" t="s">
        <v>189</v>
      </c>
      <c r="J210" s="87"/>
      <c r="K210" s="97">
        <v>1.8900000000000001</v>
      </c>
      <c r="L210" s="100" t="s">
        <v>193</v>
      </c>
      <c r="M210" s="101">
        <v>6.0999999999999999E-2</v>
      </c>
      <c r="N210" s="101">
        <v>8.4000000000000012E-3</v>
      </c>
      <c r="O210" s="97">
        <v>10090304.999999998</v>
      </c>
      <c r="P210" s="99">
        <v>110.44</v>
      </c>
      <c r="Q210" s="97">
        <v>11143.733069999998</v>
      </c>
      <c r="R210" s="98">
        <v>2.2422899999999996E-2</v>
      </c>
      <c r="S210" s="98">
        <v>1.9970358043855077E-3</v>
      </c>
      <c r="T210" s="98">
        <f>Q210/'סכום נכסי הקרן'!$C$43</f>
        <v>2.3162275481489349E-4</v>
      </c>
    </row>
    <row r="211" spans="2:20" s="152" customFormat="1">
      <c r="B211" s="90" t="s">
        <v>835</v>
      </c>
      <c r="C211" s="87" t="s">
        <v>836</v>
      </c>
      <c r="D211" s="100" t="s">
        <v>149</v>
      </c>
      <c r="E211" s="100" t="s">
        <v>359</v>
      </c>
      <c r="F211" s="87"/>
      <c r="G211" s="100" t="s">
        <v>837</v>
      </c>
      <c r="H211" s="87" t="s">
        <v>474</v>
      </c>
      <c r="I211" s="87" t="s">
        <v>189</v>
      </c>
      <c r="J211" s="87"/>
      <c r="K211" s="97">
        <v>4.21</v>
      </c>
      <c r="L211" s="100" t="s">
        <v>193</v>
      </c>
      <c r="M211" s="101">
        <v>4.2000000000000003E-2</v>
      </c>
      <c r="N211" s="101">
        <v>3.6900000000000002E-2</v>
      </c>
      <c r="O211" s="97">
        <v>51339652.999999993</v>
      </c>
      <c r="P211" s="99">
        <v>103.36</v>
      </c>
      <c r="Q211" s="97">
        <v>53064.663789999991</v>
      </c>
      <c r="R211" s="98">
        <v>3.6671180714285712E-2</v>
      </c>
      <c r="S211" s="98">
        <v>9.5095631661885425E-3</v>
      </c>
      <c r="T211" s="98">
        <f>Q211/'סכום נכסי הקרן'!$C$43</f>
        <v>1.1029502890242801E-3</v>
      </c>
    </row>
    <row r="212" spans="2:20" s="152" customFormat="1">
      <c r="B212" s="90" t="s">
        <v>838</v>
      </c>
      <c r="C212" s="87" t="s">
        <v>839</v>
      </c>
      <c r="D212" s="100" t="s">
        <v>149</v>
      </c>
      <c r="E212" s="100" t="s">
        <v>359</v>
      </c>
      <c r="F212" s="87" t="s">
        <v>840</v>
      </c>
      <c r="G212" s="100" t="s">
        <v>536</v>
      </c>
      <c r="H212" s="87" t="s">
        <v>474</v>
      </c>
      <c r="I212" s="87" t="s">
        <v>191</v>
      </c>
      <c r="J212" s="87"/>
      <c r="K212" s="97">
        <v>3.0500000000000003</v>
      </c>
      <c r="L212" s="100" t="s">
        <v>193</v>
      </c>
      <c r="M212" s="101">
        <v>2.3E-2</v>
      </c>
      <c r="N212" s="101">
        <v>1.5700000000000002E-2</v>
      </c>
      <c r="O212" s="97">
        <v>32038581.999999996</v>
      </c>
      <c r="P212" s="99">
        <v>102.28</v>
      </c>
      <c r="Q212" s="97">
        <v>32769.061489999993</v>
      </c>
      <c r="R212" s="98">
        <v>1.0278366129423958E-2</v>
      </c>
      <c r="S212" s="98">
        <v>5.8724476493262146E-3</v>
      </c>
      <c r="T212" s="98">
        <f>Q212/'סכום נכסי הקרן'!$C$43</f>
        <v>6.81105716310238E-4</v>
      </c>
    </row>
    <row r="213" spans="2:20" s="152" customFormat="1">
      <c r="B213" s="90" t="s">
        <v>841</v>
      </c>
      <c r="C213" s="87" t="s">
        <v>842</v>
      </c>
      <c r="D213" s="100" t="s">
        <v>149</v>
      </c>
      <c r="E213" s="100" t="s">
        <v>359</v>
      </c>
      <c r="F213" s="87" t="s">
        <v>840</v>
      </c>
      <c r="G213" s="100" t="s">
        <v>536</v>
      </c>
      <c r="H213" s="87" t="s">
        <v>474</v>
      </c>
      <c r="I213" s="87" t="s">
        <v>191</v>
      </c>
      <c r="J213" s="87"/>
      <c r="K213" s="97">
        <v>7.6099999999999994</v>
      </c>
      <c r="L213" s="100" t="s">
        <v>193</v>
      </c>
      <c r="M213" s="101">
        <v>1.7500000000000002E-2</v>
      </c>
      <c r="N213" s="101">
        <v>2.12E-2</v>
      </c>
      <c r="O213" s="97">
        <v>40020073.999999993</v>
      </c>
      <c r="P213" s="99">
        <v>97.5</v>
      </c>
      <c r="Q213" s="97">
        <v>39019.573509999987</v>
      </c>
      <c r="R213" s="98">
        <v>2.7703260007282297E-2</v>
      </c>
      <c r="S213" s="98">
        <v>6.9925836236242765E-3</v>
      </c>
      <c r="T213" s="98">
        <f>Q213/'סכום נכסי הקרן'!$C$43</f>
        <v>8.1102275613718032E-4</v>
      </c>
    </row>
    <row r="214" spans="2:20" s="152" customFormat="1">
      <c r="B214" s="90" t="s">
        <v>843</v>
      </c>
      <c r="C214" s="87" t="s">
        <v>844</v>
      </c>
      <c r="D214" s="100" t="s">
        <v>149</v>
      </c>
      <c r="E214" s="100" t="s">
        <v>359</v>
      </c>
      <c r="F214" s="87" t="s">
        <v>581</v>
      </c>
      <c r="G214" s="100" t="s">
        <v>410</v>
      </c>
      <c r="H214" s="87" t="s">
        <v>573</v>
      </c>
      <c r="I214" s="87" t="s">
        <v>191</v>
      </c>
      <c r="J214" s="87"/>
      <c r="K214" s="97">
        <v>5.2299999999999986</v>
      </c>
      <c r="L214" s="100" t="s">
        <v>193</v>
      </c>
      <c r="M214" s="101">
        <v>3.5000000000000003E-2</v>
      </c>
      <c r="N214" s="101">
        <v>2.4099999999999993E-2</v>
      </c>
      <c r="O214" s="97">
        <v>6183549.9999999991</v>
      </c>
      <c r="P214" s="99">
        <v>106.73</v>
      </c>
      <c r="Q214" s="97">
        <v>6599.7026500000002</v>
      </c>
      <c r="R214" s="98">
        <v>5.7937602919578078E-2</v>
      </c>
      <c r="S214" s="98">
        <v>1.1827134056027707E-3</v>
      </c>
      <c r="T214" s="98">
        <f>Q214/'סכום נכסי הקרן'!$C$43</f>
        <v>1.3717497531122693E-4</v>
      </c>
    </row>
    <row r="215" spans="2:20" s="152" customFormat="1">
      <c r="B215" s="90" t="s">
        <v>845</v>
      </c>
      <c r="C215" s="87" t="s">
        <v>846</v>
      </c>
      <c r="D215" s="100" t="s">
        <v>149</v>
      </c>
      <c r="E215" s="100" t="s">
        <v>359</v>
      </c>
      <c r="F215" s="87" t="s">
        <v>847</v>
      </c>
      <c r="G215" s="100" t="s">
        <v>430</v>
      </c>
      <c r="H215" s="87" t="s">
        <v>573</v>
      </c>
      <c r="I215" s="87" t="s">
        <v>189</v>
      </c>
      <c r="J215" s="87"/>
      <c r="K215" s="97">
        <v>2.08</v>
      </c>
      <c r="L215" s="100" t="s">
        <v>193</v>
      </c>
      <c r="M215" s="101">
        <v>6.9000000000000006E-2</v>
      </c>
      <c r="N215" s="101">
        <v>2.0100000000000003E-2</v>
      </c>
      <c r="O215" s="97">
        <v>1.5499999999999998</v>
      </c>
      <c r="P215" s="99">
        <v>110.43</v>
      </c>
      <c r="Q215" s="97">
        <v>1.7099999999999997E-3</v>
      </c>
      <c r="R215" s="98">
        <v>3.441691091571187E-9</v>
      </c>
      <c r="S215" s="98">
        <v>3.0644409768684612E-10</v>
      </c>
      <c r="T215" s="98">
        <f>Q215/'סכום נכסי הקרן'!$C$43</f>
        <v>3.5542390350298282E-11</v>
      </c>
    </row>
    <row r="216" spans="2:20" s="152" customFormat="1">
      <c r="B216" s="90" t="s">
        <v>848</v>
      </c>
      <c r="C216" s="87" t="s">
        <v>849</v>
      </c>
      <c r="D216" s="100" t="s">
        <v>149</v>
      </c>
      <c r="E216" s="100" t="s">
        <v>359</v>
      </c>
      <c r="F216" s="87" t="s">
        <v>850</v>
      </c>
      <c r="G216" s="100" t="s">
        <v>469</v>
      </c>
      <c r="H216" s="87" t="s">
        <v>573</v>
      </c>
      <c r="I216" s="87" t="s">
        <v>189</v>
      </c>
      <c r="J216" s="87"/>
      <c r="K216" s="97">
        <v>2.2999999999999998</v>
      </c>
      <c r="L216" s="100" t="s">
        <v>193</v>
      </c>
      <c r="M216" s="101">
        <v>5.5500000000000001E-2</v>
      </c>
      <c r="N216" s="101">
        <v>1.5900000000000001E-2</v>
      </c>
      <c r="O216" s="97">
        <v>749817.59999999986</v>
      </c>
      <c r="P216" s="99">
        <v>109.8</v>
      </c>
      <c r="Q216" s="97">
        <v>823.29972999999995</v>
      </c>
      <c r="R216" s="98">
        <v>1.5621199999999997E-2</v>
      </c>
      <c r="S216" s="98">
        <v>1.4754113619045269E-4</v>
      </c>
      <c r="T216" s="98">
        <f>Q216/'סכום נכסי הקרן'!$C$43</f>
        <v>1.7112304315178473E-5</v>
      </c>
    </row>
    <row r="217" spans="2:20" s="152" customFormat="1">
      <c r="B217" s="90" t="s">
        <v>851</v>
      </c>
      <c r="C217" s="87" t="s">
        <v>852</v>
      </c>
      <c r="D217" s="100" t="s">
        <v>149</v>
      </c>
      <c r="E217" s="100" t="s">
        <v>359</v>
      </c>
      <c r="F217" s="87" t="s">
        <v>591</v>
      </c>
      <c r="G217" s="100" t="s">
        <v>361</v>
      </c>
      <c r="H217" s="87" t="s">
        <v>573</v>
      </c>
      <c r="I217" s="87" t="s">
        <v>191</v>
      </c>
      <c r="J217" s="87"/>
      <c r="K217" s="97">
        <v>0.66999999999999993</v>
      </c>
      <c r="L217" s="100" t="s">
        <v>193</v>
      </c>
      <c r="M217" s="101">
        <v>1.0200000000000001E-2</v>
      </c>
      <c r="N217" s="101">
        <v>6.4999999999999988E-3</v>
      </c>
      <c r="O217" s="97">
        <v>1872201.2499999998</v>
      </c>
      <c r="P217" s="99">
        <v>100.35</v>
      </c>
      <c r="Q217" s="97">
        <v>1878.7540199999999</v>
      </c>
      <c r="R217" s="98">
        <v>1.7830488095238094E-2</v>
      </c>
      <c r="S217" s="98">
        <v>3.3668601194996196E-4</v>
      </c>
      <c r="T217" s="98">
        <f>Q217/'סכום נכסי הקרן'!$C$43</f>
        <v>3.9049946638030481E-5</v>
      </c>
    </row>
    <row r="218" spans="2:20" s="152" customFormat="1">
      <c r="B218" s="90" t="s">
        <v>853</v>
      </c>
      <c r="C218" s="87" t="s">
        <v>854</v>
      </c>
      <c r="D218" s="100" t="s">
        <v>149</v>
      </c>
      <c r="E218" s="100" t="s">
        <v>359</v>
      </c>
      <c r="F218" s="87" t="s">
        <v>576</v>
      </c>
      <c r="G218" s="100" t="s">
        <v>361</v>
      </c>
      <c r="H218" s="87" t="s">
        <v>573</v>
      </c>
      <c r="I218" s="87" t="s">
        <v>189</v>
      </c>
      <c r="J218" s="87"/>
      <c r="K218" s="97">
        <v>3.5699999999999994</v>
      </c>
      <c r="L218" s="100" t="s">
        <v>193</v>
      </c>
      <c r="M218" s="101">
        <v>1.47E-2</v>
      </c>
      <c r="N218" s="101">
        <v>1.4199999999999999E-2</v>
      </c>
      <c r="O218" s="97">
        <v>19374359.999999996</v>
      </c>
      <c r="P218" s="99">
        <v>100.47</v>
      </c>
      <c r="Q218" s="97">
        <v>19465.419489999997</v>
      </c>
      <c r="R218" s="98">
        <v>3.7644969494423496E-2</v>
      </c>
      <c r="S218" s="98">
        <v>3.48834088404035E-3</v>
      </c>
      <c r="T218" s="98">
        <f>Q218/'סכום נכסי הקרן'!$C$43</f>
        <v>4.0458920341864571E-4</v>
      </c>
    </row>
    <row r="219" spans="2:20" s="152" customFormat="1">
      <c r="B219" s="90" t="s">
        <v>855</v>
      </c>
      <c r="C219" s="87" t="s">
        <v>856</v>
      </c>
      <c r="D219" s="100" t="s">
        <v>149</v>
      </c>
      <c r="E219" s="100" t="s">
        <v>359</v>
      </c>
      <c r="F219" s="87" t="s">
        <v>857</v>
      </c>
      <c r="G219" s="100" t="s">
        <v>410</v>
      </c>
      <c r="H219" s="87" t="s">
        <v>573</v>
      </c>
      <c r="I219" s="87" t="s">
        <v>191</v>
      </c>
      <c r="J219" s="87"/>
      <c r="K219" s="97">
        <v>4.4300000000000006</v>
      </c>
      <c r="L219" s="100" t="s">
        <v>193</v>
      </c>
      <c r="M219" s="101">
        <v>6.0499999999999998E-2</v>
      </c>
      <c r="N219" s="101">
        <v>4.2300000000000004E-2</v>
      </c>
      <c r="O219" s="97">
        <v>10329054.999999998</v>
      </c>
      <c r="P219" s="99">
        <v>110.48</v>
      </c>
      <c r="Q219" s="97">
        <v>11411.539619999998</v>
      </c>
      <c r="R219" s="98">
        <v>1.7270183552198174E-2</v>
      </c>
      <c r="S219" s="98">
        <v>2.0450286327886522E-3</v>
      </c>
      <c r="T219" s="98">
        <f>Q219/'סכום נכסי הקרן'!$C$43</f>
        <v>2.3718912027598512E-4</v>
      </c>
    </row>
    <row r="220" spans="2:20" s="152" customFormat="1">
      <c r="B220" s="90" t="s">
        <v>858</v>
      </c>
      <c r="C220" s="87" t="s">
        <v>859</v>
      </c>
      <c r="D220" s="100" t="s">
        <v>149</v>
      </c>
      <c r="E220" s="100" t="s">
        <v>359</v>
      </c>
      <c r="F220" s="87" t="s">
        <v>599</v>
      </c>
      <c r="G220" s="100" t="s">
        <v>410</v>
      </c>
      <c r="H220" s="87" t="s">
        <v>573</v>
      </c>
      <c r="I220" s="87" t="s">
        <v>189</v>
      </c>
      <c r="J220" s="87"/>
      <c r="K220" s="97">
        <v>4.4700000000000015</v>
      </c>
      <c r="L220" s="100" t="s">
        <v>193</v>
      </c>
      <c r="M220" s="101">
        <v>7.0499999999999993E-2</v>
      </c>
      <c r="N220" s="101">
        <v>3.1100000000000006E-2</v>
      </c>
      <c r="O220" s="97">
        <v>7884.8999999999987</v>
      </c>
      <c r="P220" s="99">
        <v>120.22</v>
      </c>
      <c r="Q220" s="97">
        <v>9.4792299999999958</v>
      </c>
      <c r="R220" s="98">
        <v>1.1789082050210911E-5</v>
      </c>
      <c r="S220" s="98">
        <v>1.6987450784304572E-6</v>
      </c>
      <c r="T220" s="98">
        <f>Q220/'סכום נכסי הקרן'!$C$43</f>
        <v>1.9702601922822101E-7</v>
      </c>
    </row>
    <row r="221" spans="2:20" s="152" customFormat="1">
      <c r="B221" s="90" t="s">
        <v>860</v>
      </c>
      <c r="C221" s="87" t="s">
        <v>861</v>
      </c>
      <c r="D221" s="100" t="s">
        <v>149</v>
      </c>
      <c r="E221" s="100" t="s">
        <v>359</v>
      </c>
      <c r="F221" s="87" t="s">
        <v>602</v>
      </c>
      <c r="G221" s="100" t="s">
        <v>430</v>
      </c>
      <c r="H221" s="87" t="s">
        <v>573</v>
      </c>
      <c r="I221" s="87" t="s">
        <v>191</v>
      </c>
      <c r="J221" s="87"/>
      <c r="K221" s="97">
        <v>0.76</v>
      </c>
      <c r="L221" s="100" t="s">
        <v>193</v>
      </c>
      <c r="M221" s="101">
        <v>6.25E-2</v>
      </c>
      <c r="N221" s="101">
        <v>1.0899999999999998E-2</v>
      </c>
      <c r="O221" s="97">
        <v>1907.2499999999998</v>
      </c>
      <c r="P221" s="99">
        <v>105.37</v>
      </c>
      <c r="Q221" s="97">
        <v>2.0096599999999998</v>
      </c>
      <c r="R221" s="98">
        <v>1.1655632820377318E-5</v>
      </c>
      <c r="S221" s="98">
        <v>3.6014528968265923E-7</v>
      </c>
      <c r="T221" s="98">
        <f>Q221/'סכום נכסי הקרן'!$C$43</f>
        <v>4.1770830521275123E-8</v>
      </c>
    </row>
    <row r="222" spans="2:20" s="152" customFormat="1">
      <c r="B222" s="90" t="s">
        <v>862</v>
      </c>
      <c r="C222" s="87" t="s">
        <v>863</v>
      </c>
      <c r="D222" s="100" t="s">
        <v>149</v>
      </c>
      <c r="E222" s="100" t="s">
        <v>359</v>
      </c>
      <c r="F222" s="87" t="s">
        <v>602</v>
      </c>
      <c r="G222" s="100" t="s">
        <v>430</v>
      </c>
      <c r="H222" s="87" t="s">
        <v>573</v>
      </c>
      <c r="I222" s="87" t="s">
        <v>191</v>
      </c>
      <c r="J222" s="87"/>
      <c r="K222" s="97">
        <v>5.33</v>
      </c>
      <c r="L222" s="100" t="s">
        <v>193</v>
      </c>
      <c r="M222" s="101">
        <v>4.1399999999999999E-2</v>
      </c>
      <c r="N222" s="101">
        <v>3.5699999999999996E-2</v>
      </c>
      <c r="O222" s="97">
        <v>9579956.7100000009</v>
      </c>
      <c r="P222" s="99">
        <v>104.19</v>
      </c>
      <c r="Q222" s="97">
        <v>9981.3568999999989</v>
      </c>
      <c r="R222" s="98">
        <v>1.7177477783427545E-2</v>
      </c>
      <c r="S222" s="98">
        <v>1.7887297712929099E-3</v>
      </c>
      <c r="T222" s="98">
        <f>Q222/'סכום נכסי הקרן'!$C$43</f>
        <v>2.0746273869324164E-4</v>
      </c>
    </row>
    <row r="223" spans="2:20" s="152" customFormat="1">
      <c r="B223" s="90" t="s">
        <v>864</v>
      </c>
      <c r="C223" s="87" t="s">
        <v>865</v>
      </c>
      <c r="D223" s="100" t="s">
        <v>149</v>
      </c>
      <c r="E223" s="100" t="s">
        <v>359</v>
      </c>
      <c r="F223" s="87" t="s">
        <v>613</v>
      </c>
      <c r="G223" s="100" t="s">
        <v>430</v>
      </c>
      <c r="H223" s="87" t="s">
        <v>573</v>
      </c>
      <c r="I223" s="87" t="s">
        <v>191</v>
      </c>
      <c r="J223" s="87"/>
      <c r="K223" s="97">
        <v>3.6399999999999997</v>
      </c>
      <c r="L223" s="100" t="s">
        <v>193</v>
      </c>
      <c r="M223" s="101">
        <v>1.3100000000000001E-2</v>
      </c>
      <c r="N223" s="101">
        <v>1.8399999999999996E-2</v>
      </c>
      <c r="O223" s="97">
        <v>21010375.999999996</v>
      </c>
      <c r="P223" s="99">
        <v>98.15</v>
      </c>
      <c r="Q223" s="97">
        <v>20621.684049999996</v>
      </c>
      <c r="R223" s="98">
        <v>3.847053696657645E-2</v>
      </c>
      <c r="S223" s="98">
        <v>3.6955516733833196E-3</v>
      </c>
      <c r="T223" s="98">
        <f>Q223/'סכום נכסי הקרן'!$C$43</f>
        <v>4.2862218958223395E-4</v>
      </c>
    </row>
    <row r="224" spans="2:20" s="152" customFormat="1">
      <c r="B224" s="90" t="s">
        <v>866</v>
      </c>
      <c r="C224" s="87" t="s">
        <v>867</v>
      </c>
      <c r="D224" s="100" t="s">
        <v>149</v>
      </c>
      <c r="E224" s="100" t="s">
        <v>359</v>
      </c>
      <c r="F224" s="87" t="s">
        <v>613</v>
      </c>
      <c r="G224" s="100" t="s">
        <v>430</v>
      </c>
      <c r="H224" s="87" t="s">
        <v>573</v>
      </c>
      <c r="I224" s="87" t="s">
        <v>191</v>
      </c>
      <c r="J224" s="87"/>
      <c r="K224" s="97">
        <v>1.21</v>
      </c>
      <c r="L224" s="100" t="s">
        <v>193</v>
      </c>
      <c r="M224" s="101">
        <v>5.5E-2</v>
      </c>
      <c r="N224" s="101">
        <v>1.0500000000000001E-2</v>
      </c>
      <c r="O224" s="97">
        <v>760489.19999999984</v>
      </c>
      <c r="P224" s="99">
        <v>106.88</v>
      </c>
      <c r="Q224" s="97">
        <v>812.81084999999985</v>
      </c>
      <c r="R224" s="98">
        <v>2.9629715633288541E-3</v>
      </c>
      <c r="S224" s="98">
        <v>1.4566145468908096E-4</v>
      </c>
      <c r="T224" s="98">
        <f>Q224/'סכום נכסי הקרן'!$C$43</f>
        <v>1.6894292696875876E-5</v>
      </c>
    </row>
    <row r="225" spans="2:20" s="152" customFormat="1">
      <c r="B225" s="90" t="s">
        <v>868</v>
      </c>
      <c r="C225" s="87" t="s">
        <v>869</v>
      </c>
      <c r="D225" s="100" t="s">
        <v>149</v>
      </c>
      <c r="E225" s="100" t="s">
        <v>359</v>
      </c>
      <c r="F225" s="87" t="s">
        <v>588</v>
      </c>
      <c r="G225" s="100" t="s">
        <v>536</v>
      </c>
      <c r="H225" s="87" t="s">
        <v>573</v>
      </c>
      <c r="I225" s="87" t="s">
        <v>189</v>
      </c>
      <c r="J225" s="87"/>
      <c r="K225" s="97">
        <v>1</v>
      </c>
      <c r="L225" s="100" t="s">
        <v>193</v>
      </c>
      <c r="M225" s="101">
        <v>8.5000000000000006E-2</v>
      </c>
      <c r="N225" s="101">
        <v>1.0200000000000002E-2</v>
      </c>
      <c r="O225" s="97">
        <v>1434921.9899999998</v>
      </c>
      <c r="P225" s="99">
        <v>111.61</v>
      </c>
      <c r="Q225" s="97">
        <v>1601.5164299999997</v>
      </c>
      <c r="R225" s="98">
        <v>2.6289566131941955E-3</v>
      </c>
      <c r="S225" s="98">
        <v>2.8700307445731524E-4</v>
      </c>
      <c r="T225" s="98">
        <f>Q225/'סכום נכסי הקרן'!$C$43</f>
        <v>3.3287556787997755E-5</v>
      </c>
    </row>
    <row r="226" spans="2:20" s="152" customFormat="1">
      <c r="B226" s="90" t="s">
        <v>870</v>
      </c>
      <c r="C226" s="87" t="s">
        <v>871</v>
      </c>
      <c r="D226" s="100" t="s">
        <v>149</v>
      </c>
      <c r="E226" s="100" t="s">
        <v>359</v>
      </c>
      <c r="F226" s="87"/>
      <c r="G226" s="100" t="s">
        <v>410</v>
      </c>
      <c r="H226" s="87" t="s">
        <v>573</v>
      </c>
      <c r="I226" s="87" t="s">
        <v>191</v>
      </c>
      <c r="J226" s="87"/>
      <c r="K226" s="97">
        <v>3.88</v>
      </c>
      <c r="L226" s="100" t="s">
        <v>193</v>
      </c>
      <c r="M226" s="101">
        <v>5.0999999999999997E-2</v>
      </c>
      <c r="N226" s="101">
        <v>4.200000000000001E-2</v>
      </c>
      <c r="O226" s="97">
        <v>53359309.999999993</v>
      </c>
      <c r="P226" s="99">
        <v>103.65</v>
      </c>
      <c r="Q226" s="97">
        <v>55306.923039999994</v>
      </c>
      <c r="R226" s="98">
        <v>6.2998004722550169E-2</v>
      </c>
      <c r="S226" s="98">
        <v>9.9113918870342935E-3</v>
      </c>
      <c r="T226" s="98">
        <f>Q226/'סכום נכסי הקרן'!$C$43</f>
        <v>1.1495557004453719E-3</v>
      </c>
    </row>
    <row r="227" spans="2:20" s="152" customFormat="1">
      <c r="B227" s="90" t="s">
        <v>872</v>
      </c>
      <c r="C227" s="87" t="s">
        <v>873</v>
      </c>
      <c r="D227" s="100" t="s">
        <v>149</v>
      </c>
      <c r="E227" s="100" t="s">
        <v>359</v>
      </c>
      <c r="F227" s="87" t="s">
        <v>874</v>
      </c>
      <c r="G227" s="100" t="s">
        <v>410</v>
      </c>
      <c r="H227" s="87" t="s">
        <v>573</v>
      </c>
      <c r="I227" s="87" t="s">
        <v>191</v>
      </c>
      <c r="J227" s="87"/>
      <c r="K227" s="97">
        <v>4.6099999999999994</v>
      </c>
      <c r="L227" s="100" t="s">
        <v>193</v>
      </c>
      <c r="M227" s="101">
        <v>3.3500000000000002E-2</v>
      </c>
      <c r="N227" s="101">
        <v>2.3700000000000006E-2</v>
      </c>
      <c r="O227" s="97">
        <v>14510999.999999998</v>
      </c>
      <c r="P227" s="99">
        <v>104.58</v>
      </c>
      <c r="Q227" s="97">
        <v>15497.907019999997</v>
      </c>
      <c r="R227" s="98">
        <v>3.7952038833427917E-2</v>
      </c>
      <c r="S227" s="98">
        <v>2.7773345805722446E-3</v>
      </c>
      <c r="T227" s="98">
        <f>Q227/'סכום נכסי הקרן'!$C$43</f>
        <v>3.2212436310963044E-4</v>
      </c>
    </row>
    <row r="228" spans="2:20" s="152" customFormat="1">
      <c r="B228" s="90" t="s">
        <v>875</v>
      </c>
      <c r="C228" s="87" t="s">
        <v>876</v>
      </c>
      <c r="D228" s="100" t="s">
        <v>149</v>
      </c>
      <c r="E228" s="100" t="s">
        <v>359</v>
      </c>
      <c r="F228" s="87" t="s">
        <v>877</v>
      </c>
      <c r="G228" s="100" t="s">
        <v>878</v>
      </c>
      <c r="H228" s="87" t="s">
        <v>353</v>
      </c>
      <c r="I228" s="87" t="s">
        <v>191</v>
      </c>
      <c r="J228" s="87"/>
      <c r="K228" s="97">
        <v>1.68</v>
      </c>
      <c r="L228" s="100" t="s">
        <v>193</v>
      </c>
      <c r="M228" s="101">
        <v>6.3E-2</v>
      </c>
      <c r="N228" s="101">
        <v>1.3099999999999999E-2</v>
      </c>
      <c r="O228" s="97">
        <v>7163999.9999999991</v>
      </c>
      <c r="P228" s="99">
        <v>110.16</v>
      </c>
      <c r="Q228" s="97">
        <v>7891.8624099999988</v>
      </c>
      <c r="R228" s="98">
        <v>2.5471999999999998E-2</v>
      </c>
      <c r="S228" s="98">
        <v>1.4142775761995258E-3</v>
      </c>
      <c r="T228" s="98">
        <f>Q228/'סכום נכסי הקרן'!$C$43</f>
        <v>1.6403254641348875E-4</v>
      </c>
    </row>
    <row r="229" spans="2:20" s="152" customFormat="1">
      <c r="B229" s="90" t="s">
        <v>879</v>
      </c>
      <c r="C229" s="87" t="s">
        <v>880</v>
      </c>
      <c r="D229" s="100" t="s">
        <v>149</v>
      </c>
      <c r="E229" s="100" t="s">
        <v>359</v>
      </c>
      <c r="F229" s="87" t="s">
        <v>877</v>
      </c>
      <c r="G229" s="100" t="s">
        <v>878</v>
      </c>
      <c r="H229" s="87" t="s">
        <v>353</v>
      </c>
      <c r="I229" s="87" t="s">
        <v>191</v>
      </c>
      <c r="J229" s="87"/>
      <c r="K229" s="97">
        <v>5.4600000000000009</v>
      </c>
      <c r="L229" s="100" t="s">
        <v>193</v>
      </c>
      <c r="M229" s="101">
        <v>4.7500000000000001E-2</v>
      </c>
      <c r="N229" s="101">
        <v>2.9999999999999995E-2</v>
      </c>
      <c r="O229" s="97">
        <v>14594799.999999998</v>
      </c>
      <c r="P229" s="99">
        <v>111.15</v>
      </c>
      <c r="Q229" s="97">
        <v>16222.120849999998</v>
      </c>
      <c r="R229" s="98">
        <v>2.9074465118132192E-2</v>
      </c>
      <c r="S229" s="98">
        <v>2.907118822482587E-3</v>
      </c>
      <c r="T229" s="98">
        <f>Q229/'סכום נכסי הקרן'!$C$43</f>
        <v>3.3717716465521207E-4</v>
      </c>
    </row>
    <row r="230" spans="2:20" s="152" customFormat="1">
      <c r="B230" s="90" t="s">
        <v>881</v>
      </c>
      <c r="C230" s="87" t="s">
        <v>882</v>
      </c>
      <c r="D230" s="100" t="s">
        <v>149</v>
      </c>
      <c r="E230" s="100" t="s">
        <v>359</v>
      </c>
      <c r="F230" s="87" t="s">
        <v>576</v>
      </c>
      <c r="G230" s="100" t="s">
        <v>361</v>
      </c>
      <c r="H230" s="87" t="s">
        <v>353</v>
      </c>
      <c r="I230" s="87" t="s">
        <v>189</v>
      </c>
      <c r="J230" s="87"/>
      <c r="K230" s="97">
        <v>4.2099999999999991</v>
      </c>
      <c r="L230" s="100" t="s">
        <v>193</v>
      </c>
      <c r="M230" s="101">
        <v>2.5899999999999999E-2</v>
      </c>
      <c r="N230" s="101">
        <v>1.95E-2</v>
      </c>
      <c r="O230" s="97">
        <v>2325746.9999999995</v>
      </c>
      <c r="P230" s="99">
        <v>103</v>
      </c>
      <c r="Q230" s="97">
        <v>2395.5193499999996</v>
      </c>
      <c r="R230" s="98">
        <v>2.4094014172053698E-2</v>
      </c>
      <c r="S230" s="98">
        <v>4.2929401503048547E-4</v>
      </c>
      <c r="T230" s="98">
        <f>Q230/'סכום נכסי הקרן'!$C$43</f>
        <v>4.9790926216019194E-5</v>
      </c>
    </row>
    <row r="231" spans="2:20" s="152" customFormat="1">
      <c r="B231" s="90" t="s">
        <v>883</v>
      </c>
      <c r="C231" s="87" t="s">
        <v>884</v>
      </c>
      <c r="D231" s="100" t="s">
        <v>149</v>
      </c>
      <c r="E231" s="100" t="s">
        <v>359</v>
      </c>
      <c r="F231" s="87" t="s">
        <v>635</v>
      </c>
      <c r="G231" s="100" t="s">
        <v>636</v>
      </c>
      <c r="H231" s="87" t="s">
        <v>353</v>
      </c>
      <c r="I231" s="87" t="s">
        <v>191</v>
      </c>
      <c r="J231" s="87"/>
      <c r="K231" s="97">
        <v>3.4500000000000006</v>
      </c>
      <c r="L231" s="100" t="s">
        <v>193</v>
      </c>
      <c r="M231" s="101">
        <v>3.4000000000000002E-2</v>
      </c>
      <c r="N231" s="101">
        <v>3.0899999999999997E-2</v>
      </c>
      <c r="O231" s="97">
        <v>11225806.050000001</v>
      </c>
      <c r="P231" s="99">
        <v>101.65</v>
      </c>
      <c r="Q231" s="97">
        <v>11411.031469999996</v>
      </c>
      <c r="R231" s="98">
        <v>2.4911529422106379E-2</v>
      </c>
      <c r="S231" s="98">
        <v>2.0449375687136579E-3</v>
      </c>
      <c r="T231" s="98">
        <f>Q231/'סכום נכסי הקרן'!$C$43</f>
        <v>2.3717855836624443E-4</v>
      </c>
    </row>
    <row r="232" spans="2:20" s="152" customFormat="1">
      <c r="B232" s="90" t="s">
        <v>885</v>
      </c>
      <c r="C232" s="87" t="s">
        <v>886</v>
      </c>
      <c r="D232" s="100" t="s">
        <v>149</v>
      </c>
      <c r="E232" s="100" t="s">
        <v>359</v>
      </c>
      <c r="F232" s="87" t="s">
        <v>660</v>
      </c>
      <c r="G232" s="100" t="s">
        <v>180</v>
      </c>
      <c r="H232" s="87" t="s">
        <v>353</v>
      </c>
      <c r="I232" s="87" t="s">
        <v>191</v>
      </c>
      <c r="J232" s="87"/>
      <c r="K232" s="97">
        <v>0.84000000000000019</v>
      </c>
      <c r="L232" s="100" t="s">
        <v>193</v>
      </c>
      <c r="M232" s="101">
        <v>5.45E-2</v>
      </c>
      <c r="N232" s="101">
        <v>1.0799999999999999E-2</v>
      </c>
      <c r="O232" s="97">
        <v>50.489999999999988</v>
      </c>
      <c r="P232" s="99">
        <v>104.5</v>
      </c>
      <c r="Q232" s="97">
        <v>5.2759999999999987E-2</v>
      </c>
      <c r="R232" s="98">
        <v>4.4420731881397991E-7</v>
      </c>
      <c r="S232" s="98">
        <v>9.454965259624563E-9</v>
      </c>
      <c r="T232" s="98">
        <f>Q232/'סכום נכסי הקרן'!$C$43</f>
        <v>1.0966178449600804E-9</v>
      </c>
    </row>
    <row r="233" spans="2:20" s="152" customFormat="1">
      <c r="B233" s="90" t="s">
        <v>887</v>
      </c>
      <c r="C233" s="87" t="s">
        <v>888</v>
      </c>
      <c r="D233" s="100" t="s">
        <v>149</v>
      </c>
      <c r="E233" s="100" t="s">
        <v>359</v>
      </c>
      <c r="F233" s="87" t="s">
        <v>671</v>
      </c>
      <c r="G233" s="100" t="s">
        <v>410</v>
      </c>
      <c r="H233" s="87" t="s">
        <v>664</v>
      </c>
      <c r="I233" s="87" t="s">
        <v>189</v>
      </c>
      <c r="J233" s="87"/>
      <c r="K233" s="97">
        <v>2.9900000000000007</v>
      </c>
      <c r="L233" s="100" t="s">
        <v>193</v>
      </c>
      <c r="M233" s="101">
        <v>0.05</v>
      </c>
      <c r="N233" s="101">
        <v>2.3900000000000001E-2</v>
      </c>
      <c r="O233" s="97">
        <v>10275379.999999998</v>
      </c>
      <c r="P233" s="99">
        <v>109.23</v>
      </c>
      <c r="Q233" s="97">
        <v>11223.797589999998</v>
      </c>
      <c r="R233" s="98">
        <v>4.1101519999999996E-2</v>
      </c>
      <c r="S233" s="98">
        <v>2.0113839327996191E-3</v>
      </c>
      <c r="T233" s="98">
        <f>Q233/'סכום נכסי הקרן'!$C$43</f>
        <v>2.3328689775234922E-4</v>
      </c>
    </row>
    <row r="234" spans="2:20" s="152" customFormat="1">
      <c r="B234" s="90" t="s">
        <v>889</v>
      </c>
      <c r="C234" s="87" t="s">
        <v>890</v>
      </c>
      <c r="D234" s="100" t="s">
        <v>149</v>
      </c>
      <c r="E234" s="100" t="s">
        <v>359</v>
      </c>
      <c r="F234" s="87" t="s">
        <v>671</v>
      </c>
      <c r="G234" s="100" t="s">
        <v>410</v>
      </c>
      <c r="H234" s="87" t="s">
        <v>664</v>
      </c>
      <c r="I234" s="87" t="s">
        <v>189</v>
      </c>
      <c r="J234" s="87"/>
      <c r="K234" s="97">
        <v>4.2100000000000009</v>
      </c>
      <c r="L234" s="100" t="s">
        <v>193</v>
      </c>
      <c r="M234" s="101">
        <v>4.6500000000000007E-2</v>
      </c>
      <c r="N234" s="101">
        <v>3.7299999999999993E-2</v>
      </c>
      <c r="O234" s="97">
        <v>8849078.9999999981</v>
      </c>
      <c r="P234" s="99">
        <v>105.21</v>
      </c>
      <c r="Q234" s="97">
        <v>9310.1157299999977</v>
      </c>
      <c r="R234" s="98">
        <v>4.5622063579544535E-2</v>
      </c>
      <c r="S234" s="98">
        <v>1.6684386048186916E-3</v>
      </c>
      <c r="T234" s="98">
        <f>Q234/'סכום נכסי הקרן'!$C$43</f>
        <v>1.9351097513573814E-4</v>
      </c>
    </row>
    <row r="235" spans="2:20" s="152" customFormat="1">
      <c r="B235" s="90" t="s">
        <v>891</v>
      </c>
      <c r="C235" s="87" t="s">
        <v>892</v>
      </c>
      <c r="D235" s="100" t="s">
        <v>149</v>
      </c>
      <c r="E235" s="100" t="s">
        <v>359</v>
      </c>
      <c r="F235" s="87" t="s">
        <v>676</v>
      </c>
      <c r="G235" s="100" t="s">
        <v>636</v>
      </c>
      <c r="H235" s="87" t="s">
        <v>664</v>
      </c>
      <c r="I235" s="87" t="s">
        <v>189</v>
      </c>
      <c r="J235" s="87"/>
      <c r="K235" s="97">
        <v>2.7300000000000004</v>
      </c>
      <c r="L235" s="100" t="s">
        <v>193</v>
      </c>
      <c r="M235" s="101">
        <v>3.3000000000000002E-2</v>
      </c>
      <c r="N235" s="101">
        <v>2.4300000000000006E-2</v>
      </c>
      <c r="O235" s="97">
        <v>11608724.409999998</v>
      </c>
      <c r="P235" s="99">
        <v>102.86</v>
      </c>
      <c r="Q235" s="97">
        <v>11940.733549999997</v>
      </c>
      <c r="R235" s="98">
        <v>2.2598051328581857E-2</v>
      </c>
      <c r="S235" s="98">
        <v>2.1398639289174274E-3</v>
      </c>
      <c r="T235" s="98">
        <f>Q235/'סכום נכסי הקרן'!$C$43</f>
        <v>2.4818842859824732E-4</v>
      </c>
    </row>
    <row r="236" spans="2:20" s="152" customFormat="1">
      <c r="B236" s="90" t="s">
        <v>893</v>
      </c>
      <c r="C236" s="87" t="s">
        <v>894</v>
      </c>
      <c r="D236" s="100" t="s">
        <v>149</v>
      </c>
      <c r="E236" s="100" t="s">
        <v>359</v>
      </c>
      <c r="F236" s="87" t="s">
        <v>895</v>
      </c>
      <c r="G236" s="100" t="s">
        <v>410</v>
      </c>
      <c r="H236" s="87" t="s">
        <v>664</v>
      </c>
      <c r="I236" s="87" t="s">
        <v>189</v>
      </c>
      <c r="J236" s="87"/>
      <c r="K236" s="97">
        <v>0.65999999999999992</v>
      </c>
      <c r="L236" s="100" t="s">
        <v>193</v>
      </c>
      <c r="M236" s="101">
        <v>5.57E-2</v>
      </c>
      <c r="N236" s="101">
        <v>1.3199999999999998E-2</v>
      </c>
      <c r="O236" s="97">
        <v>941788.49999999988</v>
      </c>
      <c r="P236" s="99">
        <v>103.3</v>
      </c>
      <c r="Q236" s="97">
        <v>972.8675199999999</v>
      </c>
      <c r="R236" s="98">
        <v>2.2245886421292816E-2</v>
      </c>
      <c r="S236" s="98">
        <v>1.743447423013098E-4</v>
      </c>
      <c r="T236" s="98">
        <f>Q236/'סכום נכסי הקרן'!$C$43</f>
        <v>2.0221074359629607E-5</v>
      </c>
    </row>
    <row r="237" spans="2:20" s="152" customFormat="1">
      <c r="B237" s="90" t="s">
        <v>896</v>
      </c>
      <c r="C237" s="87" t="s">
        <v>897</v>
      </c>
      <c r="D237" s="100" t="s">
        <v>149</v>
      </c>
      <c r="E237" s="100" t="s">
        <v>359</v>
      </c>
      <c r="F237" s="87" t="s">
        <v>684</v>
      </c>
      <c r="G237" s="100" t="s">
        <v>410</v>
      </c>
      <c r="H237" s="87" t="s">
        <v>664</v>
      </c>
      <c r="I237" s="87" t="s">
        <v>191</v>
      </c>
      <c r="J237" s="87"/>
      <c r="K237" s="97">
        <v>5.7600000000000016</v>
      </c>
      <c r="L237" s="100" t="s">
        <v>193</v>
      </c>
      <c r="M237" s="101">
        <v>6.9000000000000006E-2</v>
      </c>
      <c r="N237" s="101">
        <v>7.3300000000000004E-2</v>
      </c>
      <c r="O237" s="97">
        <v>10621199.999999998</v>
      </c>
      <c r="P237" s="99">
        <v>100.86</v>
      </c>
      <c r="Q237" s="97">
        <v>10712.542009999997</v>
      </c>
      <c r="R237" s="98">
        <v>2.9424785503142994E-2</v>
      </c>
      <c r="S237" s="98">
        <v>1.9197633158987619E-3</v>
      </c>
      <c r="T237" s="98">
        <f>Q237/'סכום נכסי הקרן'!$C$43</f>
        <v>2.226604384581222E-4</v>
      </c>
    </row>
    <row r="238" spans="2:20" s="152" customFormat="1">
      <c r="B238" s="90" t="s">
        <v>898</v>
      </c>
      <c r="C238" s="87" t="s">
        <v>899</v>
      </c>
      <c r="D238" s="100" t="s">
        <v>149</v>
      </c>
      <c r="E238" s="100" t="s">
        <v>359</v>
      </c>
      <c r="F238" s="87" t="s">
        <v>900</v>
      </c>
      <c r="G238" s="100" t="s">
        <v>636</v>
      </c>
      <c r="H238" s="87" t="s">
        <v>664</v>
      </c>
      <c r="I238" s="87" t="s">
        <v>189</v>
      </c>
      <c r="J238" s="87"/>
      <c r="K238" s="97">
        <v>0.41000000000000003</v>
      </c>
      <c r="L238" s="100" t="s">
        <v>193</v>
      </c>
      <c r="M238" s="101">
        <v>6.6500000000000004E-2</v>
      </c>
      <c r="N238" s="101">
        <v>1.3500000000000002E-2</v>
      </c>
      <c r="O238" s="97">
        <v>3883199.9999999995</v>
      </c>
      <c r="P238" s="99">
        <v>102.75</v>
      </c>
      <c r="Q238" s="97">
        <v>3989.9881799999994</v>
      </c>
      <c r="R238" s="98">
        <v>3.5798110163632171E-2</v>
      </c>
      <c r="S238" s="98">
        <v>7.150341097083517E-4</v>
      </c>
      <c r="T238" s="98">
        <f>Q238/'סכום נכסי הקרן'!$C$43</f>
        <v>8.2931998471717086E-5</v>
      </c>
    </row>
    <row r="239" spans="2:20" s="152" customFormat="1">
      <c r="B239" s="90" t="s">
        <v>901</v>
      </c>
      <c r="C239" s="87" t="s">
        <v>902</v>
      </c>
      <c r="D239" s="100" t="s">
        <v>149</v>
      </c>
      <c r="E239" s="100" t="s">
        <v>359</v>
      </c>
      <c r="F239" s="87" t="s">
        <v>900</v>
      </c>
      <c r="G239" s="100" t="s">
        <v>636</v>
      </c>
      <c r="H239" s="87" t="s">
        <v>664</v>
      </c>
      <c r="I239" s="87" t="s">
        <v>189</v>
      </c>
      <c r="J239" s="87"/>
      <c r="K239" s="97">
        <v>0.91000000000000014</v>
      </c>
      <c r="L239" s="100" t="s">
        <v>193</v>
      </c>
      <c r="M239" s="101">
        <v>2.3199999999999998E-2</v>
      </c>
      <c r="N239" s="101">
        <v>1.1399999999999999E-2</v>
      </c>
      <c r="O239" s="97">
        <v>245822.79999999996</v>
      </c>
      <c r="P239" s="99">
        <v>101.3</v>
      </c>
      <c r="Q239" s="97">
        <v>249.01847999999995</v>
      </c>
      <c r="R239" s="98">
        <v>6.0250686274509798E-3</v>
      </c>
      <c r="S239" s="98">
        <v>4.4625873339736806E-5</v>
      </c>
      <c r="T239" s="98">
        <f>Q239/'סכום נכסי הקרן'!$C$43</f>
        <v>5.1758549828058166E-6</v>
      </c>
    </row>
    <row r="240" spans="2:20" s="152" customFormat="1">
      <c r="B240" s="90" t="s">
        <v>903</v>
      </c>
      <c r="C240" s="87" t="s">
        <v>904</v>
      </c>
      <c r="D240" s="100" t="s">
        <v>149</v>
      </c>
      <c r="E240" s="100" t="s">
        <v>359</v>
      </c>
      <c r="F240" s="87"/>
      <c r="G240" s="100" t="s">
        <v>410</v>
      </c>
      <c r="H240" s="87" t="s">
        <v>664</v>
      </c>
      <c r="I240" s="87" t="s">
        <v>189</v>
      </c>
      <c r="J240" s="87"/>
      <c r="K240" s="97">
        <v>5.6</v>
      </c>
      <c r="L240" s="100" t="s">
        <v>193</v>
      </c>
      <c r="M240" s="101">
        <v>4.5999999999999999E-2</v>
      </c>
      <c r="N240" s="101">
        <v>4.5400000000000003E-2</v>
      </c>
      <c r="O240" s="97">
        <v>13617580.999999998</v>
      </c>
      <c r="P240" s="99">
        <v>100.61</v>
      </c>
      <c r="Q240" s="97">
        <v>13700.64861</v>
      </c>
      <c r="R240" s="98">
        <v>5.6739920833333325E-2</v>
      </c>
      <c r="S240" s="98">
        <v>2.4552531584888853E-3</v>
      </c>
      <c r="T240" s="98">
        <f>Q240/'סכום נכסי הקרן'!$C$43</f>
        <v>2.8476830464847465E-4</v>
      </c>
    </row>
    <row r="241" spans="2:20" s="152" customFormat="1">
      <c r="B241" s="90" t="s">
        <v>905</v>
      </c>
      <c r="C241" s="87" t="s">
        <v>906</v>
      </c>
      <c r="D241" s="100" t="s">
        <v>149</v>
      </c>
      <c r="E241" s="100" t="s">
        <v>359</v>
      </c>
      <c r="F241" s="87" t="s">
        <v>907</v>
      </c>
      <c r="G241" s="100" t="s">
        <v>636</v>
      </c>
      <c r="H241" s="87" t="s">
        <v>705</v>
      </c>
      <c r="I241" s="87" t="s">
        <v>189</v>
      </c>
      <c r="J241" s="87"/>
      <c r="K241" s="97">
        <v>2.5</v>
      </c>
      <c r="L241" s="100" t="s">
        <v>193</v>
      </c>
      <c r="M241" s="101">
        <v>4.2999999999999997E-2</v>
      </c>
      <c r="N241" s="101">
        <v>3.8199999999999998E-2</v>
      </c>
      <c r="O241" s="97">
        <v>20866445.5</v>
      </c>
      <c r="P241" s="99">
        <v>101.68</v>
      </c>
      <c r="Q241" s="97">
        <v>21217.002489999999</v>
      </c>
      <c r="R241" s="98">
        <v>2.8906418893733021E-2</v>
      </c>
      <c r="S241" s="98">
        <v>3.8022369495132272E-3</v>
      </c>
      <c r="T241" s="98">
        <f>Q241/'סכום נכסי הקרן'!$C$43</f>
        <v>4.4099589740516419E-4</v>
      </c>
    </row>
    <row r="242" spans="2:20" s="152" customFormat="1">
      <c r="B242" s="90" t="s">
        <v>908</v>
      </c>
      <c r="C242" s="87" t="s">
        <v>909</v>
      </c>
      <c r="D242" s="100" t="s">
        <v>149</v>
      </c>
      <c r="E242" s="100" t="s">
        <v>359</v>
      </c>
      <c r="F242" s="87" t="s">
        <v>704</v>
      </c>
      <c r="G242" s="100" t="s">
        <v>473</v>
      </c>
      <c r="H242" s="87" t="s">
        <v>705</v>
      </c>
      <c r="I242" s="87" t="s">
        <v>191</v>
      </c>
      <c r="J242" s="87"/>
      <c r="K242" s="97">
        <v>3.3</v>
      </c>
      <c r="L242" s="100" t="s">
        <v>193</v>
      </c>
      <c r="M242" s="101">
        <v>0.06</v>
      </c>
      <c r="N242" s="101">
        <v>3.3000000000000002E-2</v>
      </c>
      <c r="O242" s="97">
        <v>16913999.999999996</v>
      </c>
      <c r="P242" s="99">
        <v>110.7</v>
      </c>
      <c r="Q242" s="97">
        <v>18723.797439999998</v>
      </c>
      <c r="R242" s="98">
        <v>2.4732676817290234E-2</v>
      </c>
      <c r="S242" s="98">
        <v>3.3554369659485848E-3</v>
      </c>
      <c r="T242" s="98">
        <f>Q242/'סכום נכסי הקרן'!$C$43</f>
        <v>3.8917457160958817E-4</v>
      </c>
    </row>
    <row r="243" spans="2:20" s="152" customFormat="1">
      <c r="B243" s="90" t="s">
        <v>910</v>
      </c>
      <c r="C243" s="87" t="s">
        <v>911</v>
      </c>
      <c r="D243" s="100" t="s">
        <v>149</v>
      </c>
      <c r="E243" s="100" t="s">
        <v>359</v>
      </c>
      <c r="F243" s="87" t="s">
        <v>708</v>
      </c>
      <c r="G243" s="100" t="s">
        <v>536</v>
      </c>
      <c r="H243" s="87" t="s">
        <v>705</v>
      </c>
      <c r="I243" s="87" t="s">
        <v>189</v>
      </c>
      <c r="J243" s="87"/>
      <c r="K243" s="97">
        <v>1.37</v>
      </c>
      <c r="L243" s="100" t="s">
        <v>193</v>
      </c>
      <c r="M243" s="101">
        <v>5.1200000000000002E-2</v>
      </c>
      <c r="N243" s="101">
        <v>2.2200000000000001E-2</v>
      </c>
      <c r="O243" s="97">
        <v>1688187.3199999996</v>
      </c>
      <c r="P243" s="99">
        <v>104.52</v>
      </c>
      <c r="Q243" s="97">
        <v>1764.4933199999996</v>
      </c>
      <c r="R243" s="98">
        <v>2.8153426218657934E-2</v>
      </c>
      <c r="S243" s="98">
        <v>3.1620968615313883E-4</v>
      </c>
      <c r="T243" s="98">
        <f>Q243/'סכום נכסי הקרן'!$C$43</f>
        <v>3.6675035292358937E-5</v>
      </c>
    </row>
    <row r="244" spans="2:20" s="152" customFormat="1">
      <c r="B244" s="90" t="s">
        <v>912</v>
      </c>
      <c r="C244" s="87" t="s">
        <v>913</v>
      </c>
      <c r="D244" s="100" t="s">
        <v>149</v>
      </c>
      <c r="E244" s="100" t="s">
        <v>359</v>
      </c>
      <c r="F244" s="87" t="s">
        <v>914</v>
      </c>
      <c r="G244" s="100" t="s">
        <v>636</v>
      </c>
      <c r="H244" s="87" t="s">
        <v>705</v>
      </c>
      <c r="I244" s="87" t="s">
        <v>191</v>
      </c>
      <c r="J244" s="87"/>
      <c r="K244" s="97">
        <v>3.2000000000000006</v>
      </c>
      <c r="L244" s="100" t="s">
        <v>193</v>
      </c>
      <c r="M244" s="101">
        <v>4.7E-2</v>
      </c>
      <c r="N244" s="101">
        <v>3.5400000000000001E-2</v>
      </c>
      <c r="O244" s="97">
        <v>3035999.9999999995</v>
      </c>
      <c r="P244" s="99">
        <v>105.41</v>
      </c>
      <c r="Q244" s="97">
        <v>3200.2474999999995</v>
      </c>
      <c r="R244" s="98">
        <v>2.7563916327716438E-2</v>
      </c>
      <c r="S244" s="98">
        <v>5.7350699269712578E-4</v>
      </c>
      <c r="T244" s="98">
        <f>Q244/'סכום נכסי הקרן'!$C$43</f>
        <v>6.6517219802670301E-5</v>
      </c>
    </row>
    <row r="245" spans="2:20" s="152" customFormat="1">
      <c r="B245" s="90" t="s">
        <v>915</v>
      </c>
      <c r="C245" s="87" t="s">
        <v>916</v>
      </c>
      <c r="D245" s="100" t="s">
        <v>149</v>
      </c>
      <c r="E245" s="100" t="s">
        <v>359</v>
      </c>
      <c r="F245" s="87" t="s">
        <v>721</v>
      </c>
      <c r="G245" s="100" t="s">
        <v>410</v>
      </c>
      <c r="H245" s="87" t="s">
        <v>718</v>
      </c>
      <c r="I245" s="87" t="s">
        <v>189</v>
      </c>
      <c r="J245" s="87"/>
      <c r="K245" s="97">
        <v>1.9600000000000002</v>
      </c>
      <c r="L245" s="100" t="s">
        <v>193</v>
      </c>
      <c r="M245" s="101">
        <v>3.4700000000000002E-2</v>
      </c>
      <c r="N245" s="101">
        <v>4.07E-2</v>
      </c>
      <c r="O245" s="97">
        <v>624680.09999999974</v>
      </c>
      <c r="P245" s="99">
        <v>99.31</v>
      </c>
      <c r="Q245" s="97">
        <v>620.3698099999998</v>
      </c>
      <c r="R245" s="98">
        <v>3.3308650980655614E-3</v>
      </c>
      <c r="S245" s="98">
        <v>1.111746588640995E-4</v>
      </c>
      <c r="T245" s="98">
        <f>Q245/'סכום נכסי הקרן'!$C$43</f>
        <v>1.2894401139508992E-5</v>
      </c>
    </row>
    <row r="246" spans="2:20" s="152" customFormat="1">
      <c r="B246" s="90" t="s">
        <v>917</v>
      </c>
      <c r="C246" s="87" t="s">
        <v>918</v>
      </c>
      <c r="D246" s="100" t="s">
        <v>149</v>
      </c>
      <c r="E246" s="100" t="s">
        <v>359</v>
      </c>
      <c r="F246" s="87" t="s">
        <v>728</v>
      </c>
      <c r="G246" s="100" t="s">
        <v>410</v>
      </c>
      <c r="H246" s="87" t="s">
        <v>718</v>
      </c>
      <c r="I246" s="87" t="s">
        <v>191</v>
      </c>
      <c r="J246" s="87"/>
      <c r="K246" s="97">
        <v>4.3600000000000003</v>
      </c>
      <c r="L246" s="100" t="s">
        <v>193</v>
      </c>
      <c r="M246" s="101">
        <v>6.4899999999999999E-2</v>
      </c>
      <c r="N246" s="101">
        <v>4.6100000000000002E-2</v>
      </c>
      <c r="O246" s="97">
        <v>5866954.9999999991</v>
      </c>
      <c r="P246" s="99">
        <v>108.43</v>
      </c>
      <c r="Q246" s="97">
        <v>6529.9209099999989</v>
      </c>
      <c r="R246" s="98">
        <v>1.3956786109315847E-2</v>
      </c>
      <c r="S246" s="98">
        <v>1.170208024111941E-3</v>
      </c>
      <c r="T246" s="98">
        <f>Q246/'סכום נכסי הקרן'!$C$43</f>
        <v>1.3572456019871052E-4</v>
      </c>
    </row>
    <row r="247" spans="2:20" s="152" customFormat="1">
      <c r="B247" s="90" t="s">
        <v>919</v>
      </c>
      <c r="C247" s="87" t="s">
        <v>920</v>
      </c>
      <c r="D247" s="100" t="s">
        <v>149</v>
      </c>
      <c r="E247" s="100" t="s">
        <v>359</v>
      </c>
      <c r="F247" s="87" t="s">
        <v>739</v>
      </c>
      <c r="G247" s="100" t="s">
        <v>536</v>
      </c>
      <c r="H247" s="87" t="s">
        <v>740</v>
      </c>
      <c r="I247" s="87" t="s">
        <v>189</v>
      </c>
      <c r="J247" s="87"/>
      <c r="K247" s="97">
        <v>1.1700000000000004</v>
      </c>
      <c r="L247" s="100" t="s">
        <v>193</v>
      </c>
      <c r="M247" s="101">
        <v>6.7000000000000004E-2</v>
      </c>
      <c r="N247" s="101">
        <v>8.0100000000000018E-2</v>
      </c>
      <c r="O247" s="97">
        <v>2163558.2400000002</v>
      </c>
      <c r="P247" s="99">
        <v>100.04</v>
      </c>
      <c r="Q247" s="97">
        <v>2164.4236899999996</v>
      </c>
      <c r="R247" s="98">
        <v>4.171132958720989E-3</v>
      </c>
      <c r="S247" s="98">
        <v>3.8788003783279767E-4</v>
      </c>
      <c r="T247" s="98">
        <f>Q247/'סכום נכסי הקרן'!$C$43</f>
        <v>4.4987597469832169E-5</v>
      </c>
    </row>
    <row r="248" spans="2:20" s="152" customFormat="1">
      <c r="B248" s="90" t="s">
        <v>921</v>
      </c>
      <c r="C248" s="87" t="s">
        <v>922</v>
      </c>
      <c r="D248" s="100" t="s">
        <v>149</v>
      </c>
      <c r="E248" s="100" t="s">
        <v>359</v>
      </c>
      <c r="F248" s="87" t="s">
        <v>765</v>
      </c>
      <c r="G248" s="100" t="s">
        <v>430</v>
      </c>
      <c r="H248" s="87" t="s">
        <v>762</v>
      </c>
      <c r="I248" s="87"/>
      <c r="J248" s="87"/>
      <c r="K248" s="97">
        <v>5.03</v>
      </c>
      <c r="L248" s="100" t="s">
        <v>193</v>
      </c>
      <c r="M248" s="101">
        <v>5.5E-2</v>
      </c>
      <c r="N248" s="101">
        <v>4.9400000000000006E-2</v>
      </c>
      <c r="O248" s="97">
        <v>6293149.459999999</v>
      </c>
      <c r="P248" s="99">
        <v>104.49</v>
      </c>
      <c r="Q248" s="97">
        <v>6583.022469999999</v>
      </c>
      <c r="R248" s="98">
        <v>1.16578762846719E-2</v>
      </c>
      <c r="S248" s="98">
        <v>1.1797241993399901E-3</v>
      </c>
      <c r="T248" s="98">
        <f>Q248/'סכום נכסי הקרן'!$C$43</f>
        <v>1.3682827737633029E-4</v>
      </c>
    </row>
    <row r="249" spans="2:20" s="152" customFormat="1">
      <c r="B249" s="90" t="s">
        <v>923</v>
      </c>
      <c r="C249" s="87" t="s">
        <v>924</v>
      </c>
      <c r="D249" s="100" t="s">
        <v>149</v>
      </c>
      <c r="E249" s="100" t="s">
        <v>359</v>
      </c>
      <c r="F249" s="87" t="s">
        <v>925</v>
      </c>
      <c r="G249" s="100" t="s">
        <v>219</v>
      </c>
      <c r="H249" s="87" t="s">
        <v>762</v>
      </c>
      <c r="I249" s="87"/>
      <c r="J249" s="87"/>
      <c r="K249" s="97">
        <v>0.70000000000000007</v>
      </c>
      <c r="L249" s="100" t="s">
        <v>193</v>
      </c>
      <c r="M249" s="101">
        <v>7.2999999999999995E-2</v>
      </c>
      <c r="N249" s="101">
        <v>1.9099999999999995E-2</v>
      </c>
      <c r="O249" s="97">
        <v>1663666.6599999997</v>
      </c>
      <c r="P249" s="99">
        <v>105.88</v>
      </c>
      <c r="Q249" s="97">
        <v>1761.4902199999997</v>
      </c>
      <c r="R249" s="98">
        <v>3.0505744663872285E-2</v>
      </c>
      <c r="S249" s="98">
        <v>3.1567150938719535E-4</v>
      </c>
      <c r="T249" s="98">
        <f>Q249/'סכום נכסי הקרן'!$C$43</f>
        <v>3.6612615787995791E-5</v>
      </c>
    </row>
    <row r="250" spans="2:20" s="152" customFormat="1">
      <c r="B250" s="90" t="s">
        <v>926</v>
      </c>
      <c r="C250" s="87" t="s">
        <v>927</v>
      </c>
      <c r="D250" s="100" t="s">
        <v>149</v>
      </c>
      <c r="E250" s="100" t="s">
        <v>359</v>
      </c>
      <c r="F250" s="87" t="s">
        <v>928</v>
      </c>
      <c r="G250" s="100" t="s">
        <v>473</v>
      </c>
      <c r="H250" s="87" t="s">
        <v>762</v>
      </c>
      <c r="I250" s="87"/>
      <c r="J250" s="87"/>
      <c r="K250" s="97">
        <v>6.68</v>
      </c>
      <c r="L250" s="100" t="s">
        <v>193</v>
      </c>
      <c r="M250" s="101">
        <v>3.4500000000000003E-2</v>
      </c>
      <c r="N250" s="101">
        <v>0.24709999999999999</v>
      </c>
      <c r="O250" s="97">
        <v>388448.00999999995</v>
      </c>
      <c r="P250" s="99">
        <v>33.450000000000003</v>
      </c>
      <c r="Q250" s="97">
        <v>129.93585999999999</v>
      </c>
      <c r="R250" s="98">
        <v>6.6535897308512984E-4</v>
      </c>
      <c r="S250" s="98">
        <v>2.3285425365417759E-5</v>
      </c>
      <c r="T250" s="98">
        <f>Q250/'סכום נכסי הקרן'!$C$43</f>
        <v>2.7007199161530462E-6</v>
      </c>
    </row>
    <row r="251" spans="2:20" s="152" customFormat="1">
      <c r="B251" s="90" t="s">
        <v>929</v>
      </c>
      <c r="C251" s="87" t="s">
        <v>930</v>
      </c>
      <c r="D251" s="100" t="s">
        <v>149</v>
      </c>
      <c r="E251" s="100" t="s">
        <v>359</v>
      </c>
      <c r="F251" s="87" t="s">
        <v>931</v>
      </c>
      <c r="G251" s="100" t="s">
        <v>536</v>
      </c>
      <c r="H251" s="87" t="s">
        <v>762</v>
      </c>
      <c r="I251" s="87"/>
      <c r="J251" s="87"/>
      <c r="K251" s="97">
        <v>0.4200000000000001</v>
      </c>
      <c r="L251" s="100" t="s">
        <v>193</v>
      </c>
      <c r="M251" s="101">
        <v>5.57E-2</v>
      </c>
      <c r="N251" s="101">
        <v>1.2200000000000003E-2</v>
      </c>
      <c r="O251" s="97">
        <v>620200.39999999991</v>
      </c>
      <c r="P251" s="99">
        <v>102.28</v>
      </c>
      <c r="Q251" s="97">
        <v>634.34098999999992</v>
      </c>
      <c r="R251" s="98">
        <v>2.1295323437366516E-2</v>
      </c>
      <c r="S251" s="98">
        <v>1.136783931615969E-4</v>
      </c>
      <c r="T251" s="98">
        <f>Q251/'סכום נכסי הקרן'!$C$43</f>
        <v>1.3184792445482258E-5</v>
      </c>
    </row>
    <row r="252" spans="2:20" s="152" customFormat="1"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97"/>
      <c r="P252" s="99"/>
      <c r="Q252" s="87"/>
      <c r="R252" s="87"/>
      <c r="S252" s="98"/>
      <c r="T252" s="87"/>
    </row>
    <row r="253" spans="2:20" s="152" customFormat="1">
      <c r="B253" s="104" t="s">
        <v>61</v>
      </c>
      <c r="C253" s="85"/>
      <c r="D253" s="85"/>
      <c r="E253" s="85"/>
      <c r="F253" s="85"/>
      <c r="G253" s="85"/>
      <c r="H253" s="85"/>
      <c r="I253" s="85"/>
      <c r="J253" s="85"/>
      <c r="K253" s="94">
        <v>4.9969301893775446</v>
      </c>
      <c r="L253" s="85"/>
      <c r="M253" s="85"/>
      <c r="N253" s="106">
        <v>5.1593867940398747E-2</v>
      </c>
      <c r="O253" s="94"/>
      <c r="P253" s="96"/>
      <c r="Q253" s="94">
        <v>32144.413429999997</v>
      </c>
      <c r="R253" s="85"/>
      <c r="S253" s="95">
        <v>5.7605062977949062E-3</v>
      </c>
      <c r="T253" s="95">
        <f>Q253/'סכום נכסי הקרן'!$C$43</f>
        <v>6.6812239164352669E-4</v>
      </c>
    </row>
    <row r="254" spans="2:20" s="152" customFormat="1">
      <c r="B254" s="90" t="s">
        <v>932</v>
      </c>
      <c r="C254" s="87" t="s">
        <v>933</v>
      </c>
      <c r="D254" s="100" t="s">
        <v>149</v>
      </c>
      <c r="E254" s="100" t="s">
        <v>359</v>
      </c>
      <c r="F254" s="87" t="s">
        <v>704</v>
      </c>
      <c r="G254" s="100" t="s">
        <v>473</v>
      </c>
      <c r="H254" s="87" t="s">
        <v>705</v>
      </c>
      <c r="I254" s="87" t="s">
        <v>191</v>
      </c>
      <c r="J254" s="87"/>
      <c r="K254" s="97">
        <v>5.0499999999999989</v>
      </c>
      <c r="L254" s="100" t="s">
        <v>193</v>
      </c>
      <c r="M254" s="101">
        <v>6.7000000000000004E-2</v>
      </c>
      <c r="N254" s="101">
        <v>5.2799999999999986E-2</v>
      </c>
      <c r="O254" s="97">
        <v>15700499.999999998</v>
      </c>
      <c r="P254" s="99">
        <v>105.96</v>
      </c>
      <c r="Q254" s="97">
        <v>16636.250399999997</v>
      </c>
      <c r="R254" s="98">
        <v>1.7243386493257171E-2</v>
      </c>
      <c r="S254" s="98">
        <v>2.9813337676727679E-3</v>
      </c>
      <c r="T254" s="98">
        <f>Q254/'סכום נכסי הקרן'!$C$43</f>
        <v>3.457848571240386E-4</v>
      </c>
    </row>
    <row r="255" spans="2:20" s="152" customFormat="1">
      <c r="B255" s="90" t="s">
        <v>934</v>
      </c>
      <c r="C255" s="87" t="s">
        <v>935</v>
      </c>
      <c r="D255" s="100" t="s">
        <v>149</v>
      </c>
      <c r="E255" s="100" t="s">
        <v>359</v>
      </c>
      <c r="F255" s="87" t="s">
        <v>765</v>
      </c>
      <c r="G255" s="100" t="s">
        <v>430</v>
      </c>
      <c r="H255" s="87" t="s">
        <v>762</v>
      </c>
      <c r="I255" s="87"/>
      <c r="J255" s="87"/>
      <c r="K255" s="97">
        <v>4.9400000000000013</v>
      </c>
      <c r="L255" s="100" t="s">
        <v>193</v>
      </c>
      <c r="M255" s="101">
        <v>6.3500000000000001E-2</v>
      </c>
      <c r="N255" s="101">
        <v>5.0300000000000004E-2</v>
      </c>
      <c r="O255" s="97">
        <v>14601227.189999998</v>
      </c>
      <c r="P255" s="99">
        <v>106.08</v>
      </c>
      <c r="Q255" s="97">
        <v>15508.163029999998</v>
      </c>
      <c r="R255" s="98">
        <v>4.5066927141900776E-2</v>
      </c>
      <c r="S255" s="98">
        <v>2.7791725301221379E-3</v>
      </c>
      <c r="T255" s="98">
        <f>Q255/'סכום נכסי הקרן'!$C$43</f>
        <v>3.2233753451948809E-4</v>
      </c>
    </row>
    <row r="256" spans="2:20" s="152" customFormat="1"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97"/>
      <c r="P256" s="99"/>
      <c r="Q256" s="87"/>
      <c r="R256" s="87"/>
      <c r="S256" s="98"/>
      <c r="T256" s="87"/>
    </row>
    <row r="257" spans="2:20" s="152" customFormat="1">
      <c r="B257" s="84" t="s">
        <v>267</v>
      </c>
      <c r="C257" s="85"/>
      <c r="D257" s="85"/>
      <c r="E257" s="85"/>
      <c r="F257" s="85"/>
      <c r="G257" s="85"/>
      <c r="H257" s="85"/>
      <c r="I257" s="85"/>
      <c r="J257" s="85"/>
      <c r="K257" s="94">
        <v>6.4603671145626178</v>
      </c>
      <c r="L257" s="85"/>
      <c r="M257" s="85"/>
      <c r="N257" s="106">
        <v>5.1457125152439297E-2</v>
      </c>
      <c r="O257" s="94"/>
      <c r="P257" s="96"/>
      <c r="Q257" s="94">
        <v>1612947.7259499999</v>
      </c>
      <c r="R257" s="85"/>
      <c r="S257" s="95">
        <v>0.28905164356420948</v>
      </c>
      <c r="T257" s="95">
        <f>Q257/'סכום נכסי הקרן'!$C$43</f>
        <v>3.3525156544058972E-2</v>
      </c>
    </row>
    <row r="258" spans="2:20" s="152" customFormat="1">
      <c r="B258" s="104" t="s">
        <v>83</v>
      </c>
      <c r="C258" s="85"/>
      <c r="D258" s="85"/>
      <c r="E258" s="85"/>
      <c r="F258" s="85"/>
      <c r="G258" s="85"/>
      <c r="H258" s="85"/>
      <c r="I258" s="85"/>
      <c r="J258" s="85"/>
      <c r="K258" s="94">
        <v>6.8581167119208963</v>
      </c>
      <c r="L258" s="85"/>
      <c r="M258" s="85"/>
      <c r="N258" s="106">
        <v>4.7337531263116857E-2</v>
      </c>
      <c r="O258" s="94"/>
      <c r="P258" s="96"/>
      <c r="Q258" s="94">
        <v>236260.69597999999</v>
      </c>
      <c r="R258" s="85"/>
      <c r="S258" s="95">
        <v>4.2339588186232388E-2</v>
      </c>
      <c r="T258" s="95">
        <f>Q258/'סכום נכסי הקרן'!$C$43</f>
        <v>4.9106841409089531E-3</v>
      </c>
    </row>
    <row r="259" spans="2:20" s="152" customFormat="1">
      <c r="B259" s="90" t="s">
        <v>936</v>
      </c>
      <c r="C259" s="87" t="s">
        <v>937</v>
      </c>
      <c r="D259" s="100" t="s">
        <v>32</v>
      </c>
      <c r="E259" s="100" t="s">
        <v>938</v>
      </c>
      <c r="F259" s="87" t="s">
        <v>939</v>
      </c>
      <c r="G259" s="100" t="s">
        <v>473</v>
      </c>
      <c r="H259" s="87" t="s">
        <v>718</v>
      </c>
      <c r="I259" s="87" t="s">
        <v>940</v>
      </c>
      <c r="J259" s="87"/>
      <c r="K259" s="97">
        <v>7.16</v>
      </c>
      <c r="L259" s="100" t="s">
        <v>192</v>
      </c>
      <c r="M259" s="101">
        <v>4.4999999999999998E-2</v>
      </c>
      <c r="N259" s="101">
        <v>4.4299999999999999E-2</v>
      </c>
      <c r="O259" s="97">
        <v>33009999.999999996</v>
      </c>
      <c r="P259" s="99">
        <v>100.011</v>
      </c>
      <c r="Q259" s="97">
        <v>126178.53016999998</v>
      </c>
      <c r="R259" s="98">
        <v>4.1262499999999994E-2</v>
      </c>
      <c r="S259" s="98">
        <v>2.2612085278010612E-2</v>
      </c>
      <c r="T259" s="98">
        <f>Q259/'סכום נכסי הקרן'!$C$43</f>
        <v>2.6226237269760403E-3</v>
      </c>
    </row>
    <row r="260" spans="2:20" s="152" customFormat="1">
      <c r="B260" s="90" t="s">
        <v>941</v>
      </c>
      <c r="C260" s="87" t="s">
        <v>942</v>
      </c>
      <c r="D260" s="100" t="s">
        <v>32</v>
      </c>
      <c r="E260" s="100" t="s">
        <v>938</v>
      </c>
      <c r="F260" s="87" t="s">
        <v>943</v>
      </c>
      <c r="G260" s="100" t="s">
        <v>944</v>
      </c>
      <c r="H260" s="87" t="s">
        <v>736</v>
      </c>
      <c r="I260" s="87" t="s">
        <v>945</v>
      </c>
      <c r="J260" s="87"/>
      <c r="K260" s="97">
        <v>2.5999999999999996</v>
      </c>
      <c r="L260" s="100" t="s">
        <v>192</v>
      </c>
      <c r="M260" s="101">
        <v>3.8390000000000001E-2</v>
      </c>
      <c r="N260" s="101">
        <v>3.7599999999999995E-2</v>
      </c>
      <c r="O260" s="97">
        <v>2476904.9999999995</v>
      </c>
      <c r="P260" s="99">
        <v>99.849000000000004</v>
      </c>
      <c r="Q260" s="97">
        <v>9403.4646300000004</v>
      </c>
      <c r="R260" s="98">
        <v>6.1922624999999985E-3</v>
      </c>
      <c r="S260" s="98">
        <v>1.6851673881114171E-3</v>
      </c>
      <c r="T260" s="98">
        <f>Q260/'סכום נכסי הקרן'!$C$43</f>
        <v>1.9545123422496098E-4</v>
      </c>
    </row>
    <row r="261" spans="2:20" s="152" customFormat="1">
      <c r="B261" s="90" t="s">
        <v>946</v>
      </c>
      <c r="C261" s="87" t="s">
        <v>947</v>
      </c>
      <c r="D261" s="100" t="s">
        <v>32</v>
      </c>
      <c r="E261" s="100" t="s">
        <v>938</v>
      </c>
      <c r="F261" s="87" t="s">
        <v>943</v>
      </c>
      <c r="G261" s="100" t="s">
        <v>944</v>
      </c>
      <c r="H261" s="87" t="s">
        <v>736</v>
      </c>
      <c r="I261" s="87" t="s">
        <v>945</v>
      </c>
      <c r="J261" s="87"/>
      <c r="K261" s="97">
        <v>4.28</v>
      </c>
      <c r="L261" s="100" t="s">
        <v>192</v>
      </c>
      <c r="M261" s="101">
        <v>4.4349999999999994E-2</v>
      </c>
      <c r="N261" s="101">
        <v>4.2199999999999994E-2</v>
      </c>
      <c r="O261" s="97">
        <v>1861549.9999999998</v>
      </c>
      <c r="P261" s="99">
        <v>100.447</v>
      </c>
      <c r="Q261" s="97">
        <v>7120.5283499999987</v>
      </c>
      <c r="R261" s="98">
        <v>4.6538749999999992E-3</v>
      </c>
      <c r="S261" s="98">
        <v>1.2760490557130746E-3</v>
      </c>
      <c r="T261" s="98">
        <f>Q261/'סכום נכסי הקרן'!$C$43</f>
        <v>1.4800034977547683E-4</v>
      </c>
    </row>
    <row r="262" spans="2:20" s="152" customFormat="1">
      <c r="B262" s="90" t="s">
        <v>948</v>
      </c>
      <c r="C262" s="87" t="s">
        <v>949</v>
      </c>
      <c r="D262" s="100" t="s">
        <v>32</v>
      </c>
      <c r="E262" s="100" t="s">
        <v>938</v>
      </c>
      <c r="F262" s="87" t="s">
        <v>943</v>
      </c>
      <c r="G262" s="100" t="s">
        <v>944</v>
      </c>
      <c r="H262" s="87" t="s">
        <v>736</v>
      </c>
      <c r="I262" s="87" t="s">
        <v>945</v>
      </c>
      <c r="J262" s="87"/>
      <c r="K262" s="97">
        <v>6.410000000000001</v>
      </c>
      <c r="L262" s="100" t="s">
        <v>192</v>
      </c>
      <c r="M262" s="101">
        <v>5.0819999999999997E-2</v>
      </c>
      <c r="N262" s="101">
        <v>5.1000000000000004E-2</v>
      </c>
      <c r="O262" s="97">
        <v>10765296.999999998</v>
      </c>
      <c r="P262" s="99">
        <v>99.397999999999996</v>
      </c>
      <c r="Q262" s="97">
        <v>40818.855679999993</v>
      </c>
      <c r="R262" s="98">
        <v>2.6913242499999997E-2</v>
      </c>
      <c r="S262" s="98">
        <v>7.3150277178170731E-3</v>
      </c>
      <c r="T262" s="98">
        <f>Q262/'סכום נכסי הקרן'!$C$43</f>
        <v>8.484208784976903E-4</v>
      </c>
    </row>
    <row r="263" spans="2:20" s="152" customFormat="1">
      <c r="B263" s="90" t="s">
        <v>950</v>
      </c>
      <c r="C263" s="87" t="s">
        <v>951</v>
      </c>
      <c r="D263" s="100" t="s">
        <v>32</v>
      </c>
      <c r="E263" s="100" t="s">
        <v>938</v>
      </c>
      <c r="F263" s="87" t="s">
        <v>943</v>
      </c>
      <c r="G263" s="100" t="s">
        <v>944</v>
      </c>
      <c r="H263" s="87" t="s">
        <v>736</v>
      </c>
      <c r="I263" s="87" t="s">
        <v>945</v>
      </c>
      <c r="J263" s="87"/>
      <c r="K263" s="97">
        <v>7.5900000000000016</v>
      </c>
      <c r="L263" s="100" t="s">
        <v>192</v>
      </c>
      <c r="M263" s="101">
        <v>5.4120000000000001E-2</v>
      </c>
      <c r="N263" s="101">
        <v>5.4199999999999998E-2</v>
      </c>
      <c r="O263" s="97">
        <v>13888927.999999998</v>
      </c>
      <c r="P263" s="99">
        <v>99.475999999999999</v>
      </c>
      <c r="Q263" s="97">
        <v>52739.317149999988</v>
      </c>
      <c r="R263" s="98">
        <v>3.4722319999999994E-2</v>
      </c>
      <c r="S263" s="98">
        <v>9.4512587465802097E-3</v>
      </c>
      <c r="T263" s="98">
        <f>Q263/'סכום נכסי הקרן'!$C$43</f>
        <v>1.096187951434784E-3</v>
      </c>
    </row>
    <row r="264" spans="2:20" s="152" customFormat="1"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97"/>
      <c r="P264" s="99"/>
      <c r="Q264" s="87"/>
      <c r="R264" s="87"/>
      <c r="S264" s="98"/>
      <c r="T264" s="87"/>
    </row>
    <row r="265" spans="2:20" s="152" customFormat="1">
      <c r="B265" s="104" t="s">
        <v>82</v>
      </c>
      <c r="C265" s="85"/>
      <c r="D265" s="85"/>
      <c r="E265" s="85"/>
      <c r="F265" s="85"/>
      <c r="G265" s="85"/>
      <c r="H265" s="85"/>
      <c r="I265" s="85"/>
      <c r="J265" s="85"/>
      <c r="K265" s="94">
        <v>6.39173145744381</v>
      </c>
      <c r="L265" s="85"/>
      <c r="M265" s="85"/>
      <c r="N265" s="106">
        <v>5.2168002135179775E-2</v>
      </c>
      <c r="O265" s="94"/>
      <c r="P265" s="96"/>
      <c r="Q265" s="94">
        <v>1376687.0299699993</v>
      </c>
      <c r="R265" s="85"/>
      <c r="S265" s="95">
        <v>0.24671205537797697</v>
      </c>
      <c r="T265" s="95">
        <f>Q265/'סכום נכסי הקרן'!$C$43</f>
        <v>2.8614472403150012E-2</v>
      </c>
    </row>
    <row r="266" spans="2:20" s="152" customFormat="1">
      <c r="B266" s="90" t="s">
        <v>952</v>
      </c>
      <c r="C266" s="87" t="s">
        <v>953</v>
      </c>
      <c r="D266" s="100" t="s">
        <v>32</v>
      </c>
      <c r="E266" s="100" t="s">
        <v>938</v>
      </c>
      <c r="F266" s="87"/>
      <c r="G266" s="100" t="s">
        <v>954</v>
      </c>
      <c r="H266" s="87" t="s">
        <v>664</v>
      </c>
      <c r="I266" s="87" t="s">
        <v>945</v>
      </c>
      <c r="J266" s="87"/>
      <c r="K266" s="97">
        <v>8.1500000000000021</v>
      </c>
      <c r="L266" s="100" t="s">
        <v>192</v>
      </c>
      <c r="M266" s="101">
        <v>3.6499999999999998E-2</v>
      </c>
      <c r="N266" s="101">
        <v>3.0099999999999998E-2</v>
      </c>
      <c r="O266" s="97">
        <v>6724999.9999999991</v>
      </c>
      <c r="P266" s="99">
        <v>104.964</v>
      </c>
      <c r="Q266" s="97">
        <v>26753.025519999996</v>
      </c>
      <c r="R266" s="98">
        <v>6.1136363636363623E-4</v>
      </c>
      <c r="S266" s="98">
        <v>4.794331442028987E-3</v>
      </c>
      <c r="T266" s="98">
        <f>Q266/'סכום נכסי הקרן'!$C$43</f>
        <v>5.5606226671539864E-4</v>
      </c>
    </row>
    <row r="267" spans="2:20" s="152" customFormat="1">
      <c r="B267" s="90" t="s">
        <v>955</v>
      </c>
      <c r="C267" s="87" t="s">
        <v>956</v>
      </c>
      <c r="D267" s="100" t="s">
        <v>32</v>
      </c>
      <c r="E267" s="100" t="s">
        <v>938</v>
      </c>
      <c r="F267" s="87"/>
      <c r="G267" s="100" t="s">
        <v>957</v>
      </c>
      <c r="H267" s="87" t="s">
        <v>664</v>
      </c>
      <c r="I267" s="87" t="s">
        <v>354</v>
      </c>
      <c r="J267" s="87"/>
      <c r="K267" s="97">
        <v>7</v>
      </c>
      <c r="L267" s="100" t="s">
        <v>192</v>
      </c>
      <c r="M267" s="101">
        <v>4.4999999999999998E-2</v>
      </c>
      <c r="N267" s="101">
        <v>5.0200000000000002E-2</v>
      </c>
      <c r="O267" s="97">
        <v>5199999.9999999991</v>
      </c>
      <c r="P267" s="99">
        <v>96.031999999999996</v>
      </c>
      <c r="Q267" s="97">
        <v>19295.718629999996</v>
      </c>
      <c r="R267" s="98">
        <v>1.0399999999999998E-2</v>
      </c>
      <c r="S267" s="98">
        <v>3.457929289350653E-3</v>
      </c>
      <c r="T267" s="98">
        <f>Q267/'סכום נכסי הקרן'!$C$43</f>
        <v>4.0106196703917121E-4</v>
      </c>
    </row>
    <row r="268" spans="2:20" s="152" customFormat="1">
      <c r="B268" s="90" t="s">
        <v>958</v>
      </c>
      <c r="C268" s="87" t="s">
        <v>959</v>
      </c>
      <c r="D268" s="100" t="s">
        <v>32</v>
      </c>
      <c r="E268" s="100" t="s">
        <v>938</v>
      </c>
      <c r="F268" s="87"/>
      <c r="G268" s="100" t="s">
        <v>960</v>
      </c>
      <c r="H268" s="87" t="s">
        <v>705</v>
      </c>
      <c r="I268" s="87" t="s">
        <v>945</v>
      </c>
      <c r="J268" s="87"/>
      <c r="K268" s="97">
        <v>7.6000000000000005</v>
      </c>
      <c r="L268" s="100" t="s">
        <v>192</v>
      </c>
      <c r="M268" s="101">
        <v>3.6000000000000004E-2</v>
      </c>
      <c r="N268" s="101">
        <v>2.9299999999999996E-2</v>
      </c>
      <c r="O268" s="97">
        <v>5521999.9999999991</v>
      </c>
      <c r="P268" s="99">
        <v>104.78100000000001</v>
      </c>
      <c r="Q268" s="97">
        <v>22075.004850000001</v>
      </c>
      <c r="R268" s="98">
        <v>1.472533333333333E-3</v>
      </c>
      <c r="S268" s="98">
        <v>3.955997042509359E-3</v>
      </c>
      <c r="T268" s="98">
        <f>Q268/'סכום נכסי הקרן'!$C$43</f>
        <v>4.5882949670375908E-4</v>
      </c>
    </row>
    <row r="269" spans="2:20" s="152" customFormat="1">
      <c r="B269" s="90" t="s">
        <v>961</v>
      </c>
      <c r="C269" s="87" t="s">
        <v>962</v>
      </c>
      <c r="D269" s="100" t="s">
        <v>32</v>
      </c>
      <c r="E269" s="100" t="s">
        <v>938</v>
      </c>
      <c r="F269" s="87"/>
      <c r="G269" s="100" t="s">
        <v>963</v>
      </c>
      <c r="H269" s="87" t="s">
        <v>705</v>
      </c>
      <c r="I269" s="87" t="s">
        <v>940</v>
      </c>
      <c r="J269" s="87"/>
      <c r="K269" s="97">
        <v>7.85</v>
      </c>
      <c r="L269" s="100" t="s">
        <v>192</v>
      </c>
      <c r="M269" s="101">
        <v>4.4999999999999998E-2</v>
      </c>
      <c r="N269" s="101">
        <v>4.3799999999999999E-2</v>
      </c>
      <c r="O269" s="97">
        <v>8353999.9999999991</v>
      </c>
      <c r="P269" s="99">
        <v>100.536</v>
      </c>
      <c r="Q269" s="97">
        <v>32070.252139999997</v>
      </c>
      <c r="R269" s="98">
        <v>6.6831999999999994E-3</v>
      </c>
      <c r="S269" s="98">
        <v>5.7472160699602029E-3</v>
      </c>
      <c r="T269" s="98">
        <f>Q269/'סכום נכסי הקרן'!$C$43</f>
        <v>6.6658094748091757E-4</v>
      </c>
    </row>
    <row r="270" spans="2:20" s="152" customFormat="1">
      <c r="B270" s="90" t="s">
        <v>964</v>
      </c>
      <c r="C270" s="87" t="s">
        <v>965</v>
      </c>
      <c r="D270" s="100" t="s">
        <v>32</v>
      </c>
      <c r="E270" s="100" t="s">
        <v>938</v>
      </c>
      <c r="F270" s="87"/>
      <c r="G270" s="100" t="s">
        <v>963</v>
      </c>
      <c r="H270" s="87" t="s">
        <v>705</v>
      </c>
      <c r="I270" s="87" t="s">
        <v>945</v>
      </c>
      <c r="J270" s="87"/>
      <c r="K270" s="97">
        <v>8.7000000000000011</v>
      </c>
      <c r="L270" s="100" t="s">
        <v>192</v>
      </c>
      <c r="M270" s="101">
        <v>4.1250000000000002E-2</v>
      </c>
      <c r="N270" s="101">
        <v>3.6499999999999998E-2</v>
      </c>
      <c r="O270" s="97">
        <v>7923999.9999999991</v>
      </c>
      <c r="P270" s="99">
        <v>103.68</v>
      </c>
      <c r="Q270" s="97">
        <v>31302.414969999994</v>
      </c>
      <c r="R270" s="98">
        <v>3.9619999999999994E-3</v>
      </c>
      <c r="S270" s="98">
        <v>5.6096142169010967E-3</v>
      </c>
      <c r="T270" s="98">
        <f>Q270/'סכום נכסי הקרן'!$C$43</f>
        <v>6.506214337840705E-4</v>
      </c>
    </row>
    <row r="271" spans="2:20" s="152" customFormat="1">
      <c r="B271" s="90" t="s">
        <v>966</v>
      </c>
      <c r="C271" s="87" t="s">
        <v>967</v>
      </c>
      <c r="D271" s="100" t="s">
        <v>32</v>
      </c>
      <c r="E271" s="100" t="s">
        <v>938</v>
      </c>
      <c r="F271" s="87"/>
      <c r="G271" s="100" t="s">
        <v>957</v>
      </c>
      <c r="H271" s="87" t="s">
        <v>705</v>
      </c>
      <c r="I271" s="87" t="s">
        <v>940</v>
      </c>
      <c r="J271" s="87"/>
      <c r="K271" s="97">
        <v>7.3400000000000007</v>
      </c>
      <c r="L271" s="100" t="s">
        <v>192</v>
      </c>
      <c r="M271" s="101">
        <v>5.7500000000000002E-2</v>
      </c>
      <c r="N271" s="101">
        <v>5.7000000000000009E-2</v>
      </c>
      <c r="O271" s="97">
        <v>9073999.9999999981</v>
      </c>
      <c r="P271" s="99">
        <v>99.977000000000004</v>
      </c>
      <c r="Q271" s="97">
        <v>34918.04718999999</v>
      </c>
      <c r="R271" s="98">
        <v>1.2962857142857141E-2</v>
      </c>
      <c r="S271" s="98">
        <v>6.2575610901323174E-3</v>
      </c>
      <c r="T271" s="98">
        <f>Q271/'סכום נכסי הקרן'!$C$43</f>
        <v>7.2577243479363509E-4</v>
      </c>
    </row>
    <row r="272" spans="2:20" s="152" customFormat="1">
      <c r="B272" s="90" t="s">
        <v>968</v>
      </c>
      <c r="C272" s="87" t="s">
        <v>969</v>
      </c>
      <c r="D272" s="100" t="s">
        <v>32</v>
      </c>
      <c r="E272" s="100" t="s">
        <v>938</v>
      </c>
      <c r="F272" s="87"/>
      <c r="G272" s="100" t="s">
        <v>957</v>
      </c>
      <c r="H272" s="87" t="s">
        <v>705</v>
      </c>
      <c r="I272" s="87" t="s">
        <v>354</v>
      </c>
      <c r="J272" s="87"/>
      <c r="K272" s="97">
        <v>3.0700000000000003</v>
      </c>
      <c r="L272" s="100" t="s">
        <v>192</v>
      </c>
      <c r="M272" s="101">
        <v>6.3750000000000001E-2</v>
      </c>
      <c r="N272" s="101">
        <v>4.8499999999999995E-2</v>
      </c>
      <c r="O272" s="97">
        <v>9999999.9999999981</v>
      </c>
      <c r="P272" s="99">
        <v>104.232</v>
      </c>
      <c r="Q272" s="97">
        <v>40647.583499999993</v>
      </c>
      <c r="R272" s="98">
        <v>1.3333333333333331E-2</v>
      </c>
      <c r="S272" s="98">
        <v>7.2843345314668045E-3</v>
      </c>
      <c r="T272" s="98">
        <f>Q272/'סכום נכסי הקרן'!$C$43</f>
        <v>8.4486098219493792E-4</v>
      </c>
    </row>
    <row r="273" spans="2:20" s="152" customFormat="1">
      <c r="B273" s="90" t="s">
        <v>970</v>
      </c>
      <c r="C273" s="87" t="s">
        <v>971</v>
      </c>
      <c r="D273" s="100" t="s">
        <v>32</v>
      </c>
      <c r="E273" s="100" t="s">
        <v>938</v>
      </c>
      <c r="F273" s="87"/>
      <c r="G273" s="167" t="s">
        <v>2766</v>
      </c>
      <c r="H273" s="87" t="s">
        <v>705</v>
      </c>
      <c r="I273" s="87" t="s">
        <v>945</v>
      </c>
      <c r="J273" s="87"/>
      <c r="K273" s="97">
        <v>8.3199999999999985</v>
      </c>
      <c r="L273" s="100" t="s">
        <v>192</v>
      </c>
      <c r="M273" s="101">
        <v>3.5000000000000003E-2</v>
      </c>
      <c r="N273" s="101">
        <v>3.0199999999999991E-2</v>
      </c>
      <c r="O273" s="97">
        <v>2879999.9999999995</v>
      </c>
      <c r="P273" s="99">
        <v>103.642</v>
      </c>
      <c r="Q273" s="97">
        <v>11263.238310000001</v>
      </c>
      <c r="R273" s="98">
        <v>2.8799999999999997E-3</v>
      </c>
      <c r="S273" s="98">
        <v>2.0184519888537243E-3</v>
      </c>
      <c r="T273" s="98">
        <f>Q273/'סכום נכסי הקרן'!$C$43</f>
        <v>2.3410667404821875E-4</v>
      </c>
    </row>
    <row r="274" spans="2:20" s="152" customFormat="1">
      <c r="B274" s="90" t="s">
        <v>972</v>
      </c>
      <c r="C274" s="87" t="s">
        <v>973</v>
      </c>
      <c r="D274" s="100" t="s">
        <v>32</v>
      </c>
      <c r="E274" s="100" t="s">
        <v>938</v>
      </c>
      <c r="F274" s="87"/>
      <c r="G274" s="100" t="s">
        <v>963</v>
      </c>
      <c r="H274" s="87" t="s">
        <v>718</v>
      </c>
      <c r="I274" s="87" t="s">
        <v>940</v>
      </c>
      <c r="J274" s="87"/>
      <c r="K274" s="97">
        <v>5.9599999999999982</v>
      </c>
      <c r="L274" s="100" t="s">
        <v>192</v>
      </c>
      <c r="M274" s="101">
        <v>6.5000000000000002E-2</v>
      </c>
      <c r="N274" s="101">
        <v>5.1799999999999985E-2</v>
      </c>
      <c r="O274" s="97">
        <v>9798999.9999999981</v>
      </c>
      <c r="P274" s="99">
        <v>107.461</v>
      </c>
      <c r="Q274" s="97">
        <v>40002.847840000002</v>
      </c>
      <c r="R274" s="98">
        <v>3.9195999999999996E-3</v>
      </c>
      <c r="S274" s="98">
        <v>7.1687933399023421E-3</v>
      </c>
      <c r="T274" s="98">
        <f>Q274/'סכום נכסי הקרן'!$C$43</f>
        <v>8.3146013628822627E-4</v>
      </c>
    </row>
    <row r="275" spans="2:20" s="152" customFormat="1">
      <c r="B275" s="90" t="s">
        <v>974</v>
      </c>
      <c r="C275" s="87" t="s">
        <v>975</v>
      </c>
      <c r="D275" s="100" t="s">
        <v>32</v>
      </c>
      <c r="E275" s="100" t="s">
        <v>938</v>
      </c>
      <c r="F275" s="87"/>
      <c r="G275" s="100" t="s">
        <v>976</v>
      </c>
      <c r="H275" s="87" t="s">
        <v>718</v>
      </c>
      <c r="I275" s="87" t="s">
        <v>940</v>
      </c>
      <c r="J275" s="87"/>
      <c r="K275" s="97">
        <v>6.2700000000000005</v>
      </c>
      <c r="L275" s="100" t="s">
        <v>192</v>
      </c>
      <c r="M275" s="101">
        <v>5.6250000000000001E-2</v>
      </c>
      <c r="N275" s="101">
        <v>7.0199999999999999E-2</v>
      </c>
      <c r="O275" s="97">
        <v>17250999.999999996</v>
      </c>
      <c r="P275" s="99">
        <v>91.326999999999998</v>
      </c>
      <c r="Q275" s="97">
        <v>60022.932239999987</v>
      </c>
      <c r="R275" s="98">
        <v>1.1500666666666664E-2</v>
      </c>
      <c r="S275" s="98">
        <v>1.0756534099886261E-2</v>
      </c>
      <c r="T275" s="98">
        <f>Q275/'סכום נכסי הקרן'!$C$43</f>
        <v>1.2475780629494641E-3</v>
      </c>
    </row>
    <row r="276" spans="2:20" s="152" customFormat="1">
      <c r="B276" s="90" t="s">
        <v>977</v>
      </c>
      <c r="C276" s="87" t="s">
        <v>978</v>
      </c>
      <c r="D276" s="100" t="s">
        <v>32</v>
      </c>
      <c r="E276" s="100" t="s">
        <v>938</v>
      </c>
      <c r="F276" s="87"/>
      <c r="G276" s="100" t="s">
        <v>979</v>
      </c>
      <c r="H276" s="87" t="s">
        <v>718</v>
      </c>
      <c r="I276" s="87" t="s">
        <v>945</v>
      </c>
      <c r="J276" s="87"/>
      <c r="K276" s="97">
        <v>7.4200000000000008</v>
      </c>
      <c r="L276" s="100" t="s">
        <v>192</v>
      </c>
      <c r="M276" s="101">
        <v>4.9000000000000002E-2</v>
      </c>
      <c r="N276" s="101">
        <v>4.4899999999999995E-2</v>
      </c>
      <c r="O276" s="97">
        <v>7346999.9999999991</v>
      </c>
      <c r="P276" s="99">
        <v>102.536</v>
      </c>
      <c r="Q276" s="97">
        <v>29018.240199999997</v>
      </c>
      <c r="R276" s="98">
        <v>2.9387999999999997E-3</v>
      </c>
      <c r="S276" s="98">
        <v>5.2002739383328455E-3</v>
      </c>
      <c r="T276" s="98">
        <f>Q276/'סכום נכסי הקרן'!$C$43</f>
        <v>6.0314480729071215E-4</v>
      </c>
    </row>
    <row r="277" spans="2:20" s="152" customFormat="1">
      <c r="B277" s="90" t="s">
        <v>980</v>
      </c>
      <c r="C277" s="87" t="s">
        <v>981</v>
      </c>
      <c r="D277" s="100" t="s">
        <v>32</v>
      </c>
      <c r="E277" s="100" t="s">
        <v>938</v>
      </c>
      <c r="F277" s="87"/>
      <c r="G277" s="100" t="s">
        <v>963</v>
      </c>
      <c r="H277" s="87" t="s">
        <v>718</v>
      </c>
      <c r="I277" s="87" t="s">
        <v>945</v>
      </c>
      <c r="J277" s="87"/>
      <c r="K277" s="97">
        <v>2.4800000000000004</v>
      </c>
      <c r="L277" s="100" t="s">
        <v>192</v>
      </c>
      <c r="M277" s="101">
        <v>4.1250000000000002E-2</v>
      </c>
      <c r="N277" s="101">
        <v>3.6499999999999998E-2</v>
      </c>
      <c r="O277" s="97">
        <v>6299999.9999999991</v>
      </c>
      <c r="P277" s="99">
        <v>100.922</v>
      </c>
      <c r="Q277" s="97">
        <v>24295.248879999996</v>
      </c>
      <c r="R277" s="98">
        <v>3.0607872344767069E-3</v>
      </c>
      <c r="S277" s="98">
        <v>4.3538804801806783E-3</v>
      </c>
      <c r="T277" s="98">
        <f>Q277/'סכום נכסי הקרן'!$C$43</f>
        <v>5.0497732125766499E-4</v>
      </c>
    </row>
    <row r="278" spans="2:20" s="152" customFormat="1">
      <c r="B278" s="90" t="s">
        <v>982</v>
      </c>
      <c r="C278" s="87" t="s">
        <v>983</v>
      </c>
      <c r="D278" s="100" t="s">
        <v>32</v>
      </c>
      <c r="E278" s="100" t="s">
        <v>938</v>
      </c>
      <c r="F278" s="87"/>
      <c r="G278" s="100" t="s">
        <v>984</v>
      </c>
      <c r="H278" s="87" t="s">
        <v>718</v>
      </c>
      <c r="I278" s="87" t="s">
        <v>940</v>
      </c>
      <c r="J278" s="87"/>
      <c r="K278" s="97">
        <v>7.6899999999999995</v>
      </c>
      <c r="L278" s="100" t="s">
        <v>192</v>
      </c>
      <c r="M278" s="101">
        <v>4.2500000000000003E-2</v>
      </c>
      <c r="N278" s="101">
        <v>4.3299999999999991E-2</v>
      </c>
      <c r="O278" s="97">
        <v>4155999.9999999995</v>
      </c>
      <c r="P278" s="99">
        <v>98.858999999999995</v>
      </c>
      <c r="Q278" s="97">
        <v>15609.645649999999</v>
      </c>
      <c r="R278" s="98">
        <v>6.3938461538461527E-3</v>
      </c>
      <c r="S278" s="98">
        <v>2.7973589335822534E-3</v>
      </c>
      <c r="T278" s="98">
        <f>Q278/'סכום נכסי הקרן'!$C$43</f>
        <v>3.2444685317083958E-4</v>
      </c>
    </row>
    <row r="279" spans="2:20" s="152" customFormat="1">
      <c r="B279" s="90" t="s">
        <v>985</v>
      </c>
      <c r="C279" s="87" t="s">
        <v>986</v>
      </c>
      <c r="D279" s="100" t="s">
        <v>32</v>
      </c>
      <c r="E279" s="100" t="s">
        <v>938</v>
      </c>
      <c r="F279" s="87"/>
      <c r="G279" s="100" t="s">
        <v>963</v>
      </c>
      <c r="H279" s="87" t="s">
        <v>718</v>
      </c>
      <c r="I279" s="87" t="s">
        <v>940</v>
      </c>
      <c r="J279" s="87"/>
      <c r="K279" s="97">
        <v>4.42</v>
      </c>
      <c r="L279" s="100" t="s">
        <v>192</v>
      </c>
      <c r="M279" s="101">
        <v>5.2499999999999998E-2</v>
      </c>
      <c r="N279" s="101">
        <v>6.1600000000000002E-2</v>
      </c>
      <c r="O279" s="97">
        <v>4135999.9999999995</v>
      </c>
      <c r="P279" s="99">
        <v>95.765000000000001</v>
      </c>
      <c r="Q279" s="97">
        <v>14984.670719999996</v>
      </c>
      <c r="R279" s="98">
        <v>3.4466666666666665E-3</v>
      </c>
      <c r="S279" s="98">
        <v>2.685359004634446E-3</v>
      </c>
      <c r="T279" s="98">
        <f>Q279/'סכום נכסי הקרן'!$C$43</f>
        <v>3.1145673450346504E-4</v>
      </c>
    </row>
    <row r="280" spans="2:20" s="152" customFormat="1">
      <c r="B280" s="90" t="s">
        <v>987</v>
      </c>
      <c r="C280" s="87" t="s">
        <v>988</v>
      </c>
      <c r="D280" s="100" t="s">
        <v>32</v>
      </c>
      <c r="E280" s="100" t="s">
        <v>938</v>
      </c>
      <c r="F280" s="87"/>
      <c r="G280" s="100" t="s">
        <v>963</v>
      </c>
      <c r="H280" s="87" t="s">
        <v>718</v>
      </c>
      <c r="I280" s="87" t="s">
        <v>940</v>
      </c>
      <c r="J280" s="87"/>
      <c r="K280" s="97">
        <v>2</v>
      </c>
      <c r="L280" s="100" t="s">
        <v>192</v>
      </c>
      <c r="M280" s="101">
        <v>4.7500000000000001E-2</v>
      </c>
      <c r="N280" s="101">
        <v>3.9400000000000004E-2</v>
      </c>
      <c r="O280" s="97">
        <v>5987999.9999999991</v>
      </c>
      <c r="P280" s="99">
        <v>101.24299999999999</v>
      </c>
      <c r="Q280" s="97">
        <v>23750.529769999997</v>
      </c>
      <c r="R280" s="98">
        <v>3.991999999999999E-3</v>
      </c>
      <c r="S280" s="98">
        <v>4.2562629619603675E-3</v>
      </c>
      <c r="T280" s="98">
        <f>Q280/'סכום נכסי הקרן'!$C$43</f>
        <v>4.9365532170276031E-4</v>
      </c>
    </row>
    <row r="281" spans="2:20" s="152" customFormat="1">
      <c r="B281" s="90" t="s">
        <v>989</v>
      </c>
      <c r="C281" s="87" t="s">
        <v>990</v>
      </c>
      <c r="D281" s="100" t="s">
        <v>32</v>
      </c>
      <c r="E281" s="100" t="s">
        <v>938</v>
      </c>
      <c r="F281" s="87"/>
      <c r="G281" s="100" t="s">
        <v>963</v>
      </c>
      <c r="H281" s="87" t="s">
        <v>718</v>
      </c>
      <c r="I281" s="87" t="s">
        <v>940</v>
      </c>
      <c r="J281" s="87"/>
      <c r="K281" s="97">
        <v>4.43</v>
      </c>
      <c r="L281" s="100" t="s">
        <v>194</v>
      </c>
      <c r="M281" s="101">
        <v>4.7500000000000001E-2</v>
      </c>
      <c r="N281" s="101">
        <v>3.6199999999999996E-2</v>
      </c>
      <c r="O281" s="97">
        <v>3645999.9999999995</v>
      </c>
      <c r="P281" s="99">
        <v>104.595</v>
      </c>
      <c r="Q281" s="97">
        <v>16444.301899999999</v>
      </c>
      <c r="R281" s="98">
        <v>1.8229999999999998E-3</v>
      </c>
      <c r="S281" s="98">
        <v>2.9469352385003453E-3</v>
      </c>
      <c r="T281" s="98">
        <f>Q281/'סכום נכסי הקרן'!$C$43</f>
        <v>3.4179520302219404E-4</v>
      </c>
    </row>
    <row r="282" spans="2:20" s="152" customFormat="1">
      <c r="B282" s="90" t="s">
        <v>991</v>
      </c>
      <c r="C282" s="87" t="s">
        <v>992</v>
      </c>
      <c r="D282" s="100" t="s">
        <v>32</v>
      </c>
      <c r="E282" s="100" t="s">
        <v>938</v>
      </c>
      <c r="F282" s="87"/>
      <c r="G282" s="100" t="s">
        <v>963</v>
      </c>
      <c r="H282" s="87" t="s">
        <v>718</v>
      </c>
      <c r="I282" s="87" t="s">
        <v>940</v>
      </c>
      <c r="J282" s="87"/>
      <c r="K282" s="97">
        <v>6.56</v>
      </c>
      <c r="L282" s="100" t="s">
        <v>192</v>
      </c>
      <c r="M282" s="101">
        <v>5.1249999999999997E-2</v>
      </c>
      <c r="N282" s="101">
        <v>4.8500000000000008E-2</v>
      </c>
      <c r="O282" s="97">
        <v>8160999.9999999991</v>
      </c>
      <c r="P282" s="99">
        <v>101.395</v>
      </c>
      <c r="Q282" s="97">
        <v>32545.687639999996</v>
      </c>
      <c r="R282" s="98">
        <v>3.2643999999999998E-3</v>
      </c>
      <c r="S282" s="98">
        <v>5.8324174751097904E-3</v>
      </c>
      <c r="T282" s="98">
        <f>Q282/'סכום נכסי הקרן'!$C$43</f>
        <v>6.7646288556711006E-4</v>
      </c>
    </row>
    <row r="283" spans="2:20" s="152" customFormat="1">
      <c r="B283" s="90" t="s">
        <v>993</v>
      </c>
      <c r="C283" s="87" t="s">
        <v>994</v>
      </c>
      <c r="D283" s="100" t="s">
        <v>32</v>
      </c>
      <c r="E283" s="100" t="s">
        <v>938</v>
      </c>
      <c r="F283" s="87"/>
      <c r="G283" s="100" t="s">
        <v>361</v>
      </c>
      <c r="H283" s="87" t="s">
        <v>736</v>
      </c>
      <c r="I283" s="87" t="s">
        <v>945</v>
      </c>
      <c r="J283" s="87"/>
      <c r="K283" s="97">
        <v>7.580000000000001</v>
      </c>
      <c r="L283" s="100" t="s">
        <v>192</v>
      </c>
      <c r="M283" s="101">
        <v>4.7500000000000001E-2</v>
      </c>
      <c r="N283" s="101">
        <v>4.590000000000001E-2</v>
      </c>
      <c r="O283" s="97">
        <v>5431999.9999999991</v>
      </c>
      <c r="P283" s="99">
        <v>100.69799999999999</v>
      </c>
      <c r="Q283" s="97">
        <v>20769.749329999995</v>
      </c>
      <c r="R283" s="98">
        <v>3.6213333333333327E-3</v>
      </c>
      <c r="S283" s="98">
        <v>3.7220860190724132E-3</v>
      </c>
      <c r="T283" s="98">
        <f>Q283/'סכום נכסי הקרן'!$C$43</f>
        <v>4.3169972992088081E-4</v>
      </c>
    </row>
    <row r="284" spans="2:20" s="152" customFormat="1">
      <c r="B284" s="90" t="s">
        <v>995</v>
      </c>
      <c r="C284" s="87" t="s">
        <v>996</v>
      </c>
      <c r="D284" s="100" t="s">
        <v>32</v>
      </c>
      <c r="E284" s="100" t="s">
        <v>938</v>
      </c>
      <c r="F284" s="87"/>
      <c r="G284" s="100" t="s">
        <v>957</v>
      </c>
      <c r="H284" s="87" t="s">
        <v>736</v>
      </c>
      <c r="I284" s="87" t="s">
        <v>945</v>
      </c>
      <c r="J284" s="87"/>
      <c r="K284" s="97">
        <v>8.7099999999999991</v>
      </c>
      <c r="L284" s="100" t="s">
        <v>194</v>
      </c>
      <c r="M284" s="101">
        <v>5.5E-2</v>
      </c>
      <c r="N284" s="101">
        <v>5.099999999999999E-2</v>
      </c>
      <c r="O284" s="97">
        <v>1649999.9999999998</v>
      </c>
      <c r="P284" s="99">
        <v>103.041</v>
      </c>
      <c r="Q284" s="97">
        <v>7453.1074499999995</v>
      </c>
      <c r="R284" s="98">
        <v>1.3199999999999998E-3</v>
      </c>
      <c r="S284" s="98">
        <v>1.335649583320679E-3</v>
      </c>
      <c r="T284" s="98">
        <f>Q284/'סכום נכסי הקרן'!$C$43</f>
        <v>1.5491301421673468E-4</v>
      </c>
    </row>
    <row r="285" spans="2:20" s="152" customFormat="1">
      <c r="B285" s="90" t="s">
        <v>997</v>
      </c>
      <c r="C285" s="87" t="s">
        <v>998</v>
      </c>
      <c r="D285" s="100" t="s">
        <v>32</v>
      </c>
      <c r="E285" s="100" t="s">
        <v>938</v>
      </c>
      <c r="F285" s="87"/>
      <c r="G285" s="100" t="s">
        <v>999</v>
      </c>
      <c r="H285" s="87" t="s">
        <v>736</v>
      </c>
      <c r="I285" s="87" t="s">
        <v>945</v>
      </c>
      <c r="J285" s="87"/>
      <c r="K285" s="97">
        <v>2.31</v>
      </c>
      <c r="L285" s="100" t="s">
        <v>192</v>
      </c>
      <c r="M285" s="101">
        <v>6.1249999999999999E-2</v>
      </c>
      <c r="N285" s="101">
        <v>3.9899999999999998E-2</v>
      </c>
      <c r="O285" s="97">
        <v>4318999.9999999991</v>
      </c>
      <c r="P285" s="99">
        <v>107.7</v>
      </c>
      <c r="Q285" s="97">
        <v>17562.064179999998</v>
      </c>
      <c r="R285" s="98">
        <v>5.7586666666666654E-3</v>
      </c>
      <c r="S285" s="98">
        <v>3.1472461468763637E-3</v>
      </c>
      <c r="T285" s="98">
        <f>Q285/'סכום נכסי הקרן'!$C$43</f>
        <v>3.6502791838745682E-4</v>
      </c>
    </row>
    <row r="286" spans="2:20" s="152" customFormat="1">
      <c r="B286" s="90" t="s">
        <v>1000</v>
      </c>
      <c r="C286" s="87" t="s">
        <v>1001</v>
      </c>
      <c r="D286" s="100" t="s">
        <v>32</v>
      </c>
      <c r="E286" s="100" t="s">
        <v>938</v>
      </c>
      <c r="F286" s="87"/>
      <c r="G286" s="100" t="s">
        <v>963</v>
      </c>
      <c r="H286" s="87" t="s">
        <v>736</v>
      </c>
      <c r="I286" s="87" t="s">
        <v>945</v>
      </c>
      <c r="J286" s="87"/>
      <c r="K286" s="97">
        <v>8.4700000000000006</v>
      </c>
      <c r="L286" s="100" t="s">
        <v>192</v>
      </c>
      <c r="M286" s="101">
        <v>4.2500000000000003E-2</v>
      </c>
      <c r="N286" s="101">
        <v>4.0300000000000002E-2</v>
      </c>
      <c r="O286" s="97">
        <v>9670999.9999999981</v>
      </c>
      <c r="P286" s="99">
        <v>101.44199999999999</v>
      </c>
      <c r="Q286" s="97">
        <v>37629.828879999994</v>
      </c>
      <c r="R286" s="98">
        <v>4.8354999999999987E-3</v>
      </c>
      <c r="S286" s="98">
        <v>6.7435315539427039E-3</v>
      </c>
      <c r="T286" s="98">
        <f>Q286/'סכום נכסי הקרן'!$C$43</f>
        <v>7.8213688120929109E-4</v>
      </c>
    </row>
    <row r="287" spans="2:20" s="152" customFormat="1">
      <c r="B287" s="90" t="s">
        <v>1002</v>
      </c>
      <c r="C287" s="87" t="s">
        <v>1003</v>
      </c>
      <c r="D287" s="100" t="s">
        <v>32</v>
      </c>
      <c r="E287" s="100" t="s">
        <v>938</v>
      </c>
      <c r="F287" s="87"/>
      <c r="G287" s="100" t="s">
        <v>963</v>
      </c>
      <c r="H287" s="87" t="s">
        <v>736</v>
      </c>
      <c r="I287" s="87" t="s">
        <v>945</v>
      </c>
      <c r="J287" s="87"/>
      <c r="K287" s="97">
        <v>8.51</v>
      </c>
      <c r="L287" s="100" t="s">
        <v>192</v>
      </c>
      <c r="M287" s="101">
        <v>4.2999999999999997E-2</v>
      </c>
      <c r="N287" s="101">
        <v>4.2099999999999999E-2</v>
      </c>
      <c r="O287" s="97">
        <v>8331999.9999999991</v>
      </c>
      <c r="P287" s="99">
        <v>100.098</v>
      </c>
      <c r="Q287" s="97">
        <v>31900.046179999998</v>
      </c>
      <c r="R287" s="98">
        <v>8.3319999999999991E-3</v>
      </c>
      <c r="S287" s="98">
        <v>5.7167139577770903E-3</v>
      </c>
      <c r="T287" s="98">
        <f>Q287/'סכום נכסי הקרן'!$C$43</f>
        <v>6.630432125860244E-4</v>
      </c>
    </row>
    <row r="288" spans="2:20" s="152" customFormat="1">
      <c r="B288" s="90" t="s">
        <v>1004</v>
      </c>
      <c r="C288" s="87" t="s">
        <v>1005</v>
      </c>
      <c r="D288" s="100" t="s">
        <v>32</v>
      </c>
      <c r="E288" s="100" t="s">
        <v>938</v>
      </c>
      <c r="F288" s="87"/>
      <c r="G288" s="100" t="s">
        <v>1006</v>
      </c>
      <c r="H288" s="87" t="s">
        <v>736</v>
      </c>
      <c r="I288" s="87" t="s">
        <v>945</v>
      </c>
      <c r="J288" s="87"/>
      <c r="K288" s="97">
        <v>7.86</v>
      </c>
      <c r="L288" s="100" t="s">
        <v>192</v>
      </c>
      <c r="M288" s="101">
        <v>4.2500000000000003E-2</v>
      </c>
      <c r="N288" s="101">
        <v>3.6799999999999999E-2</v>
      </c>
      <c r="O288" s="97">
        <v>1437999.9999999998</v>
      </c>
      <c r="P288" s="99">
        <v>103.626</v>
      </c>
      <c r="Q288" s="97">
        <v>5696.2659699999986</v>
      </c>
      <c r="R288" s="98">
        <v>2.2123076923076918E-3</v>
      </c>
      <c r="S288" s="98">
        <v>1.020811161029788E-3</v>
      </c>
      <c r="T288" s="98">
        <f>Q288/'סכום נכסי הקרן'!$C$43</f>
        <v>1.1839702259933362E-4</v>
      </c>
    </row>
    <row r="289" spans="2:20" s="152" customFormat="1">
      <c r="B289" s="90" t="s">
        <v>1007</v>
      </c>
      <c r="C289" s="87" t="s">
        <v>1008</v>
      </c>
      <c r="D289" s="100" t="s">
        <v>32</v>
      </c>
      <c r="E289" s="100" t="s">
        <v>938</v>
      </c>
      <c r="F289" s="87"/>
      <c r="G289" s="100" t="s">
        <v>1006</v>
      </c>
      <c r="H289" s="87" t="s">
        <v>736</v>
      </c>
      <c r="I289" s="87" t="s">
        <v>945</v>
      </c>
      <c r="J289" s="87"/>
      <c r="K289" s="97">
        <v>1.7899999999999998</v>
      </c>
      <c r="L289" s="100" t="s">
        <v>192</v>
      </c>
      <c r="M289" s="101">
        <v>0.05</v>
      </c>
      <c r="N289" s="101">
        <v>3.3299999999999996E-2</v>
      </c>
      <c r="O289" s="97">
        <v>1685999.9999999998</v>
      </c>
      <c r="P289" s="99">
        <v>104.64400000000001</v>
      </c>
      <c r="Q289" s="97">
        <v>6684.0299000000005</v>
      </c>
      <c r="R289" s="98">
        <v>2.1074999999999996E-3</v>
      </c>
      <c r="S289" s="98">
        <v>1.197825445390293E-3</v>
      </c>
      <c r="T289" s="98">
        <f>Q289/'סכום נכסי הקרן'!$C$43</f>
        <v>1.3892771919231888E-4</v>
      </c>
    </row>
    <row r="290" spans="2:20" s="152" customFormat="1">
      <c r="B290" s="90" t="s">
        <v>1009</v>
      </c>
      <c r="C290" s="87" t="s">
        <v>1010</v>
      </c>
      <c r="D290" s="100" t="s">
        <v>32</v>
      </c>
      <c r="E290" s="100" t="s">
        <v>938</v>
      </c>
      <c r="F290" s="87"/>
      <c r="G290" s="100" t="s">
        <v>1006</v>
      </c>
      <c r="H290" s="87" t="s">
        <v>736</v>
      </c>
      <c r="I290" s="87" t="s">
        <v>354</v>
      </c>
      <c r="J290" s="87"/>
      <c r="K290" s="97">
        <v>7.82</v>
      </c>
      <c r="L290" s="100" t="s">
        <v>192</v>
      </c>
      <c r="M290" s="101">
        <v>4.1340000000000002E-2</v>
      </c>
      <c r="N290" s="101">
        <v>3.6000000000000004E-2</v>
      </c>
      <c r="O290" s="97">
        <v>1428999.9999999998</v>
      </c>
      <c r="P290" s="99">
        <v>103.738</v>
      </c>
      <c r="Q290" s="97">
        <v>5618.0040899999985</v>
      </c>
      <c r="R290" s="98">
        <v>1.0207142857142856E-3</v>
      </c>
      <c r="S290" s="98">
        <v>1.0067860784567608E-3</v>
      </c>
      <c r="T290" s="98">
        <f>Q290/'סכום נכסי הקרן'!$C$43</f>
        <v>1.1677034757681419E-4</v>
      </c>
    </row>
    <row r="291" spans="2:20" s="152" customFormat="1">
      <c r="B291" s="90" t="s">
        <v>1011</v>
      </c>
      <c r="C291" s="87" t="s">
        <v>1012</v>
      </c>
      <c r="D291" s="100" t="s">
        <v>32</v>
      </c>
      <c r="E291" s="100" t="s">
        <v>938</v>
      </c>
      <c r="F291" s="87"/>
      <c r="G291" s="100" t="s">
        <v>1006</v>
      </c>
      <c r="H291" s="87" t="s">
        <v>736</v>
      </c>
      <c r="I291" s="87" t="s">
        <v>354</v>
      </c>
      <c r="J291" s="87"/>
      <c r="K291" s="97">
        <v>8.02</v>
      </c>
      <c r="L291" s="100" t="s">
        <v>192</v>
      </c>
      <c r="M291" s="101">
        <v>4.3890000000000005E-2</v>
      </c>
      <c r="N291" s="101">
        <v>3.6200000000000003E-2</v>
      </c>
      <c r="O291" s="97">
        <v>5290999.9999999991</v>
      </c>
      <c r="P291" s="99">
        <v>105.746</v>
      </c>
      <c r="Q291" s="97">
        <v>21272.480459999999</v>
      </c>
      <c r="R291" s="98">
        <v>4.4091666666666663E-3</v>
      </c>
      <c r="S291" s="98">
        <v>3.8121789942255945E-3</v>
      </c>
      <c r="T291" s="98">
        <f>Q291/'סכום נכסי הקרן'!$C$43</f>
        <v>4.4214900832070927E-4</v>
      </c>
    </row>
    <row r="292" spans="2:20" s="152" customFormat="1">
      <c r="B292" s="90" t="s">
        <v>1013</v>
      </c>
      <c r="C292" s="87" t="s">
        <v>1014</v>
      </c>
      <c r="D292" s="100" t="s">
        <v>32</v>
      </c>
      <c r="E292" s="100" t="s">
        <v>938</v>
      </c>
      <c r="F292" s="87"/>
      <c r="G292" s="100" t="s">
        <v>1015</v>
      </c>
      <c r="H292" s="87" t="s">
        <v>736</v>
      </c>
      <c r="I292" s="87" t="s">
        <v>940</v>
      </c>
      <c r="J292" s="87"/>
      <c r="K292" s="97">
        <v>8.2200000000000024</v>
      </c>
      <c r="L292" s="100" t="s">
        <v>192</v>
      </c>
      <c r="M292" s="101">
        <v>5.9500000000000004E-2</v>
      </c>
      <c r="N292" s="101">
        <v>4.2200000000000008E-2</v>
      </c>
      <c r="O292" s="97">
        <v>7814999.9999999991</v>
      </c>
      <c r="P292" s="99">
        <v>114.193</v>
      </c>
      <c r="Q292" s="97">
        <v>33978.162679999994</v>
      </c>
      <c r="R292" s="98">
        <v>7.814999999999999E-3</v>
      </c>
      <c r="S292" s="98">
        <v>6.0891271365669415E-3</v>
      </c>
      <c r="T292" s="98">
        <f>Q292/'סכום נכסי הקרן'!$C$43</f>
        <v>7.0623691307514463E-4</v>
      </c>
    </row>
    <row r="293" spans="2:20" s="152" customFormat="1">
      <c r="B293" s="90" t="s">
        <v>1016</v>
      </c>
      <c r="C293" s="87" t="s">
        <v>1017</v>
      </c>
      <c r="D293" s="100" t="s">
        <v>32</v>
      </c>
      <c r="E293" s="100" t="s">
        <v>938</v>
      </c>
      <c r="F293" s="87"/>
      <c r="G293" s="100" t="s">
        <v>963</v>
      </c>
      <c r="H293" s="87" t="s">
        <v>736</v>
      </c>
      <c r="I293" s="87" t="s">
        <v>945</v>
      </c>
      <c r="J293" s="87"/>
      <c r="K293" s="97">
        <v>7.4</v>
      </c>
      <c r="L293" s="100" t="s">
        <v>192</v>
      </c>
      <c r="M293" s="101">
        <v>4.8750000000000002E-2</v>
      </c>
      <c r="N293" s="101">
        <v>4.8000000000000001E-2</v>
      </c>
      <c r="O293" s="97">
        <v>7869999.9999999991</v>
      </c>
      <c r="P293" s="99">
        <v>100.09399999999999</v>
      </c>
      <c r="Q293" s="97">
        <v>30111.782629999994</v>
      </c>
      <c r="R293" s="98">
        <v>1.0493333333333332E-2</v>
      </c>
      <c r="S293" s="98">
        <v>5.3962444782414019E-3</v>
      </c>
      <c r="T293" s="98">
        <f>Q293/'סכום נכסי הקרן'!$C$43</f>
        <v>6.2587411250221729E-4</v>
      </c>
    </row>
    <row r="294" spans="2:20" s="152" customFormat="1">
      <c r="B294" s="90" t="s">
        <v>1018</v>
      </c>
      <c r="C294" s="87" t="s">
        <v>1019</v>
      </c>
      <c r="D294" s="100" t="s">
        <v>32</v>
      </c>
      <c r="E294" s="100" t="s">
        <v>938</v>
      </c>
      <c r="F294" s="87"/>
      <c r="G294" s="100" t="s">
        <v>1015</v>
      </c>
      <c r="H294" s="87" t="s">
        <v>736</v>
      </c>
      <c r="I294" s="87" t="s">
        <v>940</v>
      </c>
      <c r="J294" s="87"/>
      <c r="K294" s="97">
        <v>8.9</v>
      </c>
      <c r="L294" s="100" t="s">
        <v>192</v>
      </c>
      <c r="M294" s="101">
        <v>3.95E-2</v>
      </c>
      <c r="N294" s="101">
        <v>3.9400000000000004E-2</v>
      </c>
      <c r="O294" s="97">
        <v>8470999.9999999981</v>
      </c>
      <c r="P294" s="99">
        <v>99.677999999999997</v>
      </c>
      <c r="Q294" s="97">
        <v>32352.115169999994</v>
      </c>
      <c r="R294" s="98">
        <v>4.2354999999999988E-3</v>
      </c>
      <c r="S294" s="98">
        <v>5.797727919024314E-3</v>
      </c>
      <c r="T294" s="98">
        <f>Q294/'סכום נכסי הקרן'!$C$43</f>
        <v>6.7243947721049512E-4</v>
      </c>
    </row>
    <row r="295" spans="2:20" s="152" customFormat="1">
      <c r="B295" s="90" t="s">
        <v>1020</v>
      </c>
      <c r="C295" s="87" t="s">
        <v>1021</v>
      </c>
      <c r="D295" s="100" t="s">
        <v>32</v>
      </c>
      <c r="E295" s="100" t="s">
        <v>938</v>
      </c>
      <c r="F295" s="87"/>
      <c r="G295" s="168" t="s">
        <v>2767</v>
      </c>
      <c r="H295" s="87" t="s">
        <v>736</v>
      </c>
      <c r="I295" s="87" t="s">
        <v>945</v>
      </c>
      <c r="J295" s="87"/>
      <c r="K295" s="97">
        <v>8.129999999999999</v>
      </c>
      <c r="L295" s="100" t="s">
        <v>192</v>
      </c>
      <c r="M295" s="101">
        <v>4.2000000000000003E-2</v>
      </c>
      <c r="N295" s="101">
        <v>3.6000000000000004E-2</v>
      </c>
      <c r="O295" s="97">
        <v>5767999.9999999991</v>
      </c>
      <c r="P295" s="99">
        <v>104.631</v>
      </c>
      <c r="Q295" s="97">
        <v>22730.781409999996</v>
      </c>
      <c r="R295" s="98">
        <v>2.8839999999999994E-3</v>
      </c>
      <c r="S295" s="98">
        <v>4.0735168414645535E-3</v>
      </c>
      <c r="T295" s="98">
        <f>Q295/'סכום נכסי הקרן'!$C$43</f>
        <v>4.7245982797749922E-4</v>
      </c>
    </row>
    <row r="296" spans="2:20" s="152" customFormat="1">
      <c r="B296" s="90" t="s">
        <v>1022</v>
      </c>
      <c r="C296" s="87" t="s">
        <v>1023</v>
      </c>
      <c r="D296" s="100" t="s">
        <v>32</v>
      </c>
      <c r="E296" s="100" t="s">
        <v>938</v>
      </c>
      <c r="F296" s="87"/>
      <c r="G296" s="100" t="s">
        <v>1024</v>
      </c>
      <c r="H296" s="87" t="s">
        <v>736</v>
      </c>
      <c r="I296" s="87" t="s">
        <v>945</v>
      </c>
      <c r="J296" s="87"/>
      <c r="K296" s="97">
        <v>6.63</v>
      </c>
      <c r="L296" s="100" t="s">
        <v>194</v>
      </c>
      <c r="M296" s="101">
        <v>5.2499999999999998E-2</v>
      </c>
      <c r="N296" s="101">
        <v>4.2000000000000003E-2</v>
      </c>
      <c r="O296" s="97">
        <v>7074999.9999999991</v>
      </c>
      <c r="P296" s="99">
        <v>106.405</v>
      </c>
      <c r="Q296" s="97">
        <v>32497.516229999997</v>
      </c>
      <c r="R296" s="98">
        <v>7.0749999999999988E-3</v>
      </c>
      <c r="S296" s="98">
        <v>5.8237848176409292E-3</v>
      </c>
      <c r="T296" s="98">
        <f>Q296/'סכום נכסי הקרן'!$C$43</f>
        <v>6.7546164167357542E-4</v>
      </c>
    </row>
    <row r="297" spans="2:20" s="152" customFormat="1">
      <c r="B297" s="90" t="s">
        <v>1025</v>
      </c>
      <c r="C297" s="87" t="s">
        <v>1026</v>
      </c>
      <c r="D297" s="100" t="s">
        <v>32</v>
      </c>
      <c r="E297" s="100" t="s">
        <v>938</v>
      </c>
      <c r="F297" s="87"/>
      <c r="G297" s="100" t="s">
        <v>1024</v>
      </c>
      <c r="H297" s="87" t="s">
        <v>736</v>
      </c>
      <c r="I297" s="87" t="s">
        <v>945</v>
      </c>
      <c r="J297" s="87"/>
      <c r="K297" s="97">
        <v>5.95</v>
      </c>
      <c r="L297" s="100" t="s">
        <v>195</v>
      </c>
      <c r="M297" s="101">
        <v>5.7500000000000002E-2</v>
      </c>
      <c r="N297" s="101">
        <v>5.7200000000000015E-2</v>
      </c>
      <c r="O297" s="97">
        <v>1499999.9999999998</v>
      </c>
      <c r="P297" s="99">
        <v>99.649000000000001</v>
      </c>
      <c r="Q297" s="97">
        <v>8579.847499999998</v>
      </c>
      <c r="R297" s="98">
        <v>2.4999999999999996E-3</v>
      </c>
      <c r="S297" s="98">
        <v>1.5375693715954635E-3</v>
      </c>
      <c r="T297" s="98">
        <f>Q297/'סכום נכסי הקרן'!$C$43</f>
        <v>1.7833233274329289E-4</v>
      </c>
    </row>
    <row r="298" spans="2:20" s="152" customFormat="1">
      <c r="B298" s="90" t="s">
        <v>1027</v>
      </c>
      <c r="C298" s="87" t="s">
        <v>1028</v>
      </c>
      <c r="D298" s="100" t="s">
        <v>32</v>
      </c>
      <c r="E298" s="100" t="s">
        <v>938</v>
      </c>
      <c r="F298" s="87"/>
      <c r="G298" s="100" t="s">
        <v>473</v>
      </c>
      <c r="H298" s="87" t="s">
        <v>736</v>
      </c>
      <c r="I298" s="87" t="s">
        <v>945</v>
      </c>
      <c r="J298" s="87"/>
      <c r="K298" s="97">
        <v>7.37</v>
      </c>
      <c r="L298" s="100" t="s">
        <v>192</v>
      </c>
      <c r="M298" s="101">
        <v>3.9E-2</v>
      </c>
      <c r="N298" s="101">
        <v>3.8800000000000008E-2</v>
      </c>
      <c r="O298" s="97">
        <v>6907999.9999999991</v>
      </c>
      <c r="P298" s="99">
        <v>99.611000000000004</v>
      </c>
      <c r="Q298" s="97">
        <v>26213.072589999996</v>
      </c>
      <c r="R298" s="98">
        <v>9.8685714285714279E-3</v>
      </c>
      <c r="S298" s="98">
        <v>4.69756805698383E-3</v>
      </c>
      <c r="T298" s="98">
        <f>Q298/'סכום נכסי הקרן'!$C$43</f>
        <v>5.4483933232425989E-4</v>
      </c>
    </row>
    <row r="299" spans="2:20" s="152" customFormat="1">
      <c r="B299" s="90" t="s">
        <v>1030</v>
      </c>
      <c r="C299" s="87" t="s">
        <v>1031</v>
      </c>
      <c r="D299" s="100" t="s">
        <v>32</v>
      </c>
      <c r="E299" s="100" t="s">
        <v>938</v>
      </c>
      <c r="F299" s="87"/>
      <c r="G299" s="100" t="s">
        <v>473</v>
      </c>
      <c r="H299" s="87" t="s">
        <v>736</v>
      </c>
      <c r="I299" s="87" t="s">
        <v>945</v>
      </c>
      <c r="J299" s="87"/>
      <c r="K299" s="97">
        <v>8.01</v>
      </c>
      <c r="L299" s="100" t="s">
        <v>192</v>
      </c>
      <c r="M299" s="101">
        <v>4.3749999999999997E-2</v>
      </c>
      <c r="N299" s="101">
        <v>4.0100000000000004E-2</v>
      </c>
      <c r="O299" s="97">
        <v>6578999.9999999991</v>
      </c>
      <c r="P299" s="99">
        <v>102.607</v>
      </c>
      <c r="Q299" s="97">
        <v>25485.669459999994</v>
      </c>
      <c r="R299" s="98">
        <v>9.398571428571428E-3</v>
      </c>
      <c r="S299" s="98">
        <v>4.5672122699502403E-3</v>
      </c>
      <c r="T299" s="98">
        <f>Q299/'סכום נכסי הקרן'!$C$43</f>
        <v>5.2972024110292139E-4</v>
      </c>
    </row>
    <row r="300" spans="2:20" s="152" customFormat="1">
      <c r="B300" s="90" t="s">
        <v>1032</v>
      </c>
      <c r="C300" s="87" t="s">
        <v>1033</v>
      </c>
      <c r="D300" s="100" t="s">
        <v>32</v>
      </c>
      <c r="E300" s="100" t="s">
        <v>938</v>
      </c>
      <c r="F300" s="87"/>
      <c r="G300" s="100" t="s">
        <v>963</v>
      </c>
      <c r="H300" s="87" t="s">
        <v>736</v>
      </c>
      <c r="I300" s="87" t="s">
        <v>354</v>
      </c>
      <c r="J300" s="87"/>
      <c r="K300" s="97">
        <v>3.5900000000000003</v>
      </c>
      <c r="L300" s="100" t="s">
        <v>192</v>
      </c>
      <c r="M300" s="101">
        <v>5.5E-2</v>
      </c>
      <c r="N300" s="101">
        <v>5.9299999999999999E-2</v>
      </c>
      <c r="O300" s="97">
        <v>2799999.9999999995</v>
      </c>
      <c r="P300" s="99">
        <v>98.073999999999998</v>
      </c>
      <c r="Q300" s="97">
        <v>10364.261309999998</v>
      </c>
      <c r="R300" s="98">
        <v>3.7333333333333329E-3</v>
      </c>
      <c r="S300" s="98">
        <v>1.8573489504875088E-3</v>
      </c>
      <c r="T300" s="98">
        <f>Q300/'סכום נכסי הקרן'!$C$43</f>
        <v>2.1542141589035897E-4</v>
      </c>
    </row>
    <row r="301" spans="2:20" s="152" customFormat="1">
      <c r="B301" s="90" t="s">
        <v>1034</v>
      </c>
      <c r="C301" s="87" t="s">
        <v>1035</v>
      </c>
      <c r="D301" s="100" t="s">
        <v>32</v>
      </c>
      <c r="E301" s="100" t="s">
        <v>938</v>
      </c>
      <c r="F301" s="87"/>
      <c r="G301" s="100" t="s">
        <v>957</v>
      </c>
      <c r="H301" s="87" t="s">
        <v>740</v>
      </c>
      <c r="I301" s="87" t="s">
        <v>945</v>
      </c>
      <c r="J301" s="87"/>
      <c r="K301" s="97">
        <v>5</v>
      </c>
      <c r="L301" s="100" t="s">
        <v>195</v>
      </c>
      <c r="M301" s="101">
        <v>6.4160000000000009E-2</v>
      </c>
      <c r="N301" s="101">
        <v>6.9199999999999998E-2</v>
      </c>
      <c r="O301" s="97">
        <v>2799999.9999999995</v>
      </c>
      <c r="P301" s="99">
        <v>96.960999999999999</v>
      </c>
      <c r="Q301" s="97">
        <v>14874.357719999996</v>
      </c>
      <c r="R301" s="98">
        <v>5.6565656565656557E-3</v>
      </c>
      <c r="S301" s="98">
        <v>2.6655901346063003E-3</v>
      </c>
      <c r="T301" s="98">
        <f>Q301/'סכום נכסי הקרן'!$C$43</f>
        <v>3.0916387619544605E-4</v>
      </c>
    </row>
    <row r="302" spans="2:20" s="152" customFormat="1">
      <c r="B302" s="90" t="s">
        <v>1036</v>
      </c>
      <c r="C302" s="87" t="s">
        <v>1037</v>
      </c>
      <c r="D302" s="100" t="s">
        <v>32</v>
      </c>
      <c r="E302" s="100" t="s">
        <v>938</v>
      </c>
      <c r="F302" s="87"/>
      <c r="G302" s="100" t="s">
        <v>1038</v>
      </c>
      <c r="H302" s="87" t="s">
        <v>740</v>
      </c>
      <c r="I302" s="87" t="s">
        <v>945</v>
      </c>
      <c r="J302" s="87"/>
      <c r="K302" s="97">
        <v>7.21</v>
      </c>
      <c r="L302" s="100" t="s">
        <v>192</v>
      </c>
      <c r="M302" s="101">
        <v>5.0499999999999996E-2</v>
      </c>
      <c r="N302" s="101">
        <v>6.8199999999999997E-2</v>
      </c>
      <c r="O302" s="97">
        <v>6991999.9999999991</v>
      </c>
      <c r="P302" s="99">
        <v>87.497</v>
      </c>
      <c r="Q302" s="97">
        <v>23431.138359999997</v>
      </c>
      <c r="R302" s="98">
        <v>6.9919999999999991E-3</v>
      </c>
      <c r="S302" s="98">
        <v>4.1990257616993263E-3</v>
      </c>
      <c r="T302" s="98">
        <f>Q302/'סכום נכסי הקרן'!$C$43</f>
        <v>4.8701676370933801E-4</v>
      </c>
    </row>
    <row r="303" spans="2:20" s="152" customFormat="1">
      <c r="B303" s="90" t="s">
        <v>1039</v>
      </c>
      <c r="C303" s="87" t="s">
        <v>1040</v>
      </c>
      <c r="D303" s="100" t="s">
        <v>32</v>
      </c>
      <c r="E303" s="100" t="s">
        <v>938</v>
      </c>
      <c r="F303" s="87"/>
      <c r="G303" s="100" t="s">
        <v>976</v>
      </c>
      <c r="H303" s="87" t="s">
        <v>740</v>
      </c>
      <c r="I303" s="87" t="s">
        <v>945</v>
      </c>
      <c r="J303" s="87"/>
      <c r="K303" s="97">
        <v>3.8000000000000003</v>
      </c>
      <c r="L303" s="100" t="s">
        <v>195</v>
      </c>
      <c r="M303" s="101">
        <v>7.7499999999999999E-2</v>
      </c>
      <c r="N303" s="101">
        <v>5.62E-2</v>
      </c>
      <c r="O303" s="97">
        <v>4960999.9999999991</v>
      </c>
      <c r="P303" s="99">
        <v>107.59399999999999</v>
      </c>
      <c r="Q303" s="97">
        <v>30122.104349999994</v>
      </c>
      <c r="R303" s="98">
        <v>1.2402499999999997E-2</v>
      </c>
      <c r="S303" s="98">
        <v>5.3980942034881716E-3</v>
      </c>
      <c r="T303" s="98">
        <f>Q303/'סכום נכסי הקרן'!$C$43</f>
        <v>6.2608864969597542E-4</v>
      </c>
    </row>
    <row r="304" spans="2:20" s="152" customFormat="1">
      <c r="B304" s="90" t="s">
        <v>1041</v>
      </c>
      <c r="C304" s="87" t="s">
        <v>1042</v>
      </c>
      <c r="D304" s="100" t="s">
        <v>32</v>
      </c>
      <c r="E304" s="100" t="s">
        <v>938</v>
      </c>
      <c r="F304" s="87"/>
      <c r="G304" s="100" t="s">
        <v>1043</v>
      </c>
      <c r="H304" s="87" t="s">
        <v>740</v>
      </c>
      <c r="I304" s="87" t="s">
        <v>945</v>
      </c>
      <c r="J304" s="87"/>
      <c r="K304" s="97">
        <v>7.7199999999999989</v>
      </c>
      <c r="L304" s="100" t="s">
        <v>192</v>
      </c>
      <c r="M304" s="101">
        <v>5.2499999999999998E-2</v>
      </c>
      <c r="N304" s="101">
        <v>4.5899999999999989E-2</v>
      </c>
      <c r="O304" s="97">
        <v>4876999.9999999991</v>
      </c>
      <c r="P304" s="99">
        <v>104.619</v>
      </c>
      <c r="Q304" s="97">
        <v>19295.498349999998</v>
      </c>
      <c r="R304" s="98">
        <v>3.9015999999999994E-3</v>
      </c>
      <c r="S304" s="98">
        <v>3.4578898136162451E-3</v>
      </c>
      <c r="T304" s="98">
        <f>Q304/'סכום נכסי הקרן'!$C$43</f>
        <v>4.0105738851417338E-4</v>
      </c>
    </row>
    <row r="305" spans="2:20" s="152" customFormat="1">
      <c r="B305" s="90" t="s">
        <v>1044</v>
      </c>
      <c r="C305" s="87" t="s">
        <v>1045</v>
      </c>
      <c r="D305" s="100" t="s">
        <v>32</v>
      </c>
      <c r="E305" s="100" t="s">
        <v>938</v>
      </c>
      <c r="F305" s="87"/>
      <c r="G305" s="100" t="s">
        <v>963</v>
      </c>
      <c r="H305" s="87" t="s">
        <v>740</v>
      </c>
      <c r="I305" s="87" t="s">
        <v>945</v>
      </c>
      <c r="J305" s="87"/>
      <c r="K305" s="97">
        <v>3.19</v>
      </c>
      <c r="L305" s="100" t="s">
        <v>192</v>
      </c>
      <c r="M305" s="101">
        <v>5.5E-2</v>
      </c>
      <c r="N305" s="101">
        <v>6.4199999999999993E-2</v>
      </c>
      <c r="O305" s="97">
        <v>1372999.9999999998</v>
      </c>
      <c r="P305" s="99">
        <v>96.692999999999998</v>
      </c>
      <c r="Q305" s="97">
        <v>5006.0421099999994</v>
      </c>
      <c r="R305" s="98">
        <v>1.3729999999999999E-3</v>
      </c>
      <c r="S305" s="98">
        <v>8.9711816221128978E-4</v>
      </c>
      <c r="T305" s="98">
        <f>Q305/'סכום נכסי הקרן'!$C$43</f>
        <v>1.0405070338225197E-4</v>
      </c>
    </row>
    <row r="306" spans="2:20" s="152" customFormat="1">
      <c r="B306" s="90" t="s">
        <v>1046</v>
      </c>
      <c r="C306" s="87" t="s">
        <v>1047</v>
      </c>
      <c r="D306" s="100" t="s">
        <v>32</v>
      </c>
      <c r="E306" s="100" t="s">
        <v>938</v>
      </c>
      <c r="F306" s="87"/>
      <c r="G306" s="100" t="s">
        <v>963</v>
      </c>
      <c r="H306" s="87" t="s">
        <v>740</v>
      </c>
      <c r="I306" s="87" t="s">
        <v>940</v>
      </c>
      <c r="J306" s="87"/>
      <c r="K306" s="97">
        <v>2.8700000000000006</v>
      </c>
      <c r="L306" s="100" t="s">
        <v>195</v>
      </c>
      <c r="M306" s="101">
        <v>6.8750000000000006E-2</v>
      </c>
      <c r="N306" s="101">
        <v>9.06E-2</v>
      </c>
      <c r="O306" s="97">
        <v>8159999.9999999991</v>
      </c>
      <c r="P306" s="99">
        <v>93.454999999999998</v>
      </c>
      <c r="Q306" s="97">
        <v>42241.931619999988</v>
      </c>
      <c r="R306" s="98">
        <v>8.1599999999999989E-3</v>
      </c>
      <c r="S306" s="98">
        <v>7.5700529940586859E-3</v>
      </c>
      <c r="T306" s="98">
        <f>Q306/'סכום נכסי הקרן'!$C$43</f>
        <v>8.7799954549043729E-4</v>
      </c>
    </row>
    <row r="307" spans="2:20" s="152" customFormat="1">
      <c r="B307" s="90" t="s">
        <v>1048</v>
      </c>
      <c r="C307" s="87" t="s">
        <v>1049</v>
      </c>
      <c r="D307" s="100" t="s">
        <v>32</v>
      </c>
      <c r="E307" s="100" t="s">
        <v>938</v>
      </c>
      <c r="F307" s="87"/>
      <c r="G307" s="100" t="s">
        <v>976</v>
      </c>
      <c r="H307" s="87" t="s">
        <v>740</v>
      </c>
      <c r="I307" s="87" t="s">
        <v>940</v>
      </c>
      <c r="J307" s="87"/>
      <c r="K307" s="97">
        <v>2.76</v>
      </c>
      <c r="L307" s="100" t="s">
        <v>195</v>
      </c>
      <c r="M307" s="101">
        <v>7.0000000000000007E-2</v>
      </c>
      <c r="N307" s="101">
        <v>8.4600000000000009E-2</v>
      </c>
      <c r="O307" s="97">
        <v>5299999.9999999991</v>
      </c>
      <c r="P307" s="99">
        <v>95.736999999999995</v>
      </c>
      <c r="Q307" s="97">
        <v>27597.098829999995</v>
      </c>
      <c r="R307" s="98">
        <v>7.0666666666666655E-3</v>
      </c>
      <c r="S307" s="98">
        <v>4.9455953507216771E-3</v>
      </c>
      <c r="T307" s="98">
        <f>Q307/'סכום נכסי הקרן'!$C$43</f>
        <v>5.7360635038106438E-4</v>
      </c>
    </row>
    <row r="308" spans="2:20" s="152" customFormat="1">
      <c r="B308" s="90" t="s">
        <v>1050</v>
      </c>
      <c r="C308" s="87" t="s">
        <v>1051</v>
      </c>
      <c r="D308" s="100" t="s">
        <v>32</v>
      </c>
      <c r="E308" s="100" t="s">
        <v>938</v>
      </c>
      <c r="F308" s="87"/>
      <c r="G308" s="100" t="s">
        <v>361</v>
      </c>
      <c r="H308" s="87" t="s">
        <v>740</v>
      </c>
      <c r="I308" s="87" t="s">
        <v>945</v>
      </c>
      <c r="J308" s="87"/>
      <c r="K308" s="97">
        <v>3.63</v>
      </c>
      <c r="L308" s="100" t="s">
        <v>192</v>
      </c>
      <c r="M308" s="101">
        <v>5.7500000000000002E-2</v>
      </c>
      <c r="N308" s="101">
        <v>6.4899999999999999E-2</v>
      </c>
      <c r="O308" s="97">
        <v>3993999.9999999995</v>
      </c>
      <c r="P308" s="99">
        <v>96.897999999999996</v>
      </c>
      <c r="Q308" s="97">
        <v>14906.357279999998</v>
      </c>
      <c r="R308" s="98">
        <v>3.6309090909090905E-3</v>
      </c>
      <c r="S308" s="98">
        <v>2.6713246821446495E-3</v>
      </c>
      <c r="T308" s="98">
        <f>Q308/'סכום נכסי הקרן'!$C$43</f>
        <v>3.0982898780512904E-4</v>
      </c>
    </row>
    <row r="309" spans="2:20" s="152" customFormat="1">
      <c r="B309" s="90" t="s">
        <v>1052</v>
      </c>
      <c r="C309" s="87" t="s">
        <v>1053</v>
      </c>
      <c r="D309" s="100" t="s">
        <v>32</v>
      </c>
      <c r="E309" s="100" t="s">
        <v>938</v>
      </c>
      <c r="F309" s="87"/>
      <c r="G309" s="100" t="s">
        <v>1024</v>
      </c>
      <c r="H309" s="87" t="s">
        <v>740</v>
      </c>
      <c r="I309" s="87" t="s">
        <v>945</v>
      </c>
      <c r="J309" s="87"/>
      <c r="K309" s="97">
        <v>4.0600000000000005</v>
      </c>
      <c r="L309" s="100" t="s">
        <v>195</v>
      </c>
      <c r="M309" s="101">
        <v>6.7500000000000004E-2</v>
      </c>
      <c r="N309" s="101">
        <v>6.4199999999999993E-2</v>
      </c>
      <c r="O309" s="97">
        <v>4699999.9999999991</v>
      </c>
      <c r="P309" s="99">
        <v>100.773</v>
      </c>
      <c r="Q309" s="97">
        <v>26296.619199999994</v>
      </c>
      <c r="R309" s="98">
        <v>7.833333333333331E-3</v>
      </c>
      <c r="S309" s="98">
        <v>4.7125402005605806E-3</v>
      </c>
      <c r="T309" s="98">
        <f>Q309/'סכום נכסי הקרן'!$C$43</f>
        <v>5.4657585058453129E-4</v>
      </c>
    </row>
    <row r="310" spans="2:20" s="152" customFormat="1">
      <c r="B310" s="90" t="s">
        <v>1054</v>
      </c>
      <c r="C310" s="87" t="s">
        <v>1055</v>
      </c>
      <c r="D310" s="100" t="s">
        <v>32</v>
      </c>
      <c r="E310" s="100" t="s">
        <v>938</v>
      </c>
      <c r="F310" s="87"/>
      <c r="G310" s="100" t="s">
        <v>976</v>
      </c>
      <c r="H310" s="87" t="s">
        <v>740</v>
      </c>
      <c r="I310" s="87" t="s">
        <v>940</v>
      </c>
      <c r="J310" s="87"/>
      <c r="K310" s="97">
        <v>1.8999999999999997</v>
      </c>
      <c r="L310" s="100" t="s">
        <v>195</v>
      </c>
      <c r="M310" s="101">
        <v>4.8499999999999995E-2</v>
      </c>
      <c r="N310" s="101">
        <v>3.3999999999999989E-2</v>
      </c>
      <c r="O310" s="97">
        <v>7899999.9999999991</v>
      </c>
      <c r="P310" s="99">
        <v>102.361</v>
      </c>
      <c r="Q310" s="97">
        <v>45873.14759</v>
      </c>
      <c r="R310" s="98">
        <v>1.9749999999999997E-2</v>
      </c>
      <c r="S310" s="98">
        <v>8.2207925855398087E-3</v>
      </c>
      <c r="T310" s="98">
        <f>Q310/'סכום נכסי הקרן'!$C$43</f>
        <v>9.5347445511147677E-4</v>
      </c>
    </row>
    <row r="311" spans="2:20" s="152" customFormat="1">
      <c r="B311" s="90" t="s">
        <v>1056</v>
      </c>
      <c r="C311" s="87" t="s">
        <v>1057</v>
      </c>
      <c r="D311" s="100" t="s">
        <v>32</v>
      </c>
      <c r="E311" s="100" t="s">
        <v>938</v>
      </c>
      <c r="F311" s="87"/>
      <c r="G311" s="100" t="s">
        <v>361</v>
      </c>
      <c r="H311" s="87" t="s">
        <v>1058</v>
      </c>
      <c r="I311" s="87" t="s">
        <v>940</v>
      </c>
      <c r="J311" s="87"/>
      <c r="K311" s="97">
        <v>3.98</v>
      </c>
      <c r="L311" s="100" t="s">
        <v>194</v>
      </c>
      <c r="M311" s="101">
        <v>5.7500000000000002E-2</v>
      </c>
      <c r="N311" s="101">
        <v>6.7799999999999999E-2</v>
      </c>
      <c r="O311" s="97">
        <v>1599999.9999999998</v>
      </c>
      <c r="P311" s="99">
        <v>95.736000000000004</v>
      </c>
      <c r="Q311" s="97">
        <v>6574.436099999999</v>
      </c>
      <c r="R311" s="98">
        <v>1.5999999999999999E-3</v>
      </c>
      <c r="S311" s="98">
        <v>1.1781854610902502E-3</v>
      </c>
      <c r="T311" s="98">
        <f>Q311/'סכום נכסי הקרן'!$C$43</f>
        <v>1.3664980947327058E-4</v>
      </c>
    </row>
    <row r="312" spans="2:20" s="152" customFormat="1">
      <c r="B312" s="90" t="s">
        <v>1059</v>
      </c>
      <c r="C312" s="87" t="s">
        <v>1060</v>
      </c>
      <c r="D312" s="100" t="s">
        <v>32</v>
      </c>
      <c r="E312" s="100" t="s">
        <v>938</v>
      </c>
      <c r="F312" s="87"/>
      <c r="G312" s="100" t="s">
        <v>963</v>
      </c>
      <c r="H312" s="87" t="s">
        <v>1058</v>
      </c>
      <c r="I312" s="87" t="s">
        <v>940</v>
      </c>
      <c r="J312" s="87"/>
      <c r="K312" s="97">
        <v>3.5199999999999991</v>
      </c>
      <c r="L312" s="100" t="s">
        <v>192</v>
      </c>
      <c r="M312" s="101">
        <v>0.06</v>
      </c>
      <c r="N312" s="101">
        <v>7.7100000000000002E-2</v>
      </c>
      <c r="O312" s="97">
        <v>1253999.9999999998</v>
      </c>
      <c r="P312" s="99">
        <v>93.715999999999994</v>
      </c>
      <c r="Q312" s="97">
        <v>4555.6685900000002</v>
      </c>
      <c r="R312" s="98">
        <v>1.2539999999999997E-3</v>
      </c>
      <c r="S312" s="98">
        <v>8.1640804118295724E-4</v>
      </c>
      <c r="T312" s="98">
        <f>Q312/'סכום נכסי הקרן'!$C$43</f>
        <v>9.4689679141738616E-5</v>
      </c>
    </row>
    <row r="313" spans="2:20" s="152" customFormat="1">
      <c r="B313" s="90" t="s">
        <v>1061</v>
      </c>
      <c r="C313" s="87" t="s">
        <v>1062</v>
      </c>
      <c r="D313" s="100" t="s">
        <v>32</v>
      </c>
      <c r="E313" s="100" t="s">
        <v>938</v>
      </c>
      <c r="F313" s="87"/>
      <c r="G313" s="100" t="s">
        <v>963</v>
      </c>
      <c r="H313" s="87" t="s">
        <v>1058</v>
      </c>
      <c r="I313" s="87" t="s">
        <v>940</v>
      </c>
      <c r="J313" s="87"/>
      <c r="K313" s="97">
        <v>6.69</v>
      </c>
      <c r="L313" s="100" t="s">
        <v>192</v>
      </c>
      <c r="M313" s="101">
        <v>5.0170000000000006E-2</v>
      </c>
      <c r="N313" s="101">
        <v>5.9700000000000003E-2</v>
      </c>
      <c r="O313" s="97">
        <v>11349999.999999998</v>
      </c>
      <c r="P313" s="99">
        <v>93.227000000000004</v>
      </c>
      <c r="Q313" s="97">
        <v>40414.944319999995</v>
      </c>
      <c r="R313" s="98">
        <v>5.6749999999999995E-3</v>
      </c>
      <c r="S313" s="98">
        <v>7.2426439445652212E-3</v>
      </c>
      <c r="T313" s="98">
        <f>Q313/'סכום נכסי הקרן'!$C$43</f>
        <v>8.4002557134912892E-4</v>
      </c>
    </row>
    <row r="314" spans="2:20" s="152" customFormat="1">
      <c r="B314" s="90" t="s">
        <v>1063</v>
      </c>
      <c r="C314" s="87" t="s">
        <v>1064</v>
      </c>
      <c r="D314" s="100" t="s">
        <v>32</v>
      </c>
      <c r="E314" s="100" t="s">
        <v>938</v>
      </c>
      <c r="F314" s="87"/>
      <c r="G314" s="100" t="s">
        <v>963</v>
      </c>
      <c r="H314" s="87" t="s">
        <v>1058</v>
      </c>
      <c r="I314" s="87" t="s">
        <v>940</v>
      </c>
      <c r="J314" s="87"/>
      <c r="K314" s="97">
        <v>2.73</v>
      </c>
      <c r="L314" s="100" t="s">
        <v>194</v>
      </c>
      <c r="M314" s="101">
        <v>5.6250000000000001E-2</v>
      </c>
      <c r="N314" s="101">
        <v>6.5299999999999997E-2</v>
      </c>
      <c r="O314" s="97">
        <v>2813999.9999999995</v>
      </c>
      <c r="P314" s="99">
        <v>97.203999999999994</v>
      </c>
      <c r="Q314" s="97">
        <v>11746.453499999998</v>
      </c>
      <c r="R314" s="98">
        <v>2.0099999999999996E-3</v>
      </c>
      <c r="S314" s="98">
        <v>2.1050475694900559E-3</v>
      </c>
      <c r="T314" s="98">
        <f>Q314/'סכום נכסי הקרן'!$C$43</f>
        <v>2.4415031317463596E-4</v>
      </c>
    </row>
    <row r="315" spans="2:20" s="152" customFormat="1">
      <c r="B315" s="90" t="s">
        <v>1065</v>
      </c>
      <c r="C315" s="87" t="s">
        <v>1066</v>
      </c>
      <c r="D315" s="100" t="s">
        <v>32</v>
      </c>
      <c r="E315" s="100" t="s">
        <v>938</v>
      </c>
      <c r="F315" s="87"/>
      <c r="G315" s="100" t="s">
        <v>944</v>
      </c>
      <c r="H315" s="87" t="s">
        <v>1058</v>
      </c>
      <c r="I315" s="87" t="s">
        <v>940</v>
      </c>
      <c r="J315" s="87"/>
      <c r="K315" s="97">
        <v>7.4099999999999993</v>
      </c>
      <c r="L315" s="100" t="s">
        <v>194</v>
      </c>
      <c r="M315" s="101">
        <v>4.4999999999999998E-2</v>
      </c>
      <c r="N315" s="101">
        <v>7.1499999999999994E-2</v>
      </c>
      <c r="O315" s="97">
        <v>8451999.9999999981</v>
      </c>
      <c r="P315" s="99">
        <v>82.369</v>
      </c>
      <c r="Q315" s="97">
        <v>29866.869549999996</v>
      </c>
      <c r="R315" s="98">
        <v>8.4519999999999977E-3</v>
      </c>
      <c r="S315" s="98">
        <v>5.3523543216260176E-3</v>
      </c>
      <c r="T315" s="98">
        <f>Q315/'סכום נכסי הקרן'!$C$43</f>
        <v>6.2078358835528525E-4</v>
      </c>
    </row>
    <row r="316" spans="2:20" s="152" customFormat="1">
      <c r="B316" s="90" t="s">
        <v>1067</v>
      </c>
      <c r="C316" s="87" t="s">
        <v>1068</v>
      </c>
      <c r="D316" s="100" t="s">
        <v>32</v>
      </c>
      <c r="E316" s="100" t="s">
        <v>938</v>
      </c>
      <c r="F316" s="87"/>
      <c r="G316" s="100" t="s">
        <v>963</v>
      </c>
      <c r="H316" s="87" t="s">
        <v>1058</v>
      </c>
      <c r="I316" s="87" t="s">
        <v>940</v>
      </c>
      <c r="J316" s="87"/>
      <c r="K316" s="97">
        <v>5.1199999999999992</v>
      </c>
      <c r="L316" s="100" t="s">
        <v>194</v>
      </c>
      <c r="M316" s="101">
        <v>5.7500000000000002E-2</v>
      </c>
      <c r="N316" s="101">
        <v>5.5300000000000002E-2</v>
      </c>
      <c r="O316" s="97">
        <v>6433999.9999999991</v>
      </c>
      <c r="P316" s="99">
        <v>100.708</v>
      </c>
      <c r="Q316" s="97">
        <v>27953.743719999995</v>
      </c>
      <c r="R316" s="98">
        <v>6.4339999999999987E-3</v>
      </c>
      <c r="S316" s="98">
        <v>5.00950863815482E-3</v>
      </c>
      <c r="T316" s="98">
        <f>Q316/'סכום נכסי הקרן'!$C$43</f>
        <v>5.8101922283534458E-4</v>
      </c>
    </row>
    <row r="317" spans="2:20" s="152" customFormat="1">
      <c r="B317" s="90" t="s">
        <v>1069</v>
      </c>
      <c r="C317" s="87" t="s">
        <v>1070</v>
      </c>
      <c r="D317" s="100" t="s">
        <v>32</v>
      </c>
      <c r="E317" s="100" t="s">
        <v>938</v>
      </c>
      <c r="F317" s="87"/>
      <c r="G317" s="100" t="s">
        <v>963</v>
      </c>
      <c r="H317" s="87" t="s">
        <v>1058</v>
      </c>
      <c r="I317" s="87" t="s">
        <v>940</v>
      </c>
      <c r="J317" s="87"/>
      <c r="K317" s="97">
        <v>6.879999999999999</v>
      </c>
      <c r="L317" s="100" t="s">
        <v>192</v>
      </c>
      <c r="M317" s="101">
        <v>7.0000000000000007E-2</v>
      </c>
      <c r="N317" s="101">
        <v>6.6099999999999978E-2</v>
      </c>
      <c r="O317" s="97">
        <v>12476999.999999998</v>
      </c>
      <c r="P317" s="99">
        <v>102.099</v>
      </c>
      <c r="Q317" s="97">
        <v>48358.406590000006</v>
      </c>
      <c r="R317" s="98">
        <v>9.9815999999999985E-3</v>
      </c>
      <c r="S317" s="98">
        <v>8.6661685807287656E-3</v>
      </c>
      <c r="T317" s="98">
        <f>Q317/'סכום נכסי הקרן'!$C$43</f>
        <v>1.0051306220703025E-3</v>
      </c>
    </row>
    <row r="318" spans="2:20" s="152" customFormat="1">
      <c r="B318" s="90" t="s">
        <v>1071</v>
      </c>
      <c r="C318" s="87" t="s">
        <v>1072</v>
      </c>
      <c r="D318" s="100" t="s">
        <v>32</v>
      </c>
      <c r="E318" s="100" t="s">
        <v>938</v>
      </c>
      <c r="F318" s="87"/>
      <c r="G318" s="100" t="s">
        <v>979</v>
      </c>
      <c r="H318" s="87" t="s">
        <v>1058</v>
      </c>
      <c r="I318" s="87" t="s">
        <v>945</v>
      </c>
      <c r="J318" s="87"/>
      <c r="K318" s="87">
        <v>2.66</v>
      </c>
      <c r="L318" s="100" t="s">
        <v>192</v>
      </c>
      <c r="M318" s="101">
        <v>0.105</v>
      </c>
      <c r="N318" s="98">
        <v>0.1062</v>
      </c>
      <c r="O318" s="97">
        <v>2000999.9999999998</v>
      </c>
      <c r="P318" s="99">
        <v>100</v>
      </c>
      <c r="Q318" s="97">
        <v>7535.7659999999987</v>
      </c>
      <c r="R318" s="98">
        <v>5.9999999999999995E-4</v>
      </c>
      <c r="S318" s="98">
        <v>1.3504625802626981E-3</v>
      </c>
      <c r="T318" s="98">
        <f>Q318/'סכום נכסי הקרן'!$C$43</f>
        <v>1.5663107412895082E-4</v>
      </c>
    </row>
    <row r="319" spans="2:20" s="152" customFormat="1">
      <c r="B319" s="90" t="s">
        <v>1073</v>
      </c>
      <c r="C319" s="87" t="s">
        <v>1074</v>
      </c>
      <c r="D319" s="100" t="s">
        <v>32</v>
      </c>
      <c r="E319" s="100" t="s">
        <v>938</v>
      </c>
      <c r="F319" s="87"/>
      <c r="G319" s="100" t="s">
        <v>963</v>
      </c>
      <c r="H319" s="87" t="s">
        <v>746</v>
      </c>
      <c r="I319" s="87" t="s">
        <v>940</v>
      </c>
      <c r="J319" s="87"/>
      <c r="K319" s="97">
        <v>3.73</v>
      </c>
      <c r="L319" s="100" t="s">
        <v>194</v>
      </c>
      <c r="M319" s="101">
        <v>6.3750000000000001E-2</v>
      </c>
      <c r="N319" s="101">
        <v>7.1500000000000008E-2</v>
      </c>
      <c r="O319" s="97">
        <v>8199999.9999999991</v>
      </c>
      <c r="P319" s="99">
        <v>96.744</v>
      </c>
      <c r="Q319" s="97">
        <v>34022.050169999995</v>
      </c>
      <c r="R319" s="98">
        <v>1.0933333333333331E-2</v>
      </c>
      <c r="S319" s="98">
        <v>6.0969920852644802E-3</v>
      </c>
      <c r="T319" s="98">
        <f>Q319/'סכום נכסי הקרן'!$C$43</f>
        <v>7.0714911559039307E-4</v>
      </c>
    </row>
    <row r="320" spans="2:20" s="152" customFormat="1">
      <c r="B320" s="90" t="s">
        <v>1075</v>
      </c>
      <c r="C320" s="87" t="s">
        <v>1076</v>
      </c>
      <c r="D320" s="100" t="s">
        <v>32</v>
      </c>
      <c r="E320" s="100" t="s">
        <v>938</v>
      </c>
      <c r="F320" s="87"/>
      <c r="G320" s="100" t="s">
        <v>963</v>
      </c>
      <c r="H320" s="87" t="s">
        <v>746</v>
      </c>
      <c r="I320" s="87" t="s">
        <v>940</v>
      </c>
      <c r="J320" s="87"/>
      <c r="K320" s="97">
        <v>2.9000000000000004</v>
      </c>
      <c r="L320" s="100" t="s">
        <v>195</v>
      </c>
      <c r="M320" s="101">
        <v>7.0000000000000007E-2</v>
      </c>
      <c r="N320" s="101">
        <v>8.5300000000000015E-2</v>
      </c>
      <c r="O320" s="97">
        <v>949999.99999999988</v>
      </c>
      <c r="P320" s="99">
        <v>95.168000000000006</v>
      </c>
      <c r="Q320" s="97">
        <v>4910.3613099999984</v>
      </c>
      <c r="R320" s="98">
        <v>6.4155204270170392E-4</v>
      </c>
      <c r="S320" s="98">
        <v>8.7997148594114009E-4</v>
      </c>
      <c r="T320" s="98">
        <f>Q320/'סכום נכסי הקרן'!$C$43</f>
        <v>1.020619756965041E-4</v>
      </c>
    </row>
    <row r="321" spans="2:20" s="152" customFormat="1">
      <c r="B321" s="90" t="s">
        <v>1077</v>
      </c>
      <c r="C321" s="87" t="s">
        <v>1078</v>
      </c>
      <c r="D321" s="100" t="s">
        <v>32</v>
      </c>
      <c r="E321" s="100" t="s">
        <v>938</v>
      </c>
      <c r="F321" s="87"/>
      <c r="G321" s="100" t="s">
        <v>963</v>
      </c>
      <c r="H321" s="87" t="s">
        <v>1079</v>
      </c>
      <c r="I321" s="87" t="s">
        <v>940</v>
      </c>
      <c r="J321" s="87"/>
      <c r="K321" s="97">
        <v>15.42</v>
      </c>
      <c r="L321" s="100" t="s">
        <v>194</v>
      </c>
      <c r="M321" s="101">
        <v>5.5E-2</v>
      </c>
      <c r="N321" s="101">
        <v>5.8099999999999999E-2</v>
      </c>
      <c r="O321" s="97">
        <v>13155999.999999998</v>
      </c>
      <c r="P321" s="99">
        <v>94.941000000000003</v>
      </c>
      <c r="Q321" s="97">
        <v>54304.264529999993</v>
      </c>
      <c r="R321" s="98">
        <v>1.0524799999999999E-2</v>
      </c>
      <c r="S321" s="98">
        <v>9.7317083885635411E-3</v>
      </c>
      <c r="T321" s="98">
        <f>Q321/'סכום נכסי הקרן'!$C$43</f>
        <v>1.1287154196556242E-3</v>
      </c>
    </row>
    <row r="322" spans="2:20" s="152" customFormat="1">
      <c r="B322" s="90" t="s">
        <v>1080</v>
      </c>
      <c r="C322" s="87" t="s">
        <v>1081</v>
      </c>
      <c r="D322" s="100" t="s">
        <v>32</v>
      </c>
      <c r="E322" s="100" t="s">
        <v>938</v>
      </c>
      <c r="F322" s="87"/>
      <c r="G322" s="100" t="s">
        <v>963</v>
      </c>
      <c r="H322" s="87" t="s">
        <v>752</v>
      </c>
      <c r="I322" s="87" t="s">
        <v>940</v>
      </c>
      <c r="J322" s="87"/>
      <c r="K322" s="97">
        <v>6.5900000000000007</v>
      </c>
      <c r="L322" s="100" t="s">
        <v>192</v>
      </c>
      <c r="M322" s="101">
        <v>0.08</v>
      </c>
      <c r="N322" s="101">
        <v>8.7100000000000011E-2</v>
      </c>
      <c r="O322" s="97">
        <v>1368999.9999999998</v>
      </c>
      <c r="P322" s="99">
        <v>95.05</v>
      </c>
      <c r="Q322" s="97">
        <v>4901.5948099999987</v>
      </c>
      <c r="R322" s="98">
        <v>1.1904347826086955E-3</v>
      </c>
      <c r="S322" s="98">
        <v>8.7840046712103976E-4</v>
      </c>
      <c r="T322" s="98">
        <f>Q322/'סכום נכסי הקרן'!$C$43</f>
        <v>1.0187976378714394E-4</v>
      </c>
    </row>
    <row r="323" spans="2:20" s="152" customFormat="1">
      <c r="B323" s="164"/>
    </row>
    <row r="324" spans="2:20" s="152" customFormat="1">
      <c r="B324" s="164"/>
    </row>
    <row r="325" spans="2:20" s="152" customFormat="1">
      <c r="B325" s="164"/>
    </row>
    <row r="326" spans="2:20" s="152" customFormat="1">
      <c r="B326" s="153" t="s">
        <v>2833</v>
      </c>
    </row>
    <row r="327" spans="2:20" s="152" customFormat="1">
      <c r="B327" s="153" t="s">
        <v>140</v>
      </c>
    </row>
    <row r="328" spans="2:20" s="152" customFormat="1">
      <c r="B328" s="164"/>
    </row>
    <row r="329" spans="2:20" s="152" customFormat="1">
      <c r="B329" s="164"/>
    </row>
    <row r="330" spans="2:20" s="152" customFormat="1">
      <c r="B330" s="164"/>
    </row>
    <row r="331" spans="2:20" s="152" customFormat="1">
      <c r="B331" s="164"/>
    </row>
    <row r="332" spans="2:20" s="152" customFormat="1">
      <c r="B332" s="164"/>
    </row>
    <row r="333" spans="2:20" s="152" customFormat="1">
      <c r="B333" s="164"/>
    </row>
    <row r="334" spans="2:20" s="152" customFormat="1">
      <c r="B334" s="164"/>
    </row>
    <row r="335" spans="2:20" s="152" customFormat="1">
      <c r="B335" s="164"/>
    </row>
    <row r="336" spans="2:20" s="152" customFormat="1">
      <c r="B336" s="164"/>
    </row>
    <row r="337" spans="2:6" s="152" customFormat="1">
      <c r="B337" s="164"/>
    </row>
    <row r="338" spans="2:6" s="152" customFormat="1">
      <c r="B338" s="164"/>
    </row>
    <row r="339" spans="2:6" s="152" customFormat="1">
      <c r="B339" s="164"/>
    </row>
    <row r="340" spans="2:6" s="152" customFormat="1">
      <c r="B340" s="164"/>
    </row>
    <row r="341" spans="2:6" s="152" customFormat="1">
      <c r="B341" s="164"/>
    </row>
    <row r="342" spans="2:6" s="152" customFormat="1">
      <c r="B342" s="164"/>
    </row>
    <row r="343" spans="2:6">
      <c r="C343" s="1"/>
      <c r="D343" s="1"/>
      <c r="E343" s="1"/>
      <c r="F343" s="1"/>
    </row>
    <row r="344" spans="2:6">
      <c r="C344" s="1"/>
      <c r="D344" s="1"/>
      <c r="E344" s="1"/>
      <c r="F344" s="1"/>
    </row>
    <row r="345" spans="2:6">
      <c r="C345" s="1"/>
      <c r="D345" s="1"/>
      <c r="E345" s="1"/>
      <c r="F345" s="1"/>
    </row>
    <row r="346" spans="2:6">
      <c r="C346" s="1"/>
      <c r="D346" s="1"/>
      <c r="E346" s="1"/>
      <c r="F346" s="1"/>
    </row>
    <row r="347" spans="2:6">
      <c r="C347" s="1"/>
      <c r="D347" s="1"/>
      <c r="E347" s="1"/>
      <c r="F347" s="1"/>
    </row>
    <row r="348" spans="2:6">
      <c r="C348" s="1"/>
      <c r="D348" s="1"/>
      <c r="E348" s="1"/>
      <c r="F348" s="1"/>
    </row>
    <row r="349" spans="2:6">
      <c r="C349" s="1"/>
      <c r="D349" s="1"/>
      <c r="E349" s="1"/>
      <c r="F349" s="1"/>
    </row>
    <row r="350" spans="2:6">
      <c r="C350" s="1"/>
      <c r="D350" s="1"/>
      <c r="E350" s="1"/>
      <c r="F350" s="1"/>
    </row>
    <row r="351" spans="2:6">
      <c r="C351" s="1"/>
      <c r="D351" s="1"/>
      <c r="E351" s="1"/>
      <c r="F351" s="1"/>
    </row>
    <row r="352" spans="2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3" sheet="1" objects="1" scenarios="1"/>
  <mergeCells count="2">
    <mergeCell ref="B6:T6"/>
    <mergeCell ref="B7:T7"/>
  </mergeCells>
  <phoneticPr fontId="4" type="noConversion"/>
  <conditionalFormatting sqref="B12:B322">
    <cfRule type="cellIs" dxfId="11" priority="2" operator="equal">
      <formula>"NR3"</formula>
    </cfRule>
  </conditionalFormatting>
  <conditionalFormatting sqref="B12:B322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$AS$7:$AS$24</formula1>
    </dataValidation>
    <dataValidation allowBlank="1" showInputMessage="1" showErrorMessage="1" sqref="H2"/>
    <dataValidation type="list" allowBlank="1" showInputMessage="1" showErrorMessage="1" sqref="I12:I828">
      <formula1>$AU$7:$AU$10</formula1>
    </dataValidation>
    <dataValidation type="list" allowBlank="1" showInputMessage="1" showErrorMessage="1" sqref="E12:E822">
      <formula1>$AQ$7:$AQ$24</formula1>
    </dataValidation>
    <dataValidation type="list" allowBlank="1" showInputMessage="1" showErrorMessage="1" sqref="L12:L828">
      <formula1>$AV$7:$AV$20</formula1>
    </dataValidation>
    <dataValidation type="list" allowBlank="1" showInputMessage="1" showErrorMessage="1" sqref="G12:G272 G274:G294 G296:G555">
      <formula1>$AS$7:$AS$29</formula1>
    </dataValidation>
  </dataValidations>
  <pageMargins left="0" right="0" top="0.51181102362204722" bottom="0.51181102362204722" header="0" footer="0.23622047244094491"/>
  <pageSetup paperSize="9" scale="50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U363"/>
  <sheetViews>
    <sheetView rightToLeft="1" zoomScale="90" zoomScaleNormal="90" workbookViewId="0">
      <selection activeCell="A12" sqref="A12"/>
    </sheetView>
  </sheetViews>
  <sheetFormatPr defaultColWidth="9.140625" defaultRowHeight="18"/>
  <cols>
    <col min="1" max="1" width="6.28515625" style="1" customWidth="1"/>
    <col min="2" max="2" width="34.28515625" style="2" customWidth="1"/>
    <col min="3" max="3" width="17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29" style="2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.710937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208</v>
      </c>
      <c r="C1" s="81" t="s" vm="1">
        <v>273</v>
      </c>
    </row>
    <row r="2" spans="2:47">
      <c r="B2" s="57" t="s">
        <v>207</v>
      </c>
      <c r="C2" s="81" t="s">
        <v>274</v>
      </c>
    </row>
    <row r="3" spans="2:47">
      <c r="B3" s="57" t="s">
        <v>209</v>
      </c>
      <c r="C3" s="81" t="s">
        <v>275</v>
      </c>
    </row>
    <row r="4" spans="2:47">
      <c r="B4" s="57" t="s">
        <v>210</v>
      </c>
      <c r="C4" s="81">
        <v>162</v>
      </c>
    </row>
    <row r="6" spans="2:47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AU6" s="3"/>
    </row>
    <row r="7" spans="2:47" ht="26.25" customHeight="1">
      <c r="B7" s="229" t="s">
        <v>117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AQ7" s="3"/>
      <c r="AU7" s="3"/>
    </row>
    <row r="8" spans="2:47" s="3" customFormat="1" ht="63">
      <c r="B8" s="22" t="s">
        <v>143</v>
      </c>
      <c r="C8" s="30" t="s">
        <v>59</v>
      </c>
      <c r="D8" s="73" t="s">
        <v>148</v>
      </c>
      <c r="E8" s="73" t="s">
        <v>258</v>
      </c>
      <c r="F8" s="73" t="s">
        <v>145</v>
      </c>
      <c r="G8" s="30" t="s">
        <v>84</v>
      </c>
      <c r="H8" s="30" t="s">
        <v>129</v>
      </c>
      <c r="I8" s="30" t="s">
        <v>0</v>
      </c>
      <c r="J8" s="13" t="s">
        <v>133</v>
      </c>
      <c r="K8" s="13" t="s">
        <v>79</v>
      </c>
      <c r="L8" s="13" t="s">
        <v>74</v>
      </c>
      <c r="M8" s="77" t="s">
        <v>211</v>
      </c>
      <c r="N8" s="14" t="s">
        <v>213</v>
      </c>
      <c r="AQ8" s="1"/>
      <c r="AR8" s="1"/>
      <c r="AS8" s="1"/>
      <c r="AU8" s="4"/>
    </row>
    <row r="9" spans="2:47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80</v>
      </c>
      <c r="K9" s="16" t="s">
        <v>23</v>
      </c>
      <c r="L9" s="16" t="s">
        <v>20</v>
      </c>
      <c r="M9" s="16" t="s">
        <v>20</v>
      </c>
      <c r="N9" s="17" t="s">
        <v>20</v>
      </c>
      <c r="AQ9" s="1"/>
      <c r="AS9" s="1"/>
      <c r="AU9" s="4"/>
    </row>
    <row r="10" spans="2:4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Q10" s="1"/>
      <c r="AR10" s="3"/>
      <c r="AS10" s="1"/>
      <c r="AU10" s="1"/>
    </row>
    <row r="11" spans="2:47" s="4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8046069.9199300027</v>
      </c>
      <c r="L11" s="83"/>
      <c r="M11" s="92">
        <v>1</v>
      </c>
      <c r="N11" s="92">
        <f>K11/'סכום נכסי הקרן'!$C$43</f>
        <v>0.16723775314616693</v>
      </c>
      <c r="AQ11" s="1"/>
      <c r="AR11" s="3"/>
      <c r="AS11" s="1"/>
      <c r="AU11" s="1"/>
    </row>
    <row r="12" spans="2:47" ht="20.25">
      <c r="B12" s="108" t="s">
        <v>268</v>
      </c>
      <c r="C12" s="85"/>
      <c r="D12" s="85"/>
      <c r="E12" s="85"/>
      <c r="F12" s="85"/>
      <c r="G12" s="85"/>
      <c r="H12" s="85"/>
      <c r="I12" s="94"/>
      <c r="J12" s="96"/>
      <c r="K12" s="94">
        <v>5082521.4522700002</v>
      </c>
      <c r="L12" s="85"/>
      <c r="M12" s="95">
        <v>0.63167751496673741</v>
      </c>
      <c r="N12" s="95">
        <f>K12/'סכום נכסי הקרן'!$C$43</f>
        <v>0.10564032831599141</v>
      </c>
      <c r="AR12" s="4"/>
    </row>
    <row r="13" spans="2:47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3741893.8969399985</v>
      </c>
      <c r="L13" s="85"/>
      <c r="M13" s="95">
        <v>0.46505858564208841</v>
      </c>
      <c r="N13" s="95">
        <f>K13/'סכום נכסי הקרן'!$C$43</f>
        <v>7.777535294411711E-2</v>
      </c>
    </row>
    <row r="14" spans="2:47">
      <c r="B14" s="110" t="s">
        <v>1082</v>
      </c>
      <c r="C14" s="87" t="s">
        <v>1083</v>
      </c>
      <c r="D14" s="100" t="s">
        <v>149</v>
      </c>
      <c r="E14" s="100" t="s">
        <v>359</v>
      </c>
      <c r="F14" s="87" t="s">
        <v>1084</v>
      </c>
      <c r="G14" s="100" t="s">
        <v>769</v>
      </c>
      <c r="H14" s="100" t="s">
        <v>193</v>
      </c>
      <c r="I14" s="97">
        <v>35960861.539999992</v>
      </c>
      <c r="J14" s="99">
        <v>214.2</v>
      </c>
      <c r="K14" s="97">
        <v>77028.165420000019</v>
      </c>
      <c r="L14" s="98">
        <v>1.0783414677214604E-2</v>
      </c>
      <c r="M14" s="98">
        <v>9.5733900135769809E-3</v>
      </c>
      <c r="N14" s="98">
        <f>K14/'סכום נכסי הקרן'!$C$43</f>
        <v>1.6010322358625667E-3</v>
      </c>
    </row>
    <row r="15" spans="2:47">
      <c r="B15" s="110" t="s">
        <v>1085</v>
      </c>
      <c r="C15" s="87" t="s">
        <v>1086</v>
      </c>
      <c r="D15" s="100" t="s">
        <v>149</v>
      </c>
      <c r="E15" s="100" t="s">
        <v>359</v>
      </c>
      <c r="F15" s="87" t="s">
        <v>1087</v>
      </c>
      <c r="G15" s="100" t="s">
        <v>218</v>
      </c>
      <c r="H15" s="100" t="s">
        <v>193</v>
      </c>
      <c r="I15" s="97">
        <v>54600.999999999993</v>
      </c>
      <c r="J15" s="99">
        <v>3785</v>
      </c>
      <c r="K15" s="97">
        <v>2066.6478499999998</v>
      </c>
      <c r="L15" s="98">
        <v>1.0017279509025209E-4</v>
      </c>
      <c r="M15" s="98">
        <v>2.5685183829697301E-4</v>
      </c>
      <c r="N15" s="98">
        <f>K15/'סכום נכסי הקרן'!$C$43</f>
        <v>4.2955324328248365E-5</v>
      </c>
    </row>
    <row r="16" spans="2:47" ht="20.25">
      <c r="B16" s="110" t="s">
        <v>1088</v>
      </c>
      <c r="C16" s="87" t="s">
        <v>1089</v>
      </c>
      <c r="D16" s="100" t="s">
        <v>149</v>
      </c>
      <c r="E16" s="100" t="s">
        <v>359</v>
      </c>
      <c r="F16" s="87" t="s">
        <v>1090</v>
      </c>
      <c r="G16" s="100" t="s">
        <v>976</v>
      </c>
      <c r="H16" s="100" t="s">
        <v>193</v>
      </c>
      <c r="I16" s="97">
        <v>1227570.92</v>
      </c>
      <c r="J16" s="99">
        <v>15480</v>
      </c>
      <c r="K16" s="97">
        <v>190027.97692999995</v>
      </c>
      <c r="L16" s="98">
        <v>2.499742190162027E-2</v>
      </c>
      <c r="M16" s="98">
        <v>2.3617490131337699E-2</v>
      </c>
      <c r="N16" s="98">
        <f>K16/'סכום נכסי הקרן'!$C$43</f>
        <v>3.949735984516688E-3</v>
      </c>
      <c r="AQ16" s="4"/>
    </row>
    <row r="17" spans="2:14">
      <c r="B17" s="110" t="s">
        <v>1091</v>
      </c>
      <c r="C17" s="87" t="s">
        <v>1092</v>
      </c>
      <c r="D17" s="100" t="s">
        <v>149</v>
      </c>
      <c r="E17" s="100" t="s">
        <v>359</v>
      </c>
      <c r="F17" s="87" t="s">
        <v>780</v>
      </c>
      <c r="G17" s="100" t="s">
        <v>781</v>
      </c>
      <c r="H17" s="100" t="s">
        <v>193</v>
      </c>
      <c r="I17" s="97">
        <v>612510.99999999988</v>
      </c>
      <c r="J17" s="99">
        <v>35370</v>
      </c>
      <c r="K17" s="97">
        <v>216645.14069999999</v>
      </c>
      <c r="L17" s="98">
        <v>1.4332516507662046E-2</v>
      </c>
      <c r="M17" s="98">
        <v>2.6925585143546045E-2</v>
      </c>
      <c r="N17" s="98">
        <f>K17/'סכום נכסי הקרן'!$C$43</f>
        <v>4.5029743615524536E-3</v>
      </c>
    </row>
    <row r="18" spans="2:14">
      <c r="B18" s="110" t="s">
        <v>1093</v>
      </c>
      <c r="C18" s="87" t="s">
        <v>1094</v>
      </c>
      <c r="D18" s="100" t="s">
        <v>149</v>
      </c>
      <c r="E18" s="100" t="s">
        <v>359</v>
      </c>
      <c r="F18" s="87" t="s">
        <v>1095</v>
      </c>
      <c r="G18" s="100" t="s">
        <v>469</v>
      </c>
      <c r="H18" s="100" t="s">
        <v>193</v>
      </c>
      <c r="I18" s="97">
        <v>178945.99999999997</v>
      </c>
      <c r="J18" s="99">
        <v>8213</v>
      </c>
      <c r="K18" s="97">
        <v>14696.834979999996</v>
      </c>
      <c r="L18" s="98">
        <v>1.6173066945864897E-3</v>
      </c>
      <c r="M18" s="98">
        <v>1.8265855412958991E-3</v>
      </c>
      <c r="N18" s="98">
        <f>K18/'סכום נכסי הקרן'!$C$43</f>
        <v>3.0547406185560128E-4</v>
      </c>
    </row>
    <row r="19" spans="2:14">
      <c r="B19" s="110" t="s">
        <v>1096</v>
      </c>
      <c r="C19" s="87" t="s">
        <v>1097</v>
      </c>
      <c r="D19" s="100" t="s">
        <v>149</v>
      </c>
      <c r="E19" s="100" t="s">
        <v>359</v>
      </c>
      <c r="F19" s="87" t="s">
        <v>429</v>
      </c>
      <c r="G19" s="100" t="s">
        <v>430</v>
      </c>
      <c r="H19" s="100" t="s">
        <v>193</v>
      </c>
      <c r="I19" s="97">
        <v>39888551.999999993</v>
      </c>
      <c r="J19" s="99">
        <v>847.5</v>
      </c>
      <c r="K19" s="97">
        <v>338055.47820999991</v>
      </c>
      <c r="L19" s="98">
        <v>1.4424018425065998E-2</v>
      </c>
      <c r="M19" s="98">
        <v>4.2014981422500597E-2</v>
      </c>
      <c r="N19" s="98">
        <f>K19/'סכום נכסי הקרן'!$C$43</f>
        <v>7.0264910915769441E-3</v>
      </c>
    </row>
    <row r="20" spans="2:14">
      <c r="B20" s="110" t="s">
        <v>1098</v>
      </c>
      <c r="C20" s="87" t="s">
        <v>1099</v>
      </c>
      <c r="D20" s="100" t="s">
        <v>149</v>
      </c>
      <c r="E20" s="100" t="s">
        <v>359</v>
      </c>
      <c r="F20" s="87" t="s">
        <v>387</v>
      </c>
      <c r="G20" s="100" t="s">
        <v>361</v>
      </c>
      <c r="H20" s="100" t="s">
        <v>193</v>
      </c>
      <c r="I20" s="97">
        <v>1167385.9999999998</v>
      </c>
      <c r="J20" s="99">
        <v>4657</v>
      </c>
      <c r="K20" s="97">
        <v>54365.16601999999</v>
      </c>
      <c r="L20" s="98">
        <v>1.1635458333316719E-2</v>
      </c>
      <c r="M20" s="98">
        <v>6.7567354697401069E-3</v>
      </c>
      <c r="N20" s="98">
        <f>K20/'סכום נכסי הקרן'!$C$43</f>
        <v>1.1299812585623462E-3</v>
      </c>
    </row>
    <row r="21" spans="2:14">
      <c r="B21" s="110" t="s">
        <v>1100</v>
      </c>
      <c r="C21" s="87" t="s">
        <v>1101</v>
      </c>
      <c r="D21" s="100" t="s">
        <v>149</v>
      </c>
      <c r="E21" s="100" t="s">
        <v>359</v>
      </c>
      <c r="F21" s="87" t="s">
        <v>501</v>
      </c>
      <c r="G21" s="100" t="s">
        <v>410</v>
      </c>
      <c r="H21" s="100" t="s">
        <v>193</v>
      </c>
      <c r="I21" s="97">
        <v>1559951.1799999997</v>
      </c>
      <c r="J21" s="99">
        <v>3429</v>
      </c>
      <c r="K21" s="97">
        <v>53490.725959999996</v>
      </c>
      <c r="L21" s="98">
        <v>7.9798890476288527E-3</v>
      </c>
      <c r="M21" s="98">
        <v>6.6480563172219296E-3</v>
      </c>
      <c r="N21" s="98">
        <f>K21/'סכום נכסי הקרן'!$C$43</f>
        <v>1.1118060012813766E-3</v>
      </c>
    </row>
    <row r="22" spans="2:14">
      <c r="B22" s="110" t="s">
        <v>1102</v>
      </c>
      <c r="C22" s="87" t="s">
        <v>1103</v>
      </c>
      <c r="D22" s="100" t="s">
        <v>149</v>
      </c>
      <c r="E22" s="100" t="s">
        <v>359</v>
      </c>
      <c r="F22" s="87" t="s">
        <v>513</v>
      </c>
      <c r="G22" s="100" t="s">
        <v>361</v>
      </c>
      <c r="H22" s="100" t="s">
        <v>193</v>
      </c>
      <c r="I22" s="97">
        <v>12053327.999999998</v>
      </c>
      <c r="J22" s="99">
        <v>636</v>
      </c>
      <c r="K22" s="97">
        <v>76659.166079999981</v>
      </c>
      <c r="L22" s="98">
        <v>1.1437213378533814E-2</v>
      </c>
      <c r="M22" s="98">
        <v>9.5275291965977449E-3</v>
      </c>
      <c r="N22" s="98">
        <f>K22/'סכום נכסי הקרן'!$C$43</f>
        <v>1.5933625758735119E-3</v>
      </c>
    </row>
    <row r="23" spans="2:14">
      <c r="B23" s="110" t="s">
        <v>1104</v>
      </c>
      <c r="C23" s="87" t="s">
        <v>1105</v>
      </c>
      <c r="D23" s="100" t="s">
        <v>149</v>
      </c>
      <c r="E23" s="100" t="s">
        <v>359</v>
      </c>
      <c r="F23" s="87" t="s">
        <v>1106</v>
      </c>
      <c r="G23" s="100" t="s">
        <v>769</v>
      </c>
      <c r="H23" s="100" t="s">
        <v>193</v>
      </c>
      <c r="I23" s="97">
        <v>2602267.9999999995</v>
      </c>
      <c r="J23" s="99">
        <v>1105</v>
      </c>
      <c r="K23" s="97">
        <v>28755.061399999991</v>
      </c>
      <c r="L23" s="98">
        <v>4.757633666628412E-3</v>
      </c>
      <c r="M23" s="98">
        <v>3.5738020780523056E-3</v>
      </c>
      <c r="N23" s="98">
        <f>K23/'סכום נכסי הקרן'!$C$43</f>
        <v>5.9767462972256996E-4</v>
      </c>
    </row>
    <row r="24" spans="2:14">
      <c r="B24" s="110" t="s">
        <v>1107</v>
      </c>
      <c r="C24" s="87" t="s">
        <v>1108</v>
      </c>
      <c r="D24" s="100" t="s">
        <v>149</v>
      </c>
      <c r="E24" s="100" t="s">
        <v>359</v>
      </c>
      <c r="F24" s="87" t="s">
        <v>1109</v>
      </c>
      <c r="G24" s="100" t="s">
        <v>473</v>
      </c>
      <c r="H24" s="100" t="s">
        <v>193</v>
      </c>
      <c r="I24" s="97">
        <v>654226.99999999988</v>
      </c>
      <c r="J24" s="99">
        <v>20270</v>
      </c>
      <c r="K24" s="97">
        <v>132611.81289999999</v>
      </c>
      <c r="L24" s="98">
        <v>6.4049563944050005E-4</v>
      </c>
      <c r="M24" s="98">
        <v>1.648156357323249E-2</v>
      </c>
      <c r="N24" s="98">
        <f>K24/'סכום נכסי הקרן'!$C$43</f>
        <v>2.7563396603231122E-3</v>
      </c>
    </row>
    <row r="25" spans="2:14">
      <c r="B25" s="110" t="s">
        <v>1110</v>
      </c>
      <c r="C25" s="87" t="s">
        <v>1111</v>
      </c>
      <c r="D25" s="100" t="s">
        <v>149</v>
      </c>
      <c r="E25" s="100" t="s">
        <v>359</v>
      </c>
      <c r="F25" s="87" t="s">
        <v>1112</v>
      </c>
      <c r="G25" s="100" t="s">
        <v>769</v>
      </c>
      <c r="H25" s="100" t="s">
        <v>193</v>
      </c>
      <c r="I25" s="97">
        <v>571784028.51999998</v>
      </c>
      <c r="J25" s="99">
        <v>64.400000000000006</v>
      </c>
      <c r="K25" s="97">
        <v>368228.91436999995</v>
      </c>
      <c r="L25" s="98">
        <v>4.4145417419229019E-2</v>
      </c>
      <c r="M25" s="98">
        <v>4.5765065185166001E-2</v>
      </c>
      <c r="N25" s="98">
        <f>K25/'סכום נכסי הקרן'!$C$43</f>
        <v>7.6536466741550305E-3</v>
      </c>
    </row>
    <row r="26" spans="2:14" s="152" customFormat="1">
      <c r="B26" s="110" t="s">
        <v>1113</v>
      </c>
      <c r="C26" s="87" t="s">
        <v>1114</v>
      </c>
      <c r="D26" s="100" t="s">
        <v>149</v>
      </c>
      <c r="E26" s="100" t="s">
        <v>359</v>
      </c>
      <c r="F26" s="87" t="s">
        <v>939</v>
      </c>
      <c r="G26" s="100" t="s">
        <v>473</v>
      </c>
      <c r="H26" s="100" t="s">
        <v>193</v>
      </c>
      <c r="I26" s="97">
        <v>14839901.999999998</v>
      </c>
      <c r="J26" s="99">
        <v>1635</v>
      </c>
      <c r="K26" s="97">
        <v>242632.3977</v>
      </c>
      <c r="L26" s="98">
        <v>1.1637150066528159E-2</v>
      </c>
      <c r="M26" s="98">
        <v>3.0155392646912371E-2</v>
      </c>
      <c r="N26" s="98">
        <f>K26/'סכום נכסי הקרן'!$C$43</f>
        <v>5.0431201115100684E-3</v>
      </c>
    </row>
    <row r="27" spans="2:14" s="152" customFormat="1">
      <c r="B27" s="110" t="s">
        <v>1115</v>
      </c>
      <c r="C27" s="87" t="s">
        <v>1116</v>
      </c>
      <c r="D27" s="100" t="s">
        <v>149</v>
      </c>
      <c r="E27" s="100" t="s">
        <v>359</v>
      </c>
      <c r="F27" s="87" t="s">
        <v>360</v>
      </c>
      <c r="G27" s="100" t="s">
        <v>361</v>
      </c>
      <c r="H27" s="100" t="s">
        <v>193</v>
      </c>
      <c r="I27" s="97">
        <v>16024549.999999998</v>
      </c>
      <c r="J27" s="99">
        <v>1349</v>
      </c>
      <c r="K27" s="97">
        <v>216171.17949999991</v>
      </c>
      <c r="L27" s="98">
        <v>1.0522073202215373E-2</v>
      </c>
      <c r="M27" s="98">
        <v>2.6866679217458316E-2</v>
      </c>
      <c r="N27" s="98">
        <f>K27/'סכום נכסי הקרן'!$C$43</f>
        <v>4.4931230668265477E-3</v>
      </c>
    </row>
    <row r="28" spans="2:14" s="152" customFormat="1">
      <c r="B28" s="110" t="s">
        <v>1117</v>
      </c>
      <c r="C28" s="87" t="s">
        <v>1118</v>
      </c>
      <c r="D28" s="100" t="s">
        <v>149</v>
      </c>
      <c r="E28" s="100" t="s">
        <v>359</v>
      </c>
      <c r="F28" s="87" t="s">
        <v>367</v>
      </c>
      <c r="G28" s="100" t="s">
        <v>361</v>
      </c>
      <c r="H28" s="100" t="s">
        <v>193</v>
      </c>
      <c r="I28" s="97">
        <v>2850910.9999999995</v>
      </c>
      <c r="J28" s="99">
        <v>4407</v>
      </c>
      <c r="K28" s="97">
        <v>125639.64776999998</v>
      </c>
      <c r="L28" s="98">
        <v>1.2292362802007524E-2</v>
      </c>
      <c r="M28" s="98">
        <v>1.5615033055926139E-2</v>
      </c>
      <c r="N28" s="98">
        <f>K28/'סכום נכסי הקרן'!$C$43</f>
        <v>2.6114230435762124E-3</v>
      </c>
    </row>
    <row r="29" spans="2:14" s="152" customFormat="1">
      <c r="B29" s="110" t="s">
        <v>1119</v>
      </c>
      <c r="C29" s="87" t="s">
        <v>1120</v>
      </c>
      <c r="D29" s="100" t="s">
        <v>149</v>
      </c>
      <c r="E29" s="100" t="s">
        <v>359</v>
      </c>
      <c r="F29" s="87"/>
      <c r="G29" s="100" t="s">
        <v>1121</v>
      </c>
      <c r="H29" s="100" t="s">
        <v>193</v>
      </c>
      <c r="I29" s="97">
        <v>160790.99999999997</v>
      </c>
      <c r="J29" s="99">
        <v>17270</v>
      </c>
      <c r="K29" s="97">
        <v>27768.605699999996</v>
      </c>
      <c r="L29" s="98">
        <v>3.2698448806746172E-4</v>
      </c>
      <c r="M29" s="98">
        <v>3.4512011424630488E-3</v>
      </c>
      <c r="N29" s="98">
        <f>K29/'סכום נכסי הקרן'!$C$43</f>
        <v>5.771711247210047E-4</v>
      </c>
    </row>
    <row r="30" spans="2:14" s="152" customFormat="1">
      <c r="B30" s="110" t="s">
        <v>1122</v>
      </c>
      <c r="C30" s="87" t="s">
        <v>1123</v>
      </c>
      <c r="D30" s="100" t="s">
        <v>149</v>
      </c>
      <c r="E30" s="100" t="s">
        <v>359</v>
      </c>
      <c r="F30" s="87" t="s">
        <v>544</v>
      </c>
      <c r="G30" s="100" t="s">
        <v>410</v>
      </c>
      <c r="H30" s="100" t="s">
        <v>193</v>
      </c>
      <c r="I30" s="97">
        <v>1325240.7999999998</v>
      </c>
      <c r="J30" s="99">
        <v>13530</v>
      </c>
      <c r="K30" s="97">
        <v>179305.08024000001</v>
      </c>
      <c r="L30" s="98">
        <v>2.983085422451159E-2</v>
      </c>
      <c r="M30" s="98">
        <v>2.2284802645806474E-2</v>
      </c>
      <c r="N30" s="98">
        <f>K30/'סכום נכסי הקרן'!$C$43</f>
        <v>3.7268603237904309E-3</v>
      </c>
    </row>
    <row r="31" spans="2:14" s="152" customFormat="1">
      <c r="B31" s="110" t="s">
        <v>1124</v>
      </c>
      <c r="C31" s="87" t="s">
        <v>1125</v>
      </c>
      <c r="D31" s="100" t="s">
        <v>149</v>
      </c>
      <c r="E31" s="100" t="s">
        <v>359</v>
      </c>
      <c r="F31" s="87" t="s">
        <v>1126</v>
      </c>
      <c r="G31" s="100" t="s">
        <v>221</v>
      </c>
      <c r="H31" s="100" t="s">
        <v>193</v>
      </c>
      <c r="I31" s="97">
        <v>249116.99999999997</v>
      </c>
      <c r="J31" s="99">
        <v>24650</v>
      </c>
      <c r="K31" s="97">
        <v>61407.340499999991</v>
      </c>
      <c r="L31" s="98">
        <v>4.0960818331765405E-3</v>
      </c>
      <c r="M31" s="98">
        <v>7.6319670486450619E-3</v>
      </c>
      <c r="N31" s="98">
        <f>K31/'סכום נכסי הקרן'!$C$43</f>
        <v>1.2763530213009831E-3</v>
      </c>
    </row>
    <row r="32" spans="2:14" s="152" customFormat="1">
      <c r="B32" s="110" t="s">
        <v>1127</v>
      </c>
      <c r="C32" s="87" t="s">
        <v>1128</v>
      </c>
      <c r="D32" s="100" t="s">
        <v>149</v>
      </c>
      <c r="E32" s="100" t="s">
        <v>359</v>
      </c>
      <c r="F32" s="87" t="s">
        <v>378</v>
      </c>
      <c r="G32" s="100" t="s">
        <v>361</v>
      </c>
      <c r="H32" s="100" t="s">
        <v>193</v>
      </c>
      <c r="I32" s="97">
        <v>16349925.999999998</v>
      </c>
      <c r="J32" s="99">
        <v>1950</v>
      </c>
      <c r="K32" s="97">
        <v>318823.55699999991</v>
      </c>
      <c r="L32" s="98">
        <v>1.2273329108056143E-2</v>
      </c>
      <c r="M32" s="98">
        <v>3.9624755958219855E-2</v>
      </c>
      <c r="N32" s="98">
        <f>K32/'סכום נכסי הקרן'!$C$43</f>
        <v>6.6267551554178798E-3</v>
      </c>
    </row>
    <row r="33" spans="2:14" s="152" customFormat="1">
      <c r="B33" s="110" t="s">
        <v>1129</v>
      </c>
      <c r="C33" s="87" t="s">
        <v>1130</v>
      </c>
      <c r="D33" s="100" t="s">
        <v>149</v>
      </c>
      <c r="E33" s="100" t="s">
        <v>359</v>
      </c>
      <c r="F33" s="87" t="s">
        <v>840</v>
      </c>
      <c r="G33" s="100" t="s">
        <v>536</v>
      </c>
      <c r="H33" s="100" t="s">
        <v>193</v>
      </c>
      <c r="I33" s="97">
        <v>268263.99999999994</v>
      </c>
      <c r="J33" s="99">
        <v>59690</v>
      </c>
      <c r="K33" s="97">
        <v>160126.78159999996</v>
      </c>
      <c r="L33" s="98">
        <v>2.6444147207697999E-2</v>
      </c>
      <c r="M33" s="98">
        <v>1.990124162398442E-2</v>
      </c>
      <c r="N33" s="98">
        <f>K33/'סכום נכסי הקרן'!$C$43</f>
        <v>3.3282389340141289E-3</v>
      </c>
    </row>
    <row r="34" spans="2:14" s="152" customFormat="1">
      <c r="B34" s="110" t="s">
        <v>1131</v>
      </c>
      <c r="C34" s="87" t="s">
        <v>1132</v>
      </c>
      <c r="D34" s="100" t="s">
        <v>149</v>
      </c>
      <c r="E34" s="100" t="s">
        <v>359</v>
      </c>
      <c r="F34" s="87" t="s">
        <v>1133</v>
      </c>
      <c r="G34" s="100" t="s">
        <v>469</v>
      </c>
      <c r="H34" s="100" t="s">
        <v>193</v>
      </c>
      <c r="I34" s="97">
        <v>1286448.9999999998</v>
      </c>
      <c r="J34" s="99">
        <v>19700</v>
      </c>
      <c r="K34" s="97">
        <v>253430.45299999998</v>
      </c>
      <c r="L34" s="98">
        <v>2.1836068800482843E-2</v>
      </c>
      <c r="M34" s="98">
        <v>3.1497421166109471E-2</v>
      </c>
      <c r="N34" s="98">
        <f>K34/'סכום נכסי הקרן'!$C$43</f>
        <v>5.2675579457186691E-3</v>
      </c>
    </row>
    <row r="35" spans="2:14" s="152" customFormat="1">
      <c r="B35" s="110" t="s">
        <v>1134</v>
      </c>
      <c r="C35" s="87" t="s">
        <v>1135</v>
      </c>
      <c r="D35" s="100" t="s">
        <v>149</v>
      </c>
      <c r="E35" s="100" t="s">
        <v>359</v>
      </c>
      <c r="F35" s="87" t="s">
        <v>1029</v>
      </c>
      <c r="G35" s="100" t="s">
        <v>473</v>
      </c>
      <c r="H35" s="100" t="s">
        <v>193</v>
      </c>
      <c r="I35" s="97">
        <v>166729.99999999997</v>
      </c>
      <c r="J35" s="99">
        <v>48520</v>
      </c>
      <c r="K35" s="97">
        <v>80897.395999999993</v>
      </c>
      <c r="L35" s="98">
        <v>1.1861410182162318E-3</v>
      </c>
      <c r="M35" s="98">
        <v>1.0054274547082704E-2</v>
      </c>
      <c r="N35" s="98">
        <f>K35/'סכום נכסי הקרן'!$C$43</f>
        <v>1.6814542847688066E-3</v>
      </c>
    </row>
    <row r="36" spans="2:14" s="152" customFormat="1">
      <c r="B36" s="110" t="s">
        <v>1136</v>
      </c>
      <c r="C36" s="87" t="s">
        <v>1137</v>
      </c>
      <c r="D36" s="100" t="s">
        <v>149</v>
      </c>
      <c r="E36" s="100" t="s">
        <v>359</v>
      </c>
      <c r="F36" s="87" t="s">
        <v>588</v>
      </c>
      <c r="G36" s="100" t="s">
        <v>536</v>
      </c>
      <c r="H36" s="100" t="s">
        <v>193</v>
      </c>
      <c r="I36" s="97">
        <v>15828.439999999997</v>
      </c>
      <c r="J36" s="99">
        <v>64440</v>
      </c>
      <c r="K36" s="97">
        <v>10199.846739999999</v>
      </c>
      <c r="L36" s="98">
        <v>1.3208423682542674E-3</v>
      </c>
      <c r="M36" s="98">
        <v>1.2676805995353237E-3</v>
      </c>
      <c r="N36" s="98">
        <f>K36/'סכום נכסי הקרן'!$C$43</f>
        <v>2.1200405517327335E-4</v>
      </c>
    </row>
    <row r="37" spans="2:14" s="152" customFormat="1">
      <c r="B37" s="110" t="s">
        <v>1138</v>
      </c>
      <c r="C37" s="87" t="s">
        <v>1139</v>
      </c>
      <c r="D37" s="100" t="s">
        <v>149</v>
      </c>
      <c r="E37" s="100" t="s">
        <v>359</v>
      </c>
      <c r="F37" s="87" t="s">
        <v>409</v>
      </c>
      <c r="G37" s="100" t="s">
        <v>410</v>
      </c>
      <c r="H37" s="100" t="s">
        <v>193</v>
      </c>
      <c r="I37" s="97">
        <v>2535210.9999999995</v>
      </c>
      <c r="J37" s="99">
        <v>14750</v>
      </c>
      <c r="K37" s="97">
        <v>373943.62249999994</v>
      </c>
      <c r="L37" s="98">
        <v>2.0905032589346523E-2</v>
      </c>
      <c r="M37" s="98">
        <v>4.6475313565663506E-2</v>
      </c>
      <c r="N37" s="98">
        <f>K37/'סכום נכסי הקרן'!$C$43</f>
        <v>7.7724270174851376E-3</v>
      </c>
    </row>
    <row r="38" spans="2:14" s="152" customFormat="1">
      <c r="B38" s="110" t="s">
        <v>1140</v>
      </c>
      <c r="C38" s="87" t="s">
        <v>1141</v>
      </c>
      <c r="D38" s="100" t="s">
        <v>149</v>
      </c>
      <c r="E38" s="100" t="s">
        <v>359</v>
      </c>
      <c r="F38" s="87" t="s">
        <v>468</v>
      </c>
      <c r="G38" s="100" t="s">
        <v>469</v>
      </c>
      <c r="H38" s="100" t="s">
        <v>193</v>
      </c>
      <c r="I38" s="97">
        <v>2466126.36</v>
      </c>
      <c r="J38" s="99">
        <v>5633</v>
      </c>
      <c r="K38" s="97">
        <v>138916.89786999999</v>
      </c>
      <c r="L38" s="98">
        <v>2.2978787780104266E-2</v>
      </c>
      <c r="M38" s="98">
        <v>1.726518651371706E-2</v>
      </c>
      <c r="N38" s="98">
        <f>K38/'סכום נכסי הקרן'!$C$43</f>
        <v>2.8873910002035442E-3</v>
      </c>
    </row>
    <row r="39" spans="2:14" s="152" customFormat="1">
      <c r="B39" s="111"/>
      <c r="C39" s="87"/>
      <c r="D39" s="87"/>
      <c r="E39" s="87"/>
      <c r="F39" s="87"/>
      <c r="G39" s="87"/>
      <c r="H39" s="87"/>
      <c r="I39" s="97"/>
      <c r="J39" s="99"/>
      <c r="K39" s="87"/>
      <c r="L39" s="87"/>
      <c r="M39" s="98"/>
      <c r="N39" s="87"/>
    </row>
    <row r="40" spans="2:14" s="152" customFormat="1">
      <c r="B40" s="109" t="s">
        <v>35</v>
      </c>
      <c r="C40" s="85"/>
      <c r="D40" s="85"/>
      <c r="E40" s="85"/>
      <c r="F40" s="85"/>
      <c r="G40" s="85"/>
      <c r="H40" s="85"/>
      <c r="I40" s="94"/>
      <c r="J40" s="96"/>
      <c r="K40" s="94">
        <f>SUM(K41:K82)</f>
        <v>1052565.3964399996</v>
      </c>
      <c r="L40" s="85"/>
      <c r="M40" s="95">
        <v>0.13521005174529532</v>
      </c>
      <c r="N40" s="95">
        <f>K40/'סכום נכסי הקרן'!$C$43</f>
        <v>2.1877596602039143E-2</v>
      </c>
    </row>
    <row r="41" spans="2:14" s="152" customFormat="1">
      <c r="B41" s="110" t="s">
        <v>1142</v>
      </c>
      <c r="C41" s="87" t="s">
        <v>1143</v>
      </c>
      <c r="D41" s="100" t="s">
        <v>149</v>
      </c>
      <c r="E41" s="100" t="s">
        <v>359</v>
      </c>
      <c r="F41" s="87" t="s">
        <v>877</v>
      </c>
      <c r="G41" s="100" t="s">
        <v>878</v>
      </c>
      <c r="H41" s="100" t="s">
        <v>193</v>
      </c>
      <c r="I41" s="97">
        <v>7906324.9999999991</v>
      </c>
      <c r="J41" s="99">
        <v>384.2</v>
      </c>
      <c r="K41" s="97">
        <v>30376.10066</v>
      </c>
      <c r="L41" s="98">
        <v>2.6997534843264167E-2</v>
      </c>
      <c r="M41" s="98">
        <v>3.7752717739574725E-3</v>
      </c>
      <c r="N41" s="98">
        <f>K41/'סכום נכסי הקרן'!$C$43</f>
        <v>6.3136796899279158E-4</v>
      </c>
    </row>
    <row r="42" spans="2:14" s="152" customFormat="1">
      <c r="B42" s="110" t="s">
        <v>1144</v>
      </c>
      <c r="C42" s="87" t="s">
        <v>1145</v>
      </c>
      <c r="D42" s="100" t="s">
        <v>149</v>
      </c>
      <c r="E42" s="100" t="s">
        <v>359</v>
      </c>
      <c r="F42" s="87" t="s">
        <v>1146</v>
      </c>
      <c r="G42" s="100" t="s">
        <v>1147</v>
      </c>
      <c r="H42" s="100" t="s">
        <v>193</v>
      </c>
      <c r="I42" s="97">
        <v>544068.99999999988</v>
      </c>
      <c r="J42" s="99">
        <v>2506</v>
      </c>
      <c r="K42" s="97">
        <v>13634.369139999997</v>
      </c>
      <c r="L42" s="98">
        <v>2.1388998375664416E-2</v>
      </c>
      <c r="M42" s="98">
        <v>1.6945377402485474E-3</v>
      </c>
      <c r="N42" s="98">
        <f>K42/'סכום נכסי הקרן'!$C$43</f>
        <v>2.833906843005501E-4</v>
      </c>
    </row>
    <row r="43" spans="2:14" s="152" customFormat="1">
      <c r="B43" s="110" t="s">
        <v>1148</v>
      </c>
      <c r="C43" s="87" t="s">
        <v>1149</v>
      </c>
      <c r="D43" s="100" t="s">
        <v>149</v>
      </c>
      <c r="E43" s="100" t="s">
        <v>359</v>
      </c>
      <c r="F43" s="87" t="s">
        <v>1150</v>
      </c>
      <c r="G43" s="100" t="s">
        <v>450</v>
      </c>
      <c r="H43" s="100" t="s">
        <v>193</v>
      </c>
      <c r="I43" s="97">
        <v>65606.999999999985</v>
      </c>
      <c r="J43" s="99">
        <v>19200</v>
      </c>
      <c r="K43" s="97">
        <v>12596.543999999998</v>
      </c>
      <c r="L43" s="98">
        <v>4.5469033382283556E-3</v>
      </c>
      <c r="M43" s="98">
        <v>1.5655523908384807E-3</v>
      </c>
      <c r="N43" s="98">
        <f>K43/'סכום נכסי הקרן'!$C$43</f>
        <v>2.6181946427643728E-4</v>
      </c>
    </row>
    <row r="44" spans="2:14" s="152" customFormat="1">
      <c r="B44" s="110" t="s">
        <v>1151</v>
      </c>
      <c r="C44" s="87" t="s">
        <v>1152</v>
      </c>
      <c r="D44" s="100" t="s">
        <v>149</v>
      </c>
      <c r="E44" s="100" t="s">
        <v>359</v>
      </c>
      <c r="F44" s="87" t="s">
        <v>1153</v>
      </c>
      <c r="G44" s="100" t="s">
        <v>1154</v>
      </c>
      <c r="H44" s="100" t="s">
        <v>193</v>
      </c>
      <c r="I44" s="97">
        <v>1222980.9999999998</v>
      </c>
      <c r="J44" s="99">
        <v>942.9</v>
      </c>
      <c r="K44" s="97">
        <v>12018.744849999997</v>
      </c>
      <c r="L44" s="98">
        <v>1.1239099145098378E-2</v>
      </c>
      <c r="M44" s="98">
        <v>1.4937410399864578E-3</v>
      </c>
      <c r="N44" s="98">
        <f>K44/'סכום נכסי הקרן'!$C$43</f>
        <v>2.498098953095539E-4</v>
      </c>
    </row>
    <row r="45" spans="2:14" s="152" customFormat="1">
      <c r="B45" s="110" t="s">
        <v>1158</v>
      </c>
      <c r="C45" s="87" t="s">
        <v>1159</v>
      </c>
      <c r="D45" s="100" t="s">
        <v>149</v>
      </c>
      <c r="E45" s="100" t="s">
        <v>359</v>
      </c>
      <c r="F45" s="87" t="s">
        <v>1160</v>
      </c>
      <c r="G45" s="100" t="s">
        <v>221</v>
      </c>
      <c r="H45" s="100" t="s">
        <v>193</v>
      </c>
      <c r="I45" s="97">
        <v>18895.999999999996</v>
      </c>
      <c r="J45" s="99">
        <v>1956</v>
      </c>
      <c r="K45" s="97">
        <v>369.60575999999998</v>
      </c>
      <c r="L45" s="98">
        <v>5.626639254467916E-4</v>
      </c>
      <c r="M45" s="98">
        <v>4.5936185451793261E-5</v>
      </c>
      <c r="N45" s="98">
        <f>K45/'סכום נכסי הקרן'!$C$43</f>
        <v>7.6822644430635469E-6</v>
      </c>
    </row>
    <row r="46" spans="2:14" s="152" customFormat="1">
      <c r="B46" s="110" t="s">
        <v>1161</v>
      </c>
      <c r="C46" s="87" t="s">
        <v>1162</v>
      </c>
      <c r="D46" s="100" t="s">
        <v>149</v>
      </c>
      <c r="E46" s="100" t="s">
        <v>359</v>
      </c>
      <c r="F46" s="87" t="s">
        <v>1163</v>
      </c>
      <c r="G46" s="100" t="s">
        <v>410</v>
      </c>
      <c r="H46" s="100" t="s">
        <v>193</v>
      </c>
      <c r="I46" s="97">
        <v>2748148.9999999995</v>
      </c>
      <c r="J46" s="99">
        <v>2960</v>
      </c>
      <c r="K46" s="97">
        <v>83406.322149999993</v>
      </c>
      <c r="L46" s="98">
        <v>1.8327223734132495E-2</v>
      </c>
      <c r="M46" s="98">
        <v>1.0366094625079468E-2</v>
      </c>
      <c r="N46" s="98">
        <f>K46/'סכום נכסי הקרן'!$C$43</f>
        <v>1.7336023739988481E-3</v>
      </c>
    </row>
    <row r="47" spans="2:14" s="152" customFormat="1">
      <c r="B47" s="110" t="s">
        <v>1164</v>
      </c>
      <c r="C47" s="87" t="s">
        <v>1165</v>
      </c>
      <c r="D47" s="100" t="s">
        <v>149</v>
      </c>
      <c r="E47" s="100" t="s">
        <v>359</v>
      </c>
      <c r="F47" s="87" t="s">
        <v>1166</v>
      </c>
      <c r="G47" s="100" t="s">
        <v>536</v>
      </c>
      <c r="H47" s="100" t="s">
        <v>193</v>
      </c>
      <c r="I47" s="97">
        <v>241799.99999999997</v>
      </c>
      <c r="J47" s="99">
        <v>3870</v>
      </c>
      <c r="K47" s="97">
        <v>9357.659999999998</v>
      </c>
      <c r="L47" s="98">
        <v>8.7688775202136582E-3</v>
      </c>
      <c r="M47" s="98">
        <v>1.1630100276435835E-3</v>
      </c>
      <c r="N47" s="98">
        <f>K47/'סכום נכסי הקרן'!$C$43</f>
        <v>1.9449918390957441E-4</v>
      </c>
    </row>
    <row r="48" spans="2:14" s="152" customFormat="1">
      <c r="B48" s="110" t="s">
        <v>1167</v>
      </c>
      <c r="C48" s="87" t="s">
        <v>1168</v>
      </c>
      <c r="D48" s="100" t="s">
        <v>149</v>
      </c>
      <c r="E48" s="100" t="s">
        <v>359</v>
      </c>
      <c r="F48" s="87" t="s">
        <v>1169</v>
      </c>
      <c r="G48" s="100" t="s">
        <v>536</v>
      </c>
      <c r="H48" s="100" t="s">
        <v>193</v>
      </c>
      <c r="I48" s="97">
        <v>98523.999999999985</v>
      </c>
      <c r="J48" s="99">
        <v>51290</v>
      </c>
      <c r="K48" s="97">
        <v>50532.959600000002</v>
      </c>
      <c r="L48" s="98">
        <v>2.7523491933390935E-2</v>
      </c>
      <c r="M48" s="98">
        <v>6.280452457271166E-3</v>
      </c>
      <c r="N48" s="98">
        <f>K48/'סכום נכסי הקרן'!$C$43</f>
        <v>1.050328757695353E-3</v>
      </c>
    </row>
    <row r="49" spans="2:14" s="152" customFormat="1">
      <c r="B49" s="110" t="s">
        <v>1170</v>
      </c>
      <c r="C49" s="87" t="s">
        <v>1171</v>
      </c>
      <c r="D49" s="100" t="s">
        <v>149</v>
      </c>
      <c r="E49" s="100" t="s">
        <v>359</v>
      </c>
      <c r="F49" s="87" t="s">
        <v>1172</v>
      </c>
      <c r="G49" s="100" t="s">
        <v>410</v>
      </c>
      <c r="H49" s="100" t="s">
        <v>193</v>
      </c>
      <c r="I49" s="97">
        <v>94707.999999999985</v>
      </c>
      <c r="J49" s="99">
        <v>8180</v>
      </c>
      <c r="K49" s="97">
        <v>7747.1143999999986</v>
      </c>
      <c r="L49" s="98">
        <v>3.6990171444140686E-3</v>
      </c>
      <c r="M49" s="98">
        <v>9.6284452870717724E-4</v>
      </c>
      <c r="N49" s="98">
        <f>K49/'סכום נכסי הקרן'!$C$43</f>
        <v>1.6102395561006836E-4</v>
      </c>
    </row>
    <row r="50" spans="2:14" s="152" customFormat="1">
      <c r="B50" s="110" t="s">
        <v>1173</v>
      </c>
      <c r="C50" s="87" t="s">
        <v>1174</v>
      </c>
      <c r="D50" s="100" t="s">
        <v>149</v>
      </c>
      <c r="E50" s="100" t="s">
        <v>359</v>
      </c>
      <c r="F50" s="87" t="s">
        <v>425</v>
      </c>
      <c r="G50" s="100" t="s">
        <v>410</v>
      </c>
      <c r="H50" s="100" t="s">
        <v>193</v>
      </c>
      <c r="I50" s="97">
        <v>212953.99999999997</v>
      </c>
      <c r="J50" s="99">
        <v>3676</v>
      </c>
      <c r="K50" s="97">
        <v>7828.1890399999993</v>
      </c>
      <c r="L50" s="98">
        <v>1.9738553747044472E-3</v>
      </c>
      <c r="M50" s="98">
        <v>9.7292083189703395E-4</v>
      </c>
      <c r="N50" s="98">
        <f>K50/'סכום נכסי הקרן'!$C$43</f>
        <v>1.6270909391555955E-4</v>
      </c>
    </row>
    <row r="51" spans="2:14" s="152" customFormat="1">
      <c r="B51" s="110" t="s">
        <v>1175</v>
      </c>
      <c r="C51" s="87" t="s">
        <v>1176</v>
      </c>
      <c r="D51" s="100" t="s">
        <v>149</v>
      </c>
      <c r="E51" s="100" t="s">
        <v>359</v>
      </c>
      <c r="F51" s="87" t="s">
        <v>704</v>
      </c>
      <c r="G51" s="100" t="s">
        <v>473</v>
      </c>
      <c r="H51" s="100" t="s">
        <v>193</v>
      </c>
      <c r="I51" s="97">
        <v>43196169.43999999</v>
      </c>
      <c r="J51" s="99">
        <v>144</v>
      </c>
      <c r="K51" s="97">
        <v>62202.483999999989</v>
      </c>
      <c r="L51" s="98">
        <v>1.3510002053536649E-2</v>
      </c>
      <c r="M51" s="98">
        <v>7.7307908853644566E-3</v>
      </c>
      <c r="N51" s="98">
        <f>K51/'סכום נכסי הקרן'!$C$43</f>
        <v>1.2928800977112184E-3</v>
      </c>
    </row>
    <row r="52" spans="2:14" s="152" customFormat="1">
      <c r="B52" s="110" t="s">
        <v>1177</v>
      </c>
      <c r="C52" s="87" t="s">
        <v>1178</v>
      </c>
      <c r="D52" s="100" t="s">
        <v>149</v>
      </c>
      <c r="E52" s="100" t="s">
        <v>359</v>
      </c>
      <c r="F52" s="87" t="s">
        <v>496</v>
      </c>
      <c r="G52" s="100" t="s">
        <v>410</v>
      </c>
      <c r="H52" s="100" t="s">
        <v>193</v>
      </c>
      <c r="I52" s="97">
        <v>42815.999999999993</v>
      </c>
      <c r="J52" s="99">
        <v>129700</v>
      </c>
      <c r="K52" s="97">
        <v>58733.572189999992</v>
      </c>
      <c r="L52" s="98">
        <v>2.1341467973592321E-2</v>
      </c>
      <c r="M52" s="98">
        <v>7.2996596816189427E-3</v>
      </c>
      <c r="N52" s="98">
        <f>K52/'סכום נכסי הקרן'!$C$43</f>
        <v>1.2207786838856162E-3</v>
      </c>
    </row>
    <row r="53" spans="2:14" s="152" customFormat="1">
      <c r="B53" s="110" t="s">
        <v>1179</v>
      </c>
      <c r="C53" s="87" t="s">
        <v>1180</v>
      </c>
      <c r="D53" s="100" t="s">
        <v>149</v>
      </c>
      <c r="E53" s="100" t="s">
        <v>359</v>
      </c>
      <c r="F53" s="87" t="s">
        <v>1181</v>
      </c>
      <c r="G53" s="100" t="s">
        <v>180</v>
      </c>
      <c r="H53" s="100" t="s">
        <v>193</v>
      </c>
      <c r="I53" s="97">
        <v>1263180.9999999998</v>
      </c>
      <c r="J53" s="99">
        <v>3634</v>
      </c>
      <c r="K53" s="97">
        <v>45903.997539999989</v>
      </c>
      <c r="L53" s="98">
        <v>1.3553304746574547E-2</v>
      </c>
      <c r="M53" s="98">
        <v>5.7051452444250366E-3</v>
      </c>
      <c r="N53" s="98">
        <f>K53/'סכום נכסי הקרן'!$C$43</f>
        <v>9.5411567205018249E-4</v>
      </c>
    </row>
    <row r="54" spans="2:14" s="152" customFormat="1">
      <c r="B54" s="110" t="s">
        <v>1182</v>
      </c>
      <c r="C54" s="87" t="s">
        <v>1183</v>
      </c>
      <c r="D54" s="100" t="s">
        <v>149</v>
      </c>
      <c r="E54" s="100" t="s">
        <v>359</v>
      </c>
      <c r="F54" s="87" t="s">
        <v>1184</v>
      </c>
      <c r="G54" s="100" t="s">
        <v>216</v>
      </c>
      <c r="H54" s="100" t="s">
        <v>193</v>
      </c>
      <c r="I54" s="97">
        <v>278686.99999999994</v>
      </c>
      <c r="J54" s="99">
        <v>10190</v>
      </c>
      <c r="K54" s="97">
        <v>28398.205300000001</v>
      </c>
      <c r="L54" s="98">
        <v>1.095253452370837E-2</v>
      </c>
      <c r="M54" s="98">
        <v>3.5294504749030387E-3</v>
      </c>
      <c r="N54" s="98">
        <f>K54/'סכום נכסי הקרן'!$C$43</f>
        <v>5.9025736726345604E-4</v>
      </c>
    </row>
    <row r="55" spans="2:14" s="152" customFormat="1">
      <c r="B55" s="110" t="s">
        <v>1185</v>
      </c>
      <c r="C55" s="87" t="s">
        <v>1186</v>
      </c>
      <c r="D55" s="100" t="s">
        <v>149</v>
      </c>
      <c r="E55" s="100" t="s">
        <v>359</v>
      </c>
      <c r="F55" s="87" t="s">
        <v>465</v>
      </c>
      <c r="G55" s="100" t="s">
        <v>450</v>
      </c>
      <c r="H55" s="100" t="s">
        <v>193</v>
      </c>
      <c r="I55" s="97">
        <v>3045591.9999999995</v>
      </c>
      <c r="J55" s="99">
        <v>958</v>
      </c>
      <c r="K55" s="97">
        <v>29176.771359999995</v>
      </c>
      <c r="L55" s="98">
        <v>1.2194918424686601E-2</v>
      </c>
      <c r="M55" s="98">
        <v>3.6262139964418579E-3</v>
      </c>
      <c r="N55" s="98">
        <f>K55/'סכום נכסי הקרן'!$C$43</f>
        <v>6.0643988119211891E-4</v>
      </c>
    </row>
    <row r="56" spans="2:14" s="152" customFormat="1">
      <c r="B56" s="110" t="s">
        <v>1187</v>
      </c>
      <c r="C56" s="87" t="s">
        <v>1188</v>
      </c>
      <c r="D56" s="100" t="s">
        <v>149</v>
      </c>
      <c r="E56" s="100" t="s">
        <v>359</v>
      </c>
      <c r="F56" s="87" t="s">
        <v>449</v>
      </c>
      <c r="G56" s="100" t="s">
        <v>450</v>
      </c>
      <c r="H56" s="100" t="s">
        <v>193</v>
      </c>
      <c r="I56" s="97">
        <v>2609746.9999999995</v>
      </c>
      <c r="J56" s="99">
        <v>1435</v>
      </c>
      <c r="K56" s="97">
        <v>37449.869450000006</v>
      </c>
      <c r="L56" s="98">
        <v>1.2206317179459717E-2</v>
      </c>
      <c r="M56" s="98">
        <v>4.6544300289060626E-3</v>
      </c>
      <c r="N56" s="98">
        <f>K56/'סכום נכסי הקרן'!$C$43</f>
        <v>7.7839642021029884E-4</v>
      </c>
    </row>
    <row r="57" spans="2:14" s="152" customFormat="1">
      <c r="B57" s="110" t="s">
        <v>1189</v>
      </c>
      <c r="C57" s="87" t="s">
        <v>1190</v>
      </c>
      <c r="D57" s="100" t="s">
        <v>149</v>
      </c>
      <c r="E57" s="100" t="s">
        <v>359</v>
      </c>
      <c r="F57" s="87" t="s">
        <v>453</v>
      </c>
      <c r="G57" s="100" t="s">
        <v>410</v>
      </c>
      <c r="H57" s="100" t="s">
        <v>193</v>
      </c>
      <c r="I57" s="97">
        <v>104274.99999999999</v>
      </c>
      <c r="J57" s="99">
        <v>7590</v>
      </c>
      <c r="K57" s="97">
        <v>7914.4724999999989</v>
      </c>
      <c r="L57" s="98">
        <v>5.8704707579902296E-3</v>
      </c>
      <c r="M57" s="98">
        <v>9.8364450952581964E-4</v>
      </c>
      <c r="N57" s="98">
        <f>K57/'סכום נכסי הקרן'!$C$43</f>
        <v>1.6450249766766149E-4</v>
      </c>
    </row>
    <row r="58" spans="2:14" s="152" customFormat="1">
      <c r="B58" s="110" t="s">
        <v>1191</v>
      </c>
      <c r="C58" s="87" t="s">
        <v>1192</v>
      </c>
      <c r="D58" s="100" t="s">
        <v>149</v>
      </c>
      <c r="E58" s="100" t="s">
        <v>359</v>
      </c>
      <c r="F58" s="87" t="s">
        <v>1193</v>
      </c>
      <c r="G58" s="100" t="s">
        <v>1194</v>
      </c>
      <c r="H58" s="100" t="s">
        <v>193</v>
      </c>
      <c r="I58" s="97">
        <v>574636.99999999988</v>
      </c>
      <c r="J58" s="99">
        <v>5059</v>
      </c>
      <c r="K58" s="97">
        <v>29070.885829999996</v>
      </c>
      <c r="L58" s="98">
        <v>2.5559100457654572E-2</v>
      </c>
      <c r="M58" s="98">
        <v>3.6130540896732477E-3</v>
      </c>
      <c r="N58" s="98">
        <f>K58/'סכום נכסי הקרן'!$C$43</f>
        <v>6.0423904795252348E-4</v>
      </c>
    </row>
    <row r="59" spans="2:14" s="152" customFormat="1">
      <c r="B59" s="110" t="s">
        <v>1195</v>
      </c>
      <c r="C59" s="87" t="s">
        <v>1196</v>
      </c>
      <c r="D59" s="100" t="s">
        <v>149</v>
      </c>
      <c r="E59" s="100" t="s">
        <v>359</v>
      </c>
      <c r="F59" s="87" t="s">
        <v>765</v>
      </c>
      <c r="G59" s="100" t="s">
        <v>430</v>
      </c>
      <c r="H59" s="100" t="s">
        <v>193</v>
      </c>
      <c r="I59" s="97">
        <v>196734.99999999997</v>
      </c>
      <c r="J59" s="99">
        <v>3829</v>
      </c>
      <c r="K59" s="97">
        <v>7532.9831499999982</v>
      </c>
      <c r="L59" s="98">
        <v>9.5426674155220364E-3</v>
      </c>
      <c r="M59" s="98">
        <v>9.3623138065714593E-4</v>
      </c>
      <c r="N59" s="98">
        <f>K59/'סכום נכסי הקרן'!$C$43</f>
        <v>1.5657323252603482E-4</v>
      </c>
    </row>
    <row r="60" spans="2:14" s="152" customFormat="1">
      <c r="B60" s="110" t="s">
        <v>1197</v>
      </c>
      <c r="C60" s="87" t="s">
        <v>1198</v>
      </c>
      <c r="D60" s="100" t="s">
        <v>149</v>
      </c>
      <c r="E60" s="100" t="s">
        <v>359</v>
      </c>
      <c r="F60" s="87" t="s">
        <v>1199</v>
      </c>
      <c r="G60" s="100" t="s">
        <v>1200</v>
      </c>
      <c r="H60" s="100" t="s">
        <v>193</v>
      </c>
      <c r="I60" s="97">
        <v>308510.3</v>
      </c>
      <c r="J60" s="99">
        <v>4632</v>
      </c>
      <c r="K60" s="97">
        <v>14290.19709</v>
      </c>
      <c r="L60" s="98">
        <v>3.5859043816173128E-3</v>
      </c>
      <c r="M60" s="98">
        <v>1.7760468442616167E-3</v>
      </c>
      <c r="N60" s="98">
        <f>K60/'סכום נכסי הקרן'!$C$43</f>
        <v>2.9702208371665305E-4</v>
      </c>
    </row>
    <row r="61" spans="2:14" s="152" customFormat="1">
      <c r="B61" s="110" t="s">
        <v>1201</v>
      </c>
      <c r="C61" s="87" t="s">
        <v>1202</v>
      </c>
      <c r="D61" s="100" t="s">
        <v>149</v>
      </c>
      <c r="E61" s="100" t="s">
        <v>359</v>
      </c>
      <c r="F61" s="87" t="s">
        <v>535</v>
      </c>
      <c r="G61" s="100" t="s">
        <v>536</v>
      </c>
      <c r="H61" s="100" t="s">
        <v>193</v>
      </c>
      <c r="I61" s="97">
        <v>120732.99999999999</v>
      </c>
      <c r="J61" s="99">
        <v>15320</v>
      </c>
      <c r="K61" s="97">
        <v>18496.295600000001</v>
      </c>
      <c r="L61" s="98">
        <v>7.0265667812803353E-3</v>
      </c>
      <c r="M61" s="98">
        <v>2.2987987656166069E-3</v>
      </c>
      <c r="N61" s="98">
        <f>K61/'סכום נכסי הקרן'!$C$43</f>
        <v>3.8444594049690336E-4</v>
      </c>
    </row>
    <row r="62" spans="2:14" s="152" customFormat="1">
      <c r="B62" s="110" t="s">
        <v>1203</v>
      </c>
      <c r="C62" s="87" t="s">
        <v>1204</v>
      </c>
      <c r="D62" s="100" t="s">
        <v>149</v>
      </c>
      <c r="E62" s="100" t="s">
        <v>359</v>
      </c>
      <c r="F62" s="87" t="s">
        <v>1205</v>
      </c>
      <c r="G62" s="100" t="s">
        <v>410</v>
      </c>
      <c r="H62" s="100" t="s">
        <v>193</v>
      </c>
      <c r="I62" s="97">
        <v>27315.999999999996</v>
      </c>
      <c r="J62" s="99">
        <v>30200</v>
      </c>
      <c r="K62" s="97">
        <v>8304.0639999999985</v>
      </c>
      <c r="L62" s="98">
        <v>5.4417746448682238E-3</v>
      </c>
      <c r="M62" s="98">
        <v>1.0320646082668196E-3</v>
      </c>
      <c r="N62" s="98">
        <f>K62/'סכום נכסי הקרן'!$C$43</f>
        <v>1.7260016618822184E-4</v>
      </c>
    </row>
    <row r="63" spans="2:14" s="152" customFormat="1">
      <c r="B63" s="110" t="s">
        <v>1206</v>
      </c>
      <c r="C63" s="87" t="s">
        <v>1207</v>
      </c>
      <c r="D63" s="100" t="s">
        <v>149</v>
      </c>
      <c r="E63" s="100" t="s">
        <v>359</v>
      </c>
      <c r="F63" s="87" t="s">
        <v>1208</v>
      </c>
      <c r="G63" s="100" t="s">
        <v>450</v>
      </c>
      <c r="H63" s="100" t="s">
        <v>193</v>
      </c>
      <c r="I63" s="97">
        <v>633387.99999999988</v>
      </c>
      <c r="J63" s="99">
        <v>4320</v>
      </c>
      <c r="K63" s="97">
        <v>27362.361599999993</v>
      </c>
      <c r="L63" s="98">
        <v>1.1430470132196774E-2</v>
      </c>
      <c r="M63" s="98">
        <v>3.4007113873350523E-3</v>
      </c>
      <c r="N63" s="98">
        <f>K63/'סכום נכסי הקרן'!$C$43</f>
        <v>5.6872733151649838E-4</v>
      </c>
    </row>
    <row r="64" spans="2:14" s="152" customFormat="1">
      <c r="B64" s="110" t="s">
        <v>1209</v>
      </c>
      <c r="C64" s="87" t="s">
        <v>1210</v>
      </c>
      <c r="D64" s="100" t="s">
        <v>149</v>
      </c>
      <c r="E64" s="100" t="s">
        <v>359</v>
      </c>
      <c r="F64" s="87" t="s">
        <v>1211</v>
      </c>
      <c r="G64" s="100" t="s">
        <v>221</v>
      </c>
      <c r="H64" s="100" t="s">
        <v>193</v>
      </c>
      <c r="I64" s="97">
        <v>187353.99999999997</v>
      </c>
      <c r="J64" s="99">
        <v>2223</v>
      </c>
      <c r="K64" s="97">
        <v>4164.8794199999993</v>
      </c>
      <c r="L64" s="98">
        <v>3.4815761192503276E-3</v>
      </c>
      <c r="M64" s="98">
        <v>5.1762903646706464E-4</v>
      </c>
      <c r="N64" s="98">
        <f>K64/'סכום נכסי הקרן'!$C$43</f>
        <v>8.6567117021967203E-5</v>
      </c>
    </row>
    <row r="65" spans="2:14" s="152" customFormat="1">
      <c r="B65" s="110" t="s">
        <v>1212</v>
      </c>
      <c r="C65" s="87" t="s">
        <v>1213</v>
      </c>
      <c r="D65" s="100" t="s">
        <v>149</v>
      </c>
      <c r="E65" s="100" t="s">
        <v>359</v>
      </c>
      <c r="F65" s="87" t="s">
        <v>1214</v>
      </c>
      <c r="G65" s="100" t="s">
        <v>1215</v>
      </c>
      <c r="H65" s="100" t="s">
        <v>193</v>
      </c>
      <c r="I65" s="97">
        <v>940898.99999999988</v>
      </c>
      <c r="J65" s="99">
        <v>2280</v>
      </c>
      <c r="K65" s="97">
        <v>21452.497199999994</v>
      </c>
      <c r="L65" s="98">
        <v>2.2138306185546731E-2</v>
      </c>
      <c r="M65" s="98">
        <v>2.6662081504987248E-3</v>
      </c>
      <c r="N65" s="98">
        <f>K65/'סכום נכסי הקרן'!$C$43</f>
        <v>4.4589066050940401E-4</v>
      </c>
    </row>
    <row r="66" spans="2:14" s="152" customFormat="1">
      <c r="B66" s="110" t="s">
        <v>1216</v>
      </c>
      <c r="C66" s="87" t="s">
        <v>1217</v>
      </c>
      <c r="D66" s="100" t="s">
        <v>149</v>
      </c>
      <c r="E66" s="100" t="s">
        <v>359</v>
      </c>
      <c r="F66" s="87" t="s">
        <v>1218</v>
      </c>
      <c r="G66" s="100" t="s">
        <v>1194</v>
      </c>
      <c r="H66" s="100" t="s">
        <v>193</v>
      </c>
      <c r="I66" s="97">
        <v>1807914.9999999998</v>
      </c>
      <c r="J66" s="99">
        <v>2405</v>
      </c>
      <c r="K66" s="97">
        <v>43480.355749999995</v>
      </c>
      <c r="L66" s="98">
        <v>2.9840743128858236E-2</v>
      </c>
      <c r="M66" s="98">
        <v>5.4039246716337573E-3</v>
      </c>
      <c r="N66" s="98">
        <f>K66/'סכום נכסי הקרן'!$C$43</f>
        <v>9.0374022025516761E-4</v>
      </c>
    </row>
    <row r="67" spans="2:14" s="152" customFormat="1">
      <c r="B67" s="110" t="s">
        <v>1219</v>
      </c>
      <c r="C67" s="87" t="s">
        <v>1220</v>
      </c>
      <c r="D67" s="100" t="s">
        <v>149</v>
      </c>
      <c r="E67" s="100" t="s">
        <v>359</v>
      </c>
      <c r="F67" s="87" t="s">
        <v>1221</v>
      </c>
      <c r="G67" s="100" t="s">
        <v>1222</v>
      </c>
      <c r="H67" s="100" t="s">
        <v>193</v>
      </c>
      <c r="I67" s="97">
        <v>2802277.9999999995</v>
      </c>
      <c r="J67" s="99">
        <v>970.5</v>
      </c>
      <c r="K67" s="97">
        <v>27196.107999999997</v>
      </c>
      <c r="L67" s="98">
        <v>2.7295599835475092E-2</v>
      </c>
      <c r="M67" s="98">
        <v>3.3800486785027332E-3</v>
      </c>
      <c r="N67" s="98">
        <f>K67/'סכום נכסי הקרן'!$C$43</f>
        <v>5.6527174651746785E-4</v>
      </c>
    </row>
    <row r="68" spans="2:14" s="152" customFormat="1">
      <c r="B68" s="110" t="s">
        <v>1223</v>
      </c>
      <c r="C68" s="87" t="s">
        <v>1224</v>
      </c>
      <c r="D68" s="100" t="s">
        <v>149</v>
      </c>
      <c r="E68" s="100" t="s">
        <v>359</v>
      </c>
      <c r="F68" s="87" t="s">
        <v>553</v>
      </c>
      <c r="G68" s="100" t="s">
        <v>450</v>
      </c>
      <c r="H68" s="100" t="s">
        <v>193</v>
      </c>
      <c r="I68" s="97">
        <v>755260.99999999988</v>
      </c>
      <c r="J68" s="99">
        <v>3150</v>
      </c>
      <c r="K68" s="97">
        <v>23790.721499999996</v>
      </c>
      <c r="L68" s="98">
        <v>1.1936746485578256E-2</v>
      </c>
      <c r="M68" s="98">
        <v>2.9568126721184352E-3</v>
      </c>
      <c r="N68" s="98">
        <f>K68/'סכום נכסי הקרן'!$C$43</f>
        <v>4.9449070775920117E-4</v>
      </c>
    </row>
    <row r="69" spans="2:14" s="152" customFormat="1">
      <c r="B69" s="110" t="s">
        <v>1225</v>
      </c>
      <c r="C69" s="87" t="s">
        <v>1226</v>
      </c>
      <c r="D69" s="100" t="s">
        <v>149</v>
      </c>
      <c r="E69" s="100" t="s">
        <v>359</v>
      </c>
      <c r="F69" s="87" t="s">
        <v>1227</v>
      </c>
      <c r="G69" s="100" t="s">
        <v>1200</v>
      </c>
      <c r="H69" s="100" t="s">
        <v>193</v>
      </c>
      <c r="I69" s="97">
        <v>33629.999999999993</v>
      </c>
      <c r="J69" s="99">
        <v>3910</v>
      </c>
      <c r="K69" s="97">
        <v>1314.933</v>
      </c>
      <c r="L69" s="98">
        <v>1.2412371077706423E-3</v>
      </c>
      <c r="M69" s="98">
        <v>1.6342550003734487E-4</v>
      </c>
      <c r="N69" s="98">
        <f>K69/'סכום נכסי הקרן'!$C$43</f>
        <v>2.7330913433034375E-5</v>
      </c>
    </row>
    <row r="70" spans="2:14" s="152" customFormat="1">
      <c r="B70" s="110" t="s">
        <v>1228</v>
      </c>
      <c r="C70" s="87" t="s">
        <v>1229</v>
      </c>
      <c r="D70" s="100" t="s">
        <v>149</v>
      </c>
      <c r="E70" s="100" t="s">
        <v>359</v>
      </c>
      <c r="F70" s="87" t="s">
        <v>768</v>
      </c>
      <c r="G70" s="100" t="s">
        <v>769</v>
      </c>
      <c r="H70" s="100" t="s">
        <v>193</v>
      </c>
      <c r="I70" s="97">
        <v>2016148.4999999998</v>
      </c>
      <c r="J70" s="99">
        <v>1909</v>
      </c>
      <c r="K70" s="97">
        <v>38488.274869999987</v>
      </c>
      <c r="L70" s="98">
        <v>2.0681706863568274E-2</v>
      </c>
      <c r="M70" s="98">
        <v>4.783487497997633E-3</v>
      </c>
      <c r="N70" s="98">
        <f>K70/'סכום נכסי הקרן'!$C$43</f>
        <v>7.9997970136790389E-4</v>
      </c>
    </row>
    <row r="71" spans="2:14" s="152" customFormat="1">
      <c r="B71" s="110" t="s">
        <v>1230</v>
      </c>
      <c r="C71" s="87" t="s">
        <v>1231</v>
      </c>
      <c r="D71" s="100" t="s">
        <v>149</v>
      </c>
      <c r="E71" s="100" t="s">
        <v>359</v>
      </c>
      <c r="F71" s="87" t="s">
        <v>602</v>
      </c>
      <c r="G71" s="100" t="s">
        <v>430</v>
      </c>
      <c r="H71" s="100" t="s">
        <v>193</v>
      </c>
      <c r="I71" s="97">
        <v>742560.99999999988</v>
      </c>
      <c r="J71" s="99">
        <v>2678</v>
      </c>
      <c r="K71" s="97">
        <v>19885.783579999996</v>
      </c>
      <c r="L71" s="98">
        <v>7.3809861813644295E-3</v>
      </c>
      <c r="M71" s="98">
        <v>2.4714902776003956E-3</v>
      </c>
      <c r="N71" s="98">
        <f>K71/'סכום נכסי הקרן'!$C$43</f>
        <v>4.133264809484866E-4</v>
      </c>
    </row>
    <row r="72" spans="2:14" s="152" customFormat="1">
      <c r="B72" s="110" t="s">
        <v>1232</v>
      </c>
      <c r="C72" s="87" t="s">
        <v>1233</v>
      </c>
      <c r="D72" s="100" t="s">
        <v>149</v>
      </c>
      <c r="E72" s="100" t="s">
        <v>359</v>
      </c>
      <c r="F72" s="87" t="s">
        <v>1234</v>
      </c>
      <c r="G72" s="100" t="s">
        <v>878</v>
      </c>
      <c r="H72" s="100" t="s">
        <v>193</v>
      </c>
      <c r="I72" s="97">
        <v>687140.99999999988</v>
      </c>
      <c r="J72" s="99">
        <v>1666</v>
      </c>
      <c r="K72" s="97">
        <v>11447.769060000001</v>
      </c>
      <c r="L72" s="98">
        <v>1.0370032788838735E-2</v>
      </c>
      <c r="M72" s="98">
        <v>1.4227777255134257E-3</v>
      </c>
      <c r="N72" s="98">
        <f>K72/'סכום נכסי הקרן'!$C$43</f>
        <v>2.3794215004127914E-4</v>
      </c>
    </row>
    <row r="73" spans="2:14" s="152" customFormat="1">
      <c r="B73" s="110" t="s">
        <v>1235</v>
      </c>
      <c r="C73" s="87" t="s">
        <v>1236</v>
      </c>
      <c r="D73" s="100" t="s">
        <v>149</v>
      </c>
      <c r="E73" s="100" t="s">
        <v>359</v>
      </c>
      <c r="F73" s="87" t="s">
        <v>1237</v>
      </c>
      <c r="G73" s="100" t="s">
        <v>216</v>
      </c>
      <c r="H73" s="100" t="s">
        <v>193</v>
      </c>
      <c r="I73" s="97">
        <v>460774.99999999994</v>
      </c>
      <c r="J73" s="99">
        <v>5651</v>
      </c>
      <c r="K73" s="97">
        <v>26038.395249999998</v>
      </c>
      <c r="L73" s="98">
        <v>3.4191732379375769E-2</v>
      </c>
      <c r="M73" s="98">
        <v>3.2361631839046361E-3</v>
      </c>
      <c r="N73" s="98">
        <f>K73/'סכום נכסי הקרן'!$C$43</f>
        <v>5.4120865969055723E-4</v>
      </c>
    </row>
    <row r="74" spans="2:14" s="152" customFormat="1">
      <c r="B74" s="110" t="s">
        <v>1238</v>
      </c>
      <c r="C74" s="87" t="s">
        <v>1239</v>
      </c>
      <c r="D74" s="100" t="s">
        <v>149</v>
      </c>
      <c r="E74" s="100" t="s">
        <v>359</v>
      </c>
      <c r="F74" s="87" t="s">
        <v>1240</v>
      </c>
      <c r="G74" s="100" t="s">
        <v>1194</v>
      </c>
      <c r="H74" s="100" t="s">
        <v>193</v>
      </c>
      <c r="I74" s="97">
        <v>185011.99999999997</v>
      </c>
      <c r="J74" s="99">
        <v>11530</v>
      </c>
      <c r="K74" s="97">
        <v>21331.883599999997</v>
      </c>
      <c r="L74" s="98">
        <v>1.256125591376123E-2</v>
      </c>
      <c r="M74" s="98">
        <v>2.6512177761668738E-3</v>
      </c>
      <c r="N74" s="98">
        <f>K74/'סכום נכסי הקרן'!$C$43</f>
        <v>4.433837039873253E-4</v>
      </c>
    </row>
    <row r="75" spans="2:14" s="152" customFormat="1">
      <c r="B75" s="110" t="s">
        <v>1241</v>
      </c>
      <c r="C75" s="87" t="s">
        <v>1242</v>
      </c>
      <c r="D75" s="100" t="s">
        <v>149</v>
      </c>
      <c r="E75" s="100" t="s">
        <v>359</v>
      </c>
      <c r="F75" s="87" t="s">
        <v>1243</v>
      </c>
      <c r="G75" s="100" t="s">
        <v>473</v>
      </c>
      <c r="H75" s="100" t="s">
        <v>193</v>
      </c>
      <c r="I75" s="97">
        <v>248880.99999999997</v>
      </c>
      <c r="J75" s="99">
        <v>9413</v>
      </c>
      <c r="K75" s="97">
        <v>23427.168530000003</v>
      </c>
      <c r="L75" s="98">
        <v>2.6066419458407583E-2</v>
      </c>
      <c r="M75" s="98">
        <v>2.9116287533086475E-3</v>
      </c>
      <c r="N75" s="98">
        <f>K75/'סכום נכסי הקרן'!$C$43</f>
        <v>4.8693425069911339E-4</v>
      </c>
    </row>
    <row r="76" spans="2:14" s="152" customFormat="1">
      <c r="B76" s="110" t="s">
        <v>1244</v>
      </c>
      <c r="C76" s="87" t="s">
        <v>1245</v>
      </c>
      <c r="D76" s="100" t="s">
        <v>149</v>
      </c>
      <c r="E76" s="100" t="s">
        <v>359</v>
      </c>
      <c r="F76" s="87" t="s">
        <v>613</v>
      </c>
      <c r="G76" s="100" t="s">
        <v>430</v>
      </c>
      <c r="H76" s="100" t="s">
        <v>193</v>
      </c>
      <c r="I76" s="97">
        <v>2134412.9999999995</v>
      </c>
      <c r="J76" s="99">
        <v>1765</v>
      </c>
      <c r="K76" s="97">
        <v>37672.389449999988</v>
      </c>
      <c r="L76" s="98">
        <v>1.3415301769322586E-2</v>
      </c>
      <c r="M76" s="98">
        <v>4.6820857667028227E-3</v>
      </c>
      <c r="N76" s="98">
        <f>K76/'סכום נכסי הקרן'!$C$43</f>
        <v>7.8302150366102853E-4</v>
      </c>
    </row>
    <row r="77" spans="2:14" s="152" customFormat="1">
      <c r="B77" s="110" t="s">
        <v>1246</v>
      </c>
      <c r="C77" s="87" t="s">
        <v>1247</v>
      </c>
      <c r="D77" s="100" t="s">
        <v>149</v>
      </c>
      <c r="E77" s="100" t="s">
        <v>359</v>
      </c>
      <c r="F77" s="87" t="s">
        <v>1248</v>
      </c>
      <c r="G77" s="100" t="s">
        <v>221</v>
      </c>
      <c r="H77" s="100" t="s">
        <v>193</v>
      </c>
      <c r="I77" s="97">
        <v>5807.9999999999991</v>
      </c>
      <c r="J77" s="99">
        <v>759.4</v>
      </c>
      <c r="K77" s="97">
        <v>44.105959999999982</v>
      </c>
      <c r="L77" s="98">
        <v>7.6611081378736163E-5</v>
      </c>
      <c r="M77" s="98">
        <v>5.4816774448790375E-6</v>
      </c>
      <c r="N77" s="98">
        <f>K77/'סכום נכסי הקרן'!$C$43</f>
        <v>9.1674341935359168E-7</v>
      </c>
    </row>
    <row r="78" spans="2:14" s="152" customFormat="1">
      <c r="B78" s="110" t="s">
        <v>1249</v>
      </c>
      <c r="C78" s="87" t="s">
        <v>1250</v>
      </c>
      <c r="D78" s="100" t="s">
        <v>149</v>
      </c>
      <c r="E78" s="100" t="s">
        <v>359</v>
      </c>
      <c r="F78" s="87" t="s">
        <v>1251</v>
      </c>
      <c r="G78" s="100" t="s">
        <v>469</v>
      </c>
      <c r="H78" s="100" t="s">
        <v>193</v>
      </c>
      <c r="I78" s="97">
        <v>258527.99999999997</v>
      </c>
      <c r="J78" s="99">
        <v>6553</v>
      </c>
      <c r="K78" s="97">
        <v>16941.339840000001</v>
      </c>
      <c r="L78" s="98">
        <v>2.0554744674114972E-2</v>
      </c>
      <c r="M78" s="98">
        <v>2.1055422098727405E-3</v>
      </c>
      <c r="N78" s="98">
        <f>K78/'סכום נכסי הקרן'!$C$43</f>
        <v>3.5212614833353217E-4</v>
      </c>
    </row>
    <row r="79" spans="2:14" s="152" customFormat="1">
      <c r="B79" s="110" t="s">
        <v>1252</v>
      </c>
      <c r="C79" s="87" t="s">
        <v>1253</v>
      </c>
      <c r="D79" s="100" t="s">
        <v>149</v>
      </c>
      <c r="E79" s="100" t="s">
        <v>359</v>
      </c>
      <c r="F79" s="87" t="s">
        <v>564</v>
      </c>
      <c r="G79" s="100" t="s">
        <v>410</v>
      </c>
      <c r="H79" s="100" t="s">
        <v>193</v>
      </c>
      <c r="I79" s="97">
        <v>2816057.9999999995</v>
      </c>
      <c r="J79" s="99">
        <v>1063</v>
      </c>
      <c r="K79" s="97">
        <v>30300.945279999993</v>
      </c>
      <c r="L79" s="98">
        <v>1.7259987879888965E-2</v>
      </c>
      <c r="M79" s="98">
        <v>3.7659311417298246E-3</v>
      </c>
      <c r="N79" s="98">
        <f>K79/'סכום נכסי הקרן'!$C$43</f>
        <v>6.2980586264607501E-4</v>
      </c>
    </row>
    <row r="80" spans="2:14" s="152" customFormat="1">
      <c r="B80" s="110" t="s">
        <v>1254</v>
      </c>
      <c r="C80" s="87" t="s">
        <v>1255</v>
      </c>
      <c r="D80" s="100" t="s">
        <v>149</v>
      </c>
      <c r="E80" s="100" t="s">
        <v>359</v>
      </c>
      <c r="F80" s="87" t="s">
        <v>1256</v>
      </c>
      <c r="G80" s="100" t="s">
        <v>180</v>
      </c>
      <c r="H80" s="100" t="s">
        <v>193</v>
      </c>
      <c r="I80" s="97">
        <v>124259.99999999999</v>
      </c>
      <c r="J80" s="99">
        <v>14590</v>
      </c>
      <c r="K80" s="97">
        <v>18129.533999999996</v>
      </c>
      <c r="L80" s="98">
        <v>9.2189427684382739E-3</v>
      </c>
      <c r="M80" s="98">
        <v>2.2532160645402041E-3</v>
      </c>
      <c r="N80" s="98">
        <f>K80/'סכום נכסי הקרן'!$C$43</f>
        <v>3.7682279198655242E-4</v>
      </c>
    </row>
    <row r="81" spans="2:14" s="152" customFormat="1">
      <c r="B81" s="110" t="s">
        <v>1257</v>
      </c>
      <c r="C81" s="87" t="s">
        <v>1258</v>
      </c>
      <c r="D81" s="100" t="s">
        <v>149</v>
      </c>
      <c r="E81" s="100" t="s">
        <v>359</v>
      </c>
      <c r="F81" s="87" t="s">
        <v>618</v>
      </c>
      <c r="G81" s="100" t="s">
        <v>410</v>
      </c>
      <c r="H81" s="100" t="s">
        <v>193</v>
      </c>
      <c r="I81" s="97">
        <v>9920041.9999999981</v>
      </c>
      <c r="J81" s="99">
        <v>667</v>
      </c>
      <c r="K81" s="97">
        <v>66166.680139999997</v>
      </c>
      <c r="L81" s="98">
        <v>2.4339703743729183E-2</v>
      </c>
      <c r="M81" s="98">
        <v>8.2234781450389906E-3</v>
      </c>
      <c r="N81" s="98">
        <f>K81/'סכום נכסי הקרן'!$C$43</f>
        <v>1.3752760080229295E-3</v>
      </c>
    </row>
    <row r="82" spans="2:14" s="152" customFormat="1">
      <c r="B82" s="110" t="s">
        <v>1259</v>
      </c>
      <c r="C82" s="87" t="s">
        <v>1260</v>
      </c>
      <c r="D82" s="100" t="s">
        <v>149</v>
      </c>
      <c r="E82" s="100" t="s">
        <v>359</v>
      </c>
      <c r="F82" s="87" t="s">
        <v>874</v>
      </c>
      <c r="G82" s="100" t="s">
        <v>410</v>
      </c>
      <c r="H82" s="100" t="s">
        <v>193</v>
      </c>
      <c r="I82" s="97">
        <v>3088710.9999999995</v>
      </c>
      <c r="J82" s="99">
        <v>601.79999999999995</v>
      </c>
      <c r="K82" s="97">
        <v>18587.862799999995</v>
      </c>
      <c r="L82" s="98">
        <v>8.8223678948871741E-3</v>
      </c>
      <c r="M82" s="98">
        <v>2.3101791290625153E-3</v>
      </c>
      <c r="N82" s="98">
        <f>K82/'סכום נכסי הקרן'!$C$43</f>
        <v>3.8634916690958383E-4</v>
      </c>
    </row>
    <row r="83" spans="2:14" s="152" customFormat="1">
      <c r="B83" s="111"/>
      <c r="C83" s="87"/>
      <c r="D83" s="87"/>
      <c r="E83" s="87"/>
      <c r="F83" s="87"/>
      <c r="G83" s="87"/>
      <c r="H83" s="87"/>
      <c r="I83" s="97"/>
      <c r="J83" s="99"/>
      <c r="K83" s="87"/>
      <c r="L83" s="87"/>
      <c r="M83" s="98"/>
      <c r="N83" s="87"/>
    </row>
    <row r="84" spans="2:14" s="152" customFormat="1">
      <c r="B84" s="109" t="s">
        <v>34</v>
      </c>
      <c r="C84" s="85"/>
      <c r="D84" s="85"/>
      <c r="E84" s="85"/>
      <c r="F84" s="85"/>
      <c r="G84" s="85"/>
      <c r="H84" s="85"/>
      <c r="I84" s="94"/>
      <c r="J84" s="96"/>
      <c r="K84" s="94">
        <f>SUM(K85:K145)</f>
        <v>288062.1588899999</v>
      </c>
      <c r="L84" s="85"/>
      <c r="M84" s="95">
        <v>3.1408877579353484E-2</v>
      </c>
      <c r="N84" s="95">
        <f>K84/'סכום נכסי הקרן'!$C$43</f>
        <v>5.9873787698351026E-3</v>
      </c>
    </row>
    <row r="85" spans="2:14" s="152" customFormat="1">
      <c r="B85" s="110" t="s">
        <v>1261</v>
      </c>
      <c r="C85" s="87" t="s">
        <v>1262</v>
      </c>
      <c r="D85" s="100" t="s">
        <v>149</v>
      </c>
      <c r="E85" s="100" t="s">
        <v>359</v>
      </c>
      <c r="F85" s="87" t="s">
        <v>663</v>
      </c>
      <c r="G85" s="100" t="s">
        <v>410</v>
      </c>
      <c r="H85" s="100" t="s">
        <v>193</v>
      </c>
      <c r="I85" s="97">
        <v>588298.99999999988</v>
      </c>
      <c r="J85" s="99">
        <v>534.1</v>
      </c>
      <c r="K85" s="97">
        <v>3142.1049599999997</v>
      </c>
      <c r="L85" s="98">
        <v>5.1229080291283306E-3</v>
      </c>
      <c r="M85" s="98">
        <v>3.9051424997153572E-4</v>
      </c>
      <c r="N85" s="98">
        <f>K85/'סכום נכסי הקרן'!$C$43</f>
        <v>6.5308725736800224E-5</v>
      </c>
    </row>
    <row r="86" spans="2:14" s="152" customFormat="1">
      <c r="B86" s="110" t="s">
        <v>1263</v>
      </c>
      <c r="C86" s="87" t="s">
        <v>1264</v>
      </c>
      <c r="D86" s="100" t="s">
        <v>149</v>
      </c>
      <c r="E86" s="100" t="s">
        <v>359</v>
      </c>
      <c r="F86" s="87" t="s">
        <v>1265</v>
      </c>
      <c r="G86" s="100" t="s">
        <v>1222</v>
      </c>
      <c r="H86" s="100" t="s">
        <v>193</v>
      </c>
      <c r="I86" s="97">
        <v>145925.99999999997</v>
      </c>
      <c r="J86" s="99">
        <v>3608</v>
      </c>
      <c r="K86" s="97">
        <v>5354.0249399999993</v>
      </c>
      <c r="L86" s="98">
        <v>2.5578669052415178E-2</v>
      </c>
      <c r="M86" s="98">
        <v>6.6542113022634243E-4</v>
      </c>
      <c r="N86" s="98">
        <f>K86/'סכום נכסי הקרן'!$C$43</f>
        <v>1.1128353471503647E-4</v>
      </c>
    </row>
    <row r="87" spans="2:14" s="152" customFormat="1">
      <c r="B87" s="110" t="s">
        <v>1266</v>
      </c>
      <c r="C87" s="87" t="s">
        <v>1267</v>
      </c>
      <c r="D87" s="100" t="s">
        <v>149</v>
      </c>
      <c r="E87" s="100" t="s">
        <v>359</v>
      </c>
      <c r="F87" s="87" t="s">
        <v>1268</v>
      </c>
      <c r="G87" s="100" t="s">
        <v>781</v>
      </c>
      <c r="H87" s="100" t="s">
        <v>193</v>
      </c>
      <c r="I87" s="97">
        <v>157738.99999999997</v>
      </c>
      <c r="J87" s="99">
        <v>1189</v>
      </c>
      <c r="K87" s="97">
        <v>1875.5167099999996</v>
      </c>
      <c r="L87" s="98">
        <v>1.67718127984182E-2</v>
      </c>
      <c r="M87" s="98">
        <v>2.3309724233869396E-4</v>
      </c>
      <c r="N87" s="98">
        <f>K87/'סכום נכסי הקרן'!$C$43</f>
        <v>3.8982659073290749E-5</v>
      </c>
    </row>
    <row r="88" spans="2:14" s="152" customFormat="1">
      <c r="B88" s="110" t="s">
        <v>1269</v>
      </c>
      <c r="C88" s="87" t="s">
        <v>1270</v>
      </c>
      <c r="D88" s="100" t="s">
        <v>149</v>
      </c>
      <c r="E88" s="100" t="s">
        <v>359</v>
      </c>
      <c r="F88" s="87" t="s">
        <v>1271</v>
      </c>
      <c r="G88" s="100" t="s">
        <v>636</v>
      </c>
      <c r="H88" s="100" t="s">
        <v>193</v>
      </c>
      <c r="I88" s="97">
        <v>290160.99999999994</v>
      </c>
      <c r="J88" s="99">
        <v>1706</v>
      </c>
      <c r="K88" s="97">
        <v>4950.1466599999994</v>
      </c>
      <c r="L88" s="98">
        <v>2.2241407354386962E-2</v>
      </c>
      <c r="M88" s="98">
        <v>6.1522540933164839E-4</v>
      </c>
      <c r="N88" s="98">
        <f>K88/'סכום נכסי הקרן'!$C$43</f>
        <v>1.0288891513505573E-4</v>
      </c>
    </row>
    <row r="89" spans="2:14" s="152" customFormat="1">
      <c r="B89" s="110" t="s">
        <v>1272</v>
      </c>
      <c r="C89" s="87" t="s">
        <v>1273</v>
      </c>
      <c r="D89" s="100" t="s">
        <v>149</v>
      </c>
      <c r="E89" s="100" t="s">
        <v>359</v>
      </c>
      <c r="F89" s="87" t="s">
        <v>671</v>
      </c>
      <c r="G89" s="100" t="s">
        <v>410</v>
      </c>
      <c r="H89" s="100" t="s">
        <v>193</v>
      </c>
      <c r="I89" s="97">
        <v>3875087.9999999995</v>
      </c>
      <c r="J89" s="99">
        <v>303.8</v>
      </c>
      <c r="K89" s="97">
        <v>11772.517339999999</v>
      </c>
      <c r="L89" s="98">
        <v>1.8405443057946801E-2</v>
      </c>
      <c r="M89" s="98">
        <v>1.463138831398872E-3</v>
      </c>
      <c r="N89" s="98">
        <f>K89/'סכום נכסי הקרן'!$C$43</f>
        <v>2.4469205070405572E-4</v>
      </c>
    </row>
    <row r="90" spans="2:14" s="152" customFormat="1">
      <c r="B90" s="110" t="s">
        <v>1274</v>
      </c>
      <c r="C90" s="87" t="s">
        <v>1275</v>
      </c>
      <c r="D90" s="100" t="s">
        <v>149</v>
      </c>
      <c r="E90" s="100" t="s">
        <v>359</v>
      </c>
      <c r="F90" s="87" t="s">
        <v>1276</v>
      </c>
      <c r="G90" s="100" t="s">
        <v>1215</v>
      </c>
      <c r="H90" s="100" t="s">
        <v>193</v>
      </c>
      <c r="I90" s="97">
        <v>380059.99999999994</v>
      </c>
      <c r="J90" s="99">
        <v>229.7</v>
      </c>
      <c r="K90" s="97">
        <v>872.99781999999993</v>
      </c>
      <c r="L90" s="98">
        <v>2.2344105097602453E-2</v>
      </c>
      <c r="M90" s="98">
        <v>1.084999047594151E-4</v>
      </c>
      <c r="N90" s="98">
        <f>K90/'סכום נכסי הקרן'!$C$43</f>
        <v>1.8145280288537687E-5</v>
      </c>
    </row>
    <row r="91" spans="2:14" s="152" customFormat="1">
      <c r="B91" s="110" t="s">
        <v>1277</v>
      </c>
      <c r="C91" s="87" t="s">
        <v>1278</v>
      </c>
      <c r="D91" s="100" t="s">
        <v>149</v>
      </c>
      <c r="E91" s="100" t="s">
        <v>359</v>
      </c>
      <c r="F91" s="87" t="s">
        <v>1279</v>
      </c>
      <c r="G91" s="100" t="s">
        <v>1215</v>
      </c>
      <c r="H91" s="100" t="s">
        <v>193</v>
      </c>
      <c r="I91" s="97">
        <v>378695.6</v>
      </c>
      <c r="J91" s="99">
        <v>66.400000000000006</v>
      </c>
      <c r="K91" s="97">
        <v>251.45387999999997</v>
      </c>
      <c r="L91" s="98">
        <v>1.4286355613591956E-2</v>
      </c>
      <c r="M91" s="98">
        <v>3.1251764215614411E-5</v>
      </c>
      <c r="N91" s="98">
        <f>K91/'סכום נכסי הקרן'!$C$43</f>
        <v>5.2264748292731367E-6</v>
      </c>
    </row>
    <row r="92" spans="2:14" s="152" customFormat="1">
      <c r="B92" s="110" t="s">
        <v>1280</v>
      </c>
      <c r="C92" s="87" t="s">
        <v>1281</v>
      </c>
      <c r="D92" s="100" t="s">
        <v>149</v>
      </c>
      <c r="E92" s="100" t="s">
        <v>359</v>
      </c>
      <c r="F92" s="87" t="s">
        <v>1282</v>
      </c>
      <c r="G92" s="100" t="s">
        <v>180</v>
      </c>
      <c r="H92" s="100" t="s">
        <v>193</v>
      </c>
      <c r="I92" s="97">
        <v>2052.9999999999995</v>
      </c>
      <c r="J92" s="99">
        <v>3668</v>
      </c>
      <c r="K92" s="97">
        <v>75.304039999999972</v>
      </c>
      <c r="L92" s="98">
        <v>2.0458395615346285E-4</v>
      </c>
      <c r="M92" s="98">
        <v>9.3591083285857254E-6</v>
      </c>
      <c r="N92" s="98">
        <f>K92/'סכום נכסי הקרן'!$C$43</f>
        <v>1.5651962483242546E-6</v>
      </c>
    </row>
    <row r="93" spans="2:14" s="152" customFormat="1">
      <c r="B93" s="110" t="s">
        <v>1155</v>
      </c>
      <c r="C93" s="87" t="s">
        <v>1156</v>
      </c>
      <c r="D93" s="100" t="s">
        <v>149</v>
      </c>
      <c r="E93" s="100" t="s">
        <v>359</v>
      </c>
      <c r="F93" s="87" t="s">
        <v>1157</v>
      </c>
      <c r="G93" s="100" t="s">
        <v>636</v>
      </c>
      <c r="H93" s="100" t="s">
        <v>193</v>
      </c>
      <c r="I93" s="97">
        <v>469937.99999999994</v>
      </c>
      <c r="J93" s="99">
        <v>7400</v>
      </c>
      <c r="K93" s="97">
        <v>35344.133779999996</v>
      </c>
      <c r="L93" s="98">
        <v>2.2412026792868425E-2</v>
      </c>
      <c r="M93" s="98">
        <v>4.3927201890767899E-3</v>
      </c>
      <c r="N93" s="98">
        <f>K93/'סכום נכסי הקרן'!$C$43</f>
        <v>7.3462865462100798E-4</v>
      </c>
    </row>
    <row r="94" spans="2:14" s="152" customFormat="1">
      <c r="B94" s="110" t="s">
        <v>1283</v>
      </c>
      <c r="C94" s="87" t="s">
        <v>1284</v>
      </c>
      <c r="D94" s="100" t="s">
        <v>149</v>
      </c>
      <c r="E94" s="100" t="s">
        <v>359</v>
      </c>
      <c r="F94" s="87" t="s">
        <v>1285</v>
      </c>
      <c r="G94" s="100" t="s">
        <v>1215</v>
      </c>
      <c r="H94" s="100" t="s">
        <v>193</v>
      </c>
      <c r="I94" s="97">
        <v>4433678.4999999991</v>
      </c>
      <c r="J94" s="99">
        <v>133.1</v>
      </c>
      <c r="K94" s="97">
        <v>5901.2260800000004</v>
      </c>
      <c r="L94" s="98">
        <v>1.6886402021055073E-2</v>
      </c>
      <c r="M94" s="98">
        <v>7.3342962946204907E-4</v>
      </c>
      <c r="N94" s="98">
        <f>K94/'סכום נכסי הקרן'!$C$43</f>
        <v>1.2265712332205884E-4</v>
      </c>
    </row>
    <row r="95" spans="2:14" s="152" customFormat="1">
      <c r="B95" s="110" t="s">
        <v>1286</v>
      </c>
      <c r="C95" s="87" t="s">
        <v>1287</v>
      </c>
      <c r="D95" s="100" t="s">
        <v>149</v>
      </c>
      <c r="E95" s="100" t="s">
        <v>359</v>
      </c>
      <c r="F95" s="87" t="s">
        <v>900</v>
      </c>
      <c r="G95" s="100" t="s">
        <v>636</v>
      </c>
      <c r="H95" s="100" t="s">
        <v>193</v>
      </c>
      <c r="I95" s="97">
        <v>90593.999999999985</v>
      </c>
      <c r="J95" s="99">
        <v>3524</v>
      </c>
      <c r="K95" s="97">
        <v>3192.5325599999996</v>
      </c>
      <c r="L95" s="98">
        <v>5.7056943956167276E-3</v>
      </c>
      <c r="M95" s="98">
        <v>3.9678160788686923E-4</v>
      </c>
      <c r="N95" s="98">
        <f>K95/'סכום נכסי הקרן'!$C$43</f>
        <v>6.6356864592723437E-5</v>
      </c>
    </row>
    <row r="96" spans="2:14" s="152" customFormat="1">
      <c r="B96" s="110" t="s">
        <v>1288</v>
      </c>
      <c r="C96" s="87" t="s">
        <v>1289</v>
      </c>
      <c r="D96" s="100" t="s">
        <v>149</v>
      </c>
      <c r="E96" s="100" t="s">
        <v>359</v>
      </c>
      <c r="F96" s="87" t="s">
        <v>1290</v>
      </c>
      <c r="G96" s="100" t="s">
        <v>1291</v>
      </c>
      <c r="H96" s="100" t="s">
        <v>193</v>
      </c>
      <c r="I96" s="97">
        <v>646301.99999999988</v>
      </c>
      <c r="J96" s="99">
        <v>413.1</v>
      </c>
      <c r="K96" s="97">
        <v>3172.0941599999992</v>
      </c>
      <c r="L96" s="98">
        <v>3.3481363014144283E-2</v>
      </c>
      <c r="M96" s="98">
        <v>3.9424143607586187E-4</v>
      </c>
      <c r="N96" s="98">
        <f>K96/'סכום נכסי הקרן'!$C$43</f>
        <v>6.5932051966445339E-5</v>
      </c>
    </row>
    <row r="97" spans="2:14" s="152" customFormat="1">
      <c r="B97" s="110" t="s">
        <v>1292</v>
      </c>
      <c r="C97" s="87" t="s">
        <v>1293</v>
      </c>
      <c r="D97" s="100" t="s">
        <v>149</v>
      </c>
      <c r="E97" s="100" t="s">
        <v>359</v>
      </c>
      <c r="F97" s="87" t="s">
        <v>1294</v>
      </c>
      <c r="G97" s="100" t="s">
        <v>180</v>
      </c>
      <c r="H97" s="100" t="s">
        <v>193</v>
      </c>
      <c r="I97" s="97">
        <v>194363.99999999997</v>
      </c>
      <c r="J97" s="99">
        <v>3100</v>
      </c>
      <c r="K97" s="97">
        <v>6025.2839999999987</v>
      </c>
      <c r="L97" s="98">
        <v>8.984915443635862E-3</v>
      </c>
      <c r="M97" s="98">
        <v>7.4884807862226677E-4</v>
      </c>
      <c r="N97" s="98">
        <f>K97/'סכום נכסי הקרן'!$C$43</f>
        <v>1.2523567011661206E-4</v>
      </c>
    </row>
    <row r="98" spans="2:14" s="152" customFormat="1">
      <c r="B98" s="110" t="s">
        <v>1295</v>
      </c>
      <c r="C98" s="87" t="s">
        <v>1296</v>
      </c>
      <c r="D98" s="100" t="s">
        <v>149</v>
      </c>
      <c r="E98" s="100" t="s">
        <v>359</v>
      </c>
      <c r="F98" s="87" t="s">
        <v>1297</v>
      </c>
      <c r="G98" s="100" t="s">
        <v>218</v>
      </c>
      <c r="H98" s="100" t="s">
        <v>193</v>
      </c>
      <c r="I98" s="97">
        <v>339578.67999999993</v>
      </c>
      <c r="J98" s="99">
        <v>1713</v>
      </c>
      <c r="K98" s="97">
        <v>5816.9827899999991</v>
      </c>
      <c r="L98" s="98">
        <v>1.1416801375562145E-2</v>
      </c>
      <c r="M98" s="98">
        <v>7.2295951289105928E-4</v>
      </c>
      <c r="N98" s="98">
        <f>K98/'סכום נכסי הקרן'!$C$43</f>
        <v>1.2090612455154807E-4</v>
      </c>
    </row>
    <row r="99" spans="2:14" s="152" customFormat="1">
      <c r="B99" s="110" t="s">
        <v>1298</v>
      </c>
      <c r="C99" s="87" t="s">
        <v>1299</v>
      </c>
      <c r="D99" s="100" t="s">
        <v>149</v>
      </c>
      <c r="E99" s="100" t="s">
        <v>359</v>
      </c>
      <c r="F99" s="87" t="s">
        <v>1300</v>
      </c>
      <c r="G99" s="100" t="s">
        <v>636</v>
      </c>
      <c r="H99" s="100" t="s">
        <v>193</v>
      </c>
      <c r="I99" s="97">
        <v>155693.99999999997</v>
      </c>
      <c r="J99" s="99">
        <v>1657</v>
      </c>
      <c r="K99" s="97">
        <v>2579.8495799999996</v>
      </c>
      <c r="L99" s="98">
        <v>2.340414977429232E-2</v>
      </c>
      <c r="M99" s="98">
        <v>3.2063474536925761E-4</v>
      </c>
      <c r="N99" s="98">
        <f>K99/'סכום נכסי הקרן'!$C$43</f>
        <v>5.3622234396148002E-5</v>
      </c>
    </row>
    <row r="100" spans="2:14" s="152" customFormat="1">
      <c r="B100" s="110" t="s">
        <v>1301</v>
      </c>
      <c r="C100" s="87" t="s">
        <v>1302</v>
      </c>
      <c r="D100" s="100" t="s">
        <v>149</v>
      </c>
      <c r="E100" s="100" t="s">
        <v>359</v>
      </c>
      <c r="F100" s="87" t="s">
        <v>1303</v>
      </c>
      <c r="G100" s="100" t="s">
        <v>1291</v>
      </c>
      <c r="H100" s="100" t="s">
        <v>193</v>
      </c>
      <c r="I100" s="97">
        <v>48549.999999999993</v>
      </c>
      <c r="J100" s="99">
        <v>10120</v>
      </c>
      <c r="K100" s="97">
        <v>4913.2599999999984</v>
      </c>
      <c r="L100" s="98">
        <v>1.0600351045198977E-2</v>
      </c>
      <c r="M100" s="98">
        <v>6.1064097738324668E-4</v>
      </c>
      <c r="N100" s="98">
        <f>K100/'סכום נכסי הקרן'!$C$43</f>
        <v>1.0212222503655353E-4</v>
      </c>
    </row>
    <row r="101" spans="2:14" s="152" customFormat="1">
      <c r="B101" s="110" t="s">
        <v>1304</v>
      </c>
      <c r="C101" s="87" t="s">
        <v>1305</v>
      </c>
      <c r="D101" s="100" t="s">
        <v>149</v>
      </c>
      <c r="E101" s="100" t="s">
        <v>359</v>
      </c>
      <c r="F101" s="87" t="s">
        <v>745</v>
      </c>
      <c r="G101" s="100" t="s">
        <v>410</v>
      </c>
      <c r="H101" s="100" t="s">
        <v>193</v>
      </c>
      <c r="I101" s="97">
        <v>0.98999999999999988</v>
      </c>
      <c r="J101" s="99">
        <v>163</v>
      </c>
      <c r="K101" s="97">
        <v>1.6100000000000001E-3</v>
      </c>
      <c r="L101" s="98">
        <v>4.8165166705261229E-9</v>
      </c>
      <c r="M101" s="98">
        <v>2.0009768943370136E-10</v>
      </c>
      <c r="N101" s="98">
        <f>K101/'סכום נכסי הקרן'!$C$43</f>
        <v>3.3463887990631729E-11</v>
      </c>
    </row>
    <row r="102" spans="2:14" s="152" customFormat="1">
      <c r="B102" s="110" t="s">
        <v>1306</v>
      </c>
      <c r="C102" s="87" t="s">
        <v>1307</v>
      </c>
      <c r="D102" s="100" t="s">
        <v>149</v>
      </c>
      <c r="E102" s="100" t="s">
        <v>359</v>
      </c>
      <c r="F102" s="87" t="s">
        <v>1308</v>
      </c>
      <c r="G102" s="100" t="s">
        <v>410</v>
      </c>
      <c r="H102" s="100" t="s">
        <v>193</v>
      </c>
      <c r="I102" s="97">
        <v>108753.99999999999</v>
      </c>
      <c r="J102" s="99">
        <v>6699</v>
      </c>
      <c r="K102" s="97">
        <v>7887.6437699999988</v>
      </c>
      <c r="L102" s="98">
        <v>8.603047747967104E-3</v>
      </c>
      <c r="M102" s="98">
        <v>9.8031012015722301E-4</v>
      </c>
      <c r="N102" s="98">
        <f>K102/'סכום נכסי הקרן'!$C$43</f>
        <v>1.6394486188154293E-4</v>
      </c>
    </row>
    <row r="103" spans="2:14" s="152" customFormat="1">
      <c r="B103" s="110" t="s">
        <v>1309</v>
      </c>
      <c r="C103" s="87" t="s">
        <v>1310</v>
      </c>
      <c r="D103" s="100" t="s">
        <v>149</v>
      </c>
      <c r="E103" s="100" t="s">
        <v>359</v>
      </c>
      <c r="F103" s="87" t="s">
        <v>1311</v>
      </c>
      <c r="G103" s="100" t="s">
        <v>1154</v>
      </c>
      <c r="H103" s="100" t="s">
        <v>193</v>
      </c>
      <c r="I103" s="97">
        <v>26072.999999999996</v>
      </c>
      <c r="J103" s="99">
        <v>11300</v>
      </c>
      <c r="K103" s="97">
        <v>2946.2489999999993</v>
      </c>
      <c r="L103" s="98">
        <v>1.6492180873169036E-2</v>
      </c>
      <c r="M103" s="98">
        <v>3.6617243316543668E-4</v>
      </c>
      <c r="N103" s="98">
        <f>K103/'סכום נכסי הקרן'!$C$43</f>
        <v>6.1237854986652613E-5</v>
      </c>
    </row>
    <row r="104" spans="2:14" s="152" customFormat="1">
      <c r="B104" s="110" t="s">
        <v>1312</v>
      </c>
      <c r="C104" s="87" t="s">
        <v>1313</v>
      </c>
      <c r="D104" s="100" t="s">
        <v>149</v>
      </c>
      <c r="E104" s="100" t="s">
        <v>359</v>
      </c>
      <c r="F104" s="87" t="s">
        <v>1314</v>
      </c>
      <c r="G104" s="100" t="s">
        <v>1215</v>
      </c>
      <c r="H104" s="100" t="s">
        <v>193</v>
      </c>
      <c r="I104" s="97">
        <v>361728.5799999999</v>
      </c>
      <c r="J104" s="99">
        <v>228.1</v>
      </c>
      <c r="K104" s="97">
        <v>825.10287999999969</v>
      </c>
      <c r="L104" s="98">
        <v>2.2160576808267704E-2</v>
      </c>
      <c r="M104" s="98">
        <v>1.0254731666651708E-4</v>
      </c>
      <c r="N104" s="98">
        <f>K104/'סכום נכסי הקרן'!$C$43</f>
        <v>1.7149782830476794E-5</v>
      </c>
    </row>
    <row r="105" spans="2:14" s="152" customFormat="1">
      <c r="B105" s="110" t="s">
        <v>1315</v>
      </c>
      <c r="C105" s="87" t="s">
        <v>1316</v>
      </c>
      <c r="D105" s="100" t="s">
        <v>149</v>
      </c>
      <c r="E105" s="100" t="s">
        <v>359</v>
      </c>
      <c r="F105" s="87" t="s">
        <v>1317</v>
      </c>
      <c r="G105" s="100" t="s">
        <v>1222</v>
      </c>
      <c r="H105" s="100" t="s">
        <v>193</v>
      </c>
      <c r="I105" s="97">
        <v>530539.99999999988</v>
      </c>
      <c r="J105" s="99">
        <v>3176</v>
      </c>
      <c r="K105" s="97">
        <v>16849.950399999994</v>
      </c>
      <c r="L105" s="98">
        <v>2.1452664070382394E-2</v>
      </c>
      <c r="M105" s="98">
        <v>2.0941839392002925E-3</v>
      </c>
      <c r="N105" s="98">
        <f>K105/'סכום נכסי הקרן'!$C$43</f>
        <v>3.50226616666646E-4</v>
      </c>
    </row>
    <row r="106" spans="2:14" s="152" customFormat="1">
      <c r="B106" s="110" t="s">
        <v>1318</v>
      </c>
      <c r="C106" s="87" t="s">
        <v>1319</v>
      </c>
      <c r="D106" s="100" t="s">
        <v>149</v>
      </c>
      <c r="E106" s="100" t="s">
        <v>359</v>
      </c>
      <c r="F106" s="87" t="s">
        <v>1320</v>
      </c>
      <c r="G106" s="100" t="s">
        <v>1147</v>
      </c>
      <c r="H106" s="100" t="s">
        <v>193</v>
      </c>
      <c r="I106" s="97">
        <v>0.89999999999999991</v>
      </c>
      <c r="J106" s="99">
        <v>393.2</v>
      </c>
      <c r="K106" s="97">
        <v>3.5399999999999997E-3</v>
      </c>
      <c r="L106" s="98">
        <v>1.6177755424513738E-8</v>
      </c>
      <c r="M106" s="98">
        <v>4.399663481958402E-10</v>
      </c>
      <c r="N106" s="98">
        <f>K106/'סכום נכסי הקרן'!$C$43</f>
        <v>7.3578983532196458E-11</v>
      </c>
    </row>
    <row r="107" spans="2:14" s="152" customFormat="1">
      <c r="B107" s="110" t="s">
        <v>1321</v>
      </c>
      <c r="C107" s="87" t="s">
        <v>1322</v>
      </c>
      <c r="D107" s="100" t="s">
        <v>149</v>
      </c>
      <c r="E107" s="100" t="s">
        <v>359</v>
      </c>
      <c r="F107" s="87" t="s">
        <v>1323</v>
      </c>
      <c r="G107" s="100" t="s">
        <v>216</v>
      </c>
      <c r="H107" s="100" t="s">
        <v>193</v>
      </c>
      <c r="I107" s="97">
        <v>186875.99999999997</v>
      </c>
      <c r="J107" s="99">
        <v>2019</v>
      </c>
      <c r="K107" s="97">
        <v>3773.0264399999992</v>
      </c>
      <c r="L107" s="98">
        <v>3.0977975461098994E-2</v>
      </c>
      <c r="M107" s="98">
        <v>4.6892787131444947E-4</v>
      </c>
      <c r="N107" s="98">
        <f>K107/'סכום נכסי הקרן'!$C$43</f>
        <v>7.8422443586243437E-5</v>
      </c>
    </row>
    <row r="108" spans="2:14" s="152" customFormat="1">
      <c r="B108" s="110" t="s">
        <v>1324</v>
      </c>
      <c r="C108" s="87" t="s">
        <v>1325</v>
      </c>
      <c r="D108" s="100" t="s">
        <v>149</v>
      </c>
      <c r="E108" s="100" t="s">
        <v>359</v>
      </c>
      <c r="F108" s="87" t="s">
        <v>1326</v>
      </c>
      <c r="G108" s="100" t="s">
        <v>636</v>
      </c>
      <c r="H108" s="100" t="s">
        <v>193</v>
      </c>
      <c r="I108" s="97">
        <v>20398.999999999996</v>
      </c>
      <c r="J108" s="99">
        <v>814.9</v>
      </c>
      <c r="K108" s="97">
        <v>166.23145000000002</v>
      </c>
      <c r="L108" s="98">
        <v>2.0237006807904087E-3</v>
      </c>
      <c r="M108" s="98">
        <v>2.0659955935536559E-5</v>
      </c>
      <c r="N108" s="98">
        <f>K108/'סכום נכסי הקרן'!$C$43</f>
        <v>3.4551246107579495E-6</v>
      </c>
    </row>
    <row r="109" spans="2:14" s="152" customFormat="1">
      <c r="B109" s="110" t="s">
        <v>1327</v>
      </c>
      <c r="C109" s="87" t="s">
        <v>1328</v>
      </c>
      <c r="D109" s="100" t="s">
        <v>149</v>
      </c>
      <c r="E109" s="100" t="s">
        <v>359</v>
      </c>
      <c r="F109" s="87" t="s">
        <v>1329</v>
      </c>
      <c r="G109" s="100" t="s">
        <v>473</v>
      </c>
      <c r="H109" s="100" t="s">
        <v>193</v>
      </c>
      <c r="I109" s="97">
        <v>466840.40999999992</v>
      </c>
      <c r="J109" s="99">
        <v>619.9</v>
      </c>
      <c r="K109" s="97">
        <v>2893.9437000000003</v>
      </c>
      <c r="L109" s="98">
        <v>1.7729027972829992E-2</v>
      </c>
      <c r="M109" s="98">
        <v>3.5967170665914076E-4</v>
      </c>
      <c r="N109" s="98">
        <f>K109/'סכום נכסי הקרן'!$C$43</f>
        <v>6.0150688091921954E-5</v>
      </c>
    </row>
    <row r="110" spans="2:14" s="152" customFormat="1">
      <c r="B110" s="110" t="s">
        <v>1330</v>
      </c>
      <c r="C110" s="87" t="s">
        <v>1331</v>
      </c>
      <c r="D110" s="100" t="s">
        <v>149</v>
      </c>
      <c r="E110" s="100" t="s">
        <v>359</v>
      </c>
      <c r="F110" s="87" t="s">
        <v>1332</v>
      </c>
      <c r="G110" s="100" t="s">
        <v>180</v>
      </c>
      <c r="H110" s="100" t="s">
        <v>193</v>
      </c>
      <c r="I110" s="97">
        <v>312490.99999999994</v>
      </c>
      <c r="J110" s="99">
        <v>487</v>
      </c>
      <c r="K110" s="97">
        <v>1521.8311699999997</v>
      </c>
      <c r="L110" s="98">
        <v>7.7541210307992617E-3</v>
      </c>
      <c r="M110" s="98">
        <v>1.8913968995353187E-4</v>
      </c>
      <c r="N110" s="98">
        <f>K110/'סכום נכסי הקרן'!$C$43</f>
        <v>3.1631296778591315E-5</v>
      </c>
    </row>
    <row r="111" spans="2:14" s="152" customFormat="1">
      <c r="B111" s="110" t="s">
        <v>1333</v>
      </c>
      <c r="C111" s="87" t="s">
        <v>1334</v>
      </c>
      <c r="D111" s="100" t="s">
        <v>149</v>
      </c>
      <c r="E111" s="100" t="s">
        <v>359</v>
      </c>
      <c r="F111" s="87" t="s">
        <v>1335</v>
      </c>
      <c r="G111" s="100" t="s">
        <v>473</v>
      </c>
      <c r="H111" s="100" t="s">
        <v>193</v>
      </c>
      <c r="I111" s="97">
        <v>397149.99999999994</v>
      </c>
      <c r="J111" s="99">
        <v>1731</v>
      </c>
      <c r="K111" s="97">
        <v>6874.6664999999994</v>
      </c>
      <c r="L111" s="98">
        <v>2.6163115678916542E-2</v>
      </c>
      <c r="M111" s="98">
        <v>8.5441297035855309E-4</v>
      </c>
      <c r="N111" s="98">
        <f>K111/'סכום נכסי הקרן'!$C$43</f>
        <v>1.4289010542170696E-4</v>
      </c>
    </row>
    <row r="112" spans="2:14" s="152" customFormat="1">
      <c r="B112" s="110" t="s">
        <v>1336</v>
      </c>
      <c r="C112" s="87" t="s">
        <v>1337</v>
      </c>
      <c r="D112" s="100" t="s">
        <v>149</v>
      </c>
      <c r="E112" s="100" t="s">
        <v>359</v>
      </c>
      <c r="F112" s="87" t="s">
        <v>1338</v>
      </c>
      <c r="G112" s="100" t="s">
        <v>410</v>
      </c>
      <c r="H112" s="100" t="s">
        <v>193</v>
      </c>
      <c r="I112" s="97">
        <v>180159.99999999997</v>
      </c>
      <c r="J112" s="99">
        <v>4918</v>
      </c>
      <c r="K112" s="97">
        <v>8860.2687999999962</v>
      </c>
      <c r="L112" s="98">
        <v>1.0045048272378261E-2</v>
      </c>
      <c r="M112" s="98">
        <v>1.1011921208953497E-3</v>
      </c>
      <c r="N112" s="98">
        <f>K112/'סכום נכסי הקרן'!$C$43</f>
        <v>1.8416089608080052E-4</v>
      </c>
    </row>
    <row r="113" spans="2:14" s="152" customFormat="1">
      <c r="B113" s="110" t="s">
        <v>1339</v>
      </c>
      <c r="C113" s="87" t="s">
        <v>1340</v>
      </c>
      <c r="D113" s="100" t="s">
        <v>149</v>
      </c>
      <c r="E113" s="100" t="s">
        <v>359</v>
      </c>
      <c r="F113" s="87" t="s">
        <v>1341</v>
      </c>
      <c r="G113" s="100" t="s">
        <v>636</v>
      </c>
      <c r="H113" s="100" t="s">
        <v>193</v>
      </c>
      <c r="I113" s="97">
        <v>124102.99999999999</v>
      </c>
      <c r="J113" s="99">
        <v>11850</v>
      </c>
      <c r="K113" s="97">
        <v>14706.205499999998</v>
      </c>
      <c r="L113" s="98">
        <v>2.592971774690616E-2</v>
      </c>
      <c r="M113" s="98">
        <v>1.8277501496193728E-3</v>
      </c>
      <c r="N113" s="98">
        <f>K113/'סכום נכסי הקרן'!$C$43</f>
        <v>3.0566882833491437E-4</v>
      </c>
    </row>
    <row r="114" spans="2:14" s="152" customFormat="1">
      <c r="B114" s="110" t="s">
        <v>1342</v>
      </c>
      <c r="C114" s="87" t="s">
        <v>1343</v>
      </c>
      <c r="D114" s="100" t="s">
        <v>149</v>
      </c>
      <c r="E114" s="100" t="s">
        <v>359</v>
      </c>
      <c r="F114" s="87" t="s">
        <v>1344</v>
      </c>
      <c r="G114" s="100" t="s">
        <v>1154</v>
      </c>
      <c r="H114" s="100" t="s">
        <v>193</v>
      </c>
      <c r="I114" s="97">
        <v>264187.99999999994</v>
      </c>
      <c r="J114" s="99">
        <v>2822</v>
      </c>
      <c r="K114" s="97">
        <v>7455.3853599999984</v>
      </c>
      <c r="L114" s="98">
        <v>1.898612232519415E-2</v>
      </c>
      <c r="M114" s="98">
        <v>9.2658719526325683E-4</v>
      </c>
      <c r="N114" s="98">
        <f>K114/'סכום נכסי הקרן'!$C$43</f>
        <v>1.5496036062983572E-4</v>
      </c>
    </row>
    <row r="115" spans="2:14" s="152" customFormat="1">
      <c r="B115" s="110" t="s">
        <v>1345</v>
      </c>
      <c r="C115" s="87" t="s">
        <v>1346</v>
      </c>
      <c r="D115" s="100" t="s">
        <v>149</v>
      </c>
      <c r="E115" s="100" t="s">
        <v>359</v>
      </c>
      <c r="F115" s="87" t="s">
        <v>1347</v>
      </c>
      <c r="G115" s="100" t="s">
        <v>1194</v>
      </c>
      <c r="H115" s="100" t="s">
        <v>193</v>
      </c>
      <c r="I115" s="97">
        <v>28546.999999999996</v>
      </c>
      <c r="J115" s="99">
        <v>12710</v>
      </c>
      <c r="K115" s="97">
        <v>3681.8147799999992</v>
      </c>
      <c r="L115" s="98">
        <v>4.2117224479775476E-3</v>
      </c>
      <c r="M115" s="98">
        <v>4.5759169590114989E-4</v>
      </c>
      <c r="N115" s="98">
        <f>K115/'סכום נכסי הקרן'!$C$43</f>
        <v>7.6526607080852391E-5</v>
      </c>
    </row>
    <row r="116" spans="2:14" s="152" customFormat="1">
      <c r="B116" s="110" t="s">
        <v>1348</v>
      </c>
      <c r="C116" s="87" t="s">
        <v>1349</v>
      </c>
      <c r="D116" s="100" t="s">
        <v>149</v>
      </c>
      <c r="E116" s="100" t="s">
        <v>359</v>
      </c>
      <c r="F116" s="87" t="s">
        <v>1350</v>
      </c>
      <c r="G116" s="100" t="s">
        <v>469</v>
      </c>
      <c r="H116" s="100" t="s">
        <v>193</v>
      </c>
      <c r="I116" s="97">
        <v>301140.99999999994</v>
      </c>
      <c r="J116" s="99">
        <v>1553</v>
      </c>
      <c r="K116" s="97">
        <v>4676.7197299999989</v>
      </c>
      <c r="L116" s="98">
        <v>2.1091248939715462E-2</v>
      </c>
      <c r="M116" s="98">
        <v>5.8124274043602699E-4</v>
      </c>
      <c r="N116" s="98">
        <f>K116/'סכום נכסי הקרן'!$C$43</f>
        <v>9.7205729943041858E-5</v>
      </c>
    </row>
    <row r="117" spans="2:14" s="152" customFormat="1">
      <c r="B117" s="110" t="s">
        <v>1351</v>
      </c>
      <c r="C117" s="87" t="s">
        <v>1352</v>
      </c>
      <c r="D117" s="100" t="s">
        <v>149</v>
      </c>
      <c r="E117" s="100" t="s">
        <v>359</v>
      </c>
      <c r="F117" s="87" t="s">
        <v>1353</v>
      </c>
      <c r="G117" s="100" t="s">
        <v>1154</v>
      </c>
      <c r="H117" s="100" t="s">
        <v>193</v>
      </c>
      <c r="I117" s="97">
        <v>218336.99999999997</v>
      </c>
      <c r="J117" s="99">
        <v>925.2</v>
      </c>
      <c r="K117" s="97">
        <v>2020.0539199999998</v>
      </c>
      <c r="L117" s="98">
        <v>1.776469631015825E-2</v>
      </c>
      <c r="M117" s="98">
        <v>2.5106094529409376E-4</v>
      </c>
      <c r="N117" s="98">
        <f>K117/'סכום נכסי הקרן'!$C$43</f>
        <v>4.1986868393736979E-5</v>
      </c>
    </row>
    <row r="118" spans="2:14" s="152" customFormat="1">
      <c r="B118" s="110" t="s">
        <v>1354</v>
      </c>
      <c r="C118" s="87" t="s">
        <v>1355</v>
      </c>
      <c r="D118" s="100" t="s">
        <v>149</v>
      </c>
      <c r="E118" s="100" t="s">
        <v>359</v>
      </c>
      <c r="F118" s="87" t="s">
        <v>1356</v>
      </c>
      <c r="G118" s="100" t="s">
        <v>218</v>
      </c>
      <c r="H118" s="100" t="s">
        <v>193</v>
      </c>
      <c r="I118" s="97">
        <v>1979458.9999999998</v>
      </c>
      <c r="J118" s="99">
        <v>306</v>
      </c>
      <c r="K118" s="97">
        <v>6057.1445399999993</v>
      </c>
      <c r="L118" s="98">
        <v>1.4538706554936772E-2</v>
      </c>
      <c r="M118" s="98">
        <v>7.528078428695402E-4</v>
      </c>
      <c r="N118" s="98">
        <f>K118/'סכום נכסי הקרן'!$C$43</f>
        <v>1.2589789219231461E-4</v>
      </c>
    </row>
    <row r="119" spans="2:14" s="152" customFormat="1">
      <c r="B119" s="110" t="s">
        <v>1357</v>
      </c>
      <c r="C119" s="87" t="s">
        <v>1358</v>
      </c>
      <c r="D119" s="100" t="s">
        <v>149</v>
      </c>
      <c r="E119" s="100" t="s">
        <v>359</v>
      </c>
      <c r="F119" s="87" t="s">
        <v>1359</v>
      </c>
      <c r="G119" s="100" t="s">
        <v>636</v>
      </c>
      <c r="H119" s="100" t="s">
        <v>193</v>
      </c>
      <c r="I119" s="97">
        <v>350697.99999999994</v>
      </c>
      <c r="J119" s="99">
        <v>361.9</v>
      </c>
      <c r="K119" s="97">
        <v>1269.1760599999998</v>
      </c>
      <c r="L119" s="98">
        <v>3.0430183026403514E-2</v>
      </c>
      <c r="M119" s="98">
        <v>1.5773863173327248E-4</v>
      </c>
      <c r="N119" s="98">
        <f>K119/'סכום נכסי הקרן'!$C$43</f>
        <v>2.6379854355423155E-5</v>
      </c>
    </row>
    <row r="120" spans="2:14" s="152" customFormat="1">
      <c r="B120" s="110" t="s">
        <v>1360</v>
      </c>
      <c r="C120" s="87" t="s">
        <v>1361</v>
      </c>
      <c r="D120" s="100" t="s">
        <v>149</v>
      </c>
      <c r="E120" s="100" t="s">
        <v>359</v>
      </c>
      <c r="F120" s="87" t="s">
        <v>1362</v>
      </c>
      <c r="G120" s="100" t="s">
        <v>410</v>
      </c>
      <c r="H120" s="100" t="s">
        <v>193</v>
      </c>
      <c r="I120" s="97">
        <v>97214.999999999985</v>
      </c>
      <c r="J120" s="99">
        <v>7863</v>
      </c>
      <c r="K120" s="97">
        <v>7644.015449999999</v>
      </c>
      <c r="L120" s="98">
        <v>2.6632845614696428E-2</v>
      </c>
      <c r="M120" s="98">
        <v>9.5003095002516437E-4</v>
      </c>
      <c r="N120" s="98">
        <f>K120/'סכום נכסי הקרן'!$C$43</f>
        <v>1.5888104150152692E-4</v>
      </c>
    </row>
    <row r="121" spans="2:14" s="152" customFormat="1">
      <c r="B121" s="110" t="s">
        <v>1363</v>
      </c>
      <c r="C121" s="87" t="s">
        <v>1364</v>
      </c>
      <c r="D121" s="100" t="s">
        <v>149</v>
      </c>
      <c r="E121" s="100" t="s">
        <v>359</v>
      </c>
      <c r="F121" s="87" t="s">
        <v>1365</v>
      </c>
      <c r="G121" s="100" t="s">
        <v>180</v>
      </c>
      <c r="H121" s="100" t="s">
        <v>193</v>
      </c>
      <c r="I121" s="97">
        <v>260128.99999999997</v>
      </c>
      <c r="J121" s="99">
        <v>1217</v>
      </c>
      <c r="K121" s="97">
        <v>3165.7699300000004</v>
      </c>
      <c r="L121" s="98">
        <v>1.8071019455893008E-2</v>
      </c>
      <c r="M121" s="98">
        <v>3.9345543370912457E-4</v>
      </c>
      <c r="N121" s="98">
        <f>K121/'סכום נכסי הקרן'!$C$43</f>
        <v>6.580060269666463E-5</v>
      </c>
    </row>
    <row r="122" spans="2:14" s="152" customFormat="1">
      <c r="B122" s="110" t="s">
        <v>1366</v>
      </c>
      <c r="C122" s="87" t="s">
        <v>1367</v>
      </c>
      <c r="D122" s="100" t="s">
        <v>149</v>
      </c>
      <c r="E122" s="100" t="s">
        <v>359</v>
      </c>
      <c r="F122" s="87" t="s">
        <v>1368</v>
      </c>
      <c r="G122" s="100" t="s">
        <v>1147</v>
      </c>
      <c r="H122" s="100" t="s">
        <v>193</v>
      </c>
      <c r="I122" s="97">
        <v>859274.49999999988</v>
      </c>
      <c r="J122" s="99">
        <v>131.1</v>
      </c>
      <c r="K122" s="97">
        <v>1126.5088700000001</v>
      </c>
      <c r="L122" s="98">
        <v>2.6812918162722948E-2</v>
      </c>
      <c r="M122" s="98">
        <v>1.4000734286557135E-4</v>
      </c>
      <c r="N122" s="98">
        <f>K122/'סכום נכסי הקרן'!$C$43</f>
        <v>2.3414513444803177E-5</v>
      </c>
    </row>
    <row r="123" spans="2:14" s="152" customFormat="1">
      <c r="B123" s="110" t="s">
        <v>1369</v>
      </c>
      <c r="C123" s="87" t="s">
        <v>1370</v>
      </c>
      <c r="D123" s="100" t="s">
        <v>149</v>
      </c>
      <c r="E123" s="100" t="s">
        <v>359</v>
      </c>
      <c r="F123" s="87" t="s">
        <v>1371</v>
      </c>
      <c r="G123" s="100" t="s">
        <v>1215</v>
      </c>
      <c r="H123" s="100" t="s">
        <v>193</v>
      </c>
      <c r="I123" s="97">
        <v>293928.46999999997</v>
      </c>
      <c r="J123" s="99">
        <v>269.5</v>
      </c>
      <c r="K123" s="97">
        <v>792.13722999999993</v>
      </c>
      <c r="L123" s="98">
        <v>1.6219018756673004E-2</v>
      </c>
      <c r="M123" s="98">
        <v>9.8450204619510837E-5</v>
      </c>
      <c r="N123" s="98">
        <f>K123/'סכום נכסי הקרן'!$C$43</f>
        <v>1.6464591017347377E-5</v>
      </c>
    </row>
    <row r="124" spans="2:14" s="152" customFormat="1">
      <c r="B124" s="110" t="s">
        <v>1372</v>
      </c>
      <c r="C124" s="87" t="s">
        <v>1373</v>
      </c>
      <c r="D124" s="100" t="s">
        <v>149</v>
      </c>
      <c r="E124" s="100" t="s">
        <v>359</v>
      </c>
      <c r="F124" s="87" t="s">
        <v>1374</v>
      </c>
      <c r="G124" s="100" t="s">
        <v>180</v>
      </c>
      <c r="H124" s="100" t="s">
        <v>193</v>
      </c>
      <c r="I124" s="97">
        <v>684208.99999999988</v>
      </c>
      <c r="J124" s="99">
        <v>515.20000000000005</v>
      </c>
      <c r="K124" s="97">
        <v>3525.04477</v>
      </c>
      <c r="L124" s="98">
        <v>2.0465182861720561E-2</v>
      </c>
      <c r="M124" s="98">
        <v>4.3810764821574733E-4</v>
      </c>
      <c r="N124" s="98">
        <f>K124/'סכום נכסי הקרן'!$C$43</f>
        <v>7.3268138723752894E-5</v>
      </c>
    </row>
    <row r="125" spans="2:14" s="152" customFormat="1">
      <c r="B125" s="110" t="s">
        <v>1375</v>
      </c>
      <c r="C125" s="87" t="s">
        <v>1376</v>
      </c>
      <c r="D125" s="100" t="s">
        <v>149</v>
      </c>
      <c r="E125" s="100" t="s">
        <v>359</v>
      </c>
      <c r="F125" s="87" t="s">
        <v>1377</v>
      </c>
      <c r="G125" s="100" t="s">
        <v>180</v>
      </c>
      <c r="H125" s="100" t="s">
        <v>193</v>
      </c>
      <c r="I125" s="97">
        <v>1344642.9999999998</v>
      </c>
      <c r="J125" s="99">
        <v>310.5</v>
      </c>
      <c r="K125" s="97">
        <v>4175.1165199999996</v>
      </c>
      <c r="L125" s="98">
        <v>8.9854511780805401E-3</v>
      </c>
      <c r="M125" s="98">
        <v>5.1890134706116518E-4</v>
      </c>
      <c r="N125" s="98">
        <f>K125/'סכום נכסי הקרן'!$C$43</f>
        <v>8.6779895387028631E-5</v>
      </c>
    </row>
    <row r="126" spans="2:14" s="152" customFormat="1">
      <c r="B126" s="110" t="s">
        <v>1378</v>
      </c>
      <c r="C126" s="87" t="s">
        <v>1379</v>
      </c>
      <c r="D126" s="100" t="s">
        <v>149</v>
      </c>
      <c r="E126" s="100" t="s">
        <v>359</v>
      </c>
      <c r="F126" s="87" t="s">
        <v>1380</v>
      </c>
      <c r="G126" s="100" t="s">
        <v>180</v>
      </c>
      <c r="H126" s="100" t="s">
        <v>193</v>
      </c>
      <c r="I126" s="97">
        <v>108876.99999999999</v>
      </c>
      <c r="J126" s="99">
        <v>1049</v>
      </c>
      <c r="K126" s="97">
        <v>1142.1197299999997</v>
      </c>
      <c r="L126" s="98">
        <v>1.2648028587562652E-2</v>
      </c>
      <c r="M126" s="98">
        <v>1.4194752734760421E-4</v>
      </c>
      <c r="N126" s="98">
        <f>K126/'סכום נכסי הקרן'!$C$43</f>
        <v>2.3738985538267415E-5</v>
      </c>
    </row>
    <row r="127" spans="2:14" s="152" customFormat="1">
      <c r="B127" s="110" t="s">
        <v>1381</v>
      </c>
      <c r="C127" s="87" t="s">
        <v>1382</v>
      </c>
      <c r="D127" s="100" t="s">
        <v>149</v>
      </c>
      <c r="E127" s="100" t="s">
        <v>359</v>
      </c>
      <c r="F127" s="87" t="s">
        <v>1383</v>
      </c>
      <c r="G127" s="100" t="s">
        <v>180</v>
      </c>
      <c r="H127" s="100" t="s">
        <v>193</v>
      </c>
      <c r="I127" s="97">
        <v>234052.99999999997</v>
      </c>
      <c r="J127" s="99">
        <v>4400</v>
      </c>
      <c r="K127" s="97">
        <v>10298.331999999999</v>
      </c>
      <c r="L127" s="98">
        <v>2.1484831105046946E-2</v>
      </c>
      <c r="M127" s="98">
        <v>1.2799207690814586E-3</v>
      </c>
      <c r="N127" s="98">
        <f>K127/'סכום נכסי הקרן'!$C$43</f>
        <v>2.140510736262971E-4</v>
      </c>
    </row>
    <row r="128" spans="2:14" s="152" customFormat="1">
      <c r="B128" s="110" t="s">
        <v>1384</v>
      </c>
      <c r="C128" s="87" t="s">
        <v>1385</v>
      </c>
      <c r="D128" s="100" t="s">
        <v>149</v>
      </c>
      <c r="E128" s="100" t="s">
        <v>359</v>
      </c>
      <c r="F128" s="87" t="s">
        <v>1386</v>
      </c>
      <c r="G128" s="100" t="s">
        <v>1387</v>
      </c>
      <c r="H128" s="100" t="s">
        <v>193</v>
      </c>
      <c r="I128" s="97">
        <v>17566.999999999996</v>
      </c>
      <c r="J128" s="99">
        <v>464</v>
      </c>
      <c r="K128" s="97">
        <v>81.510879999999986</v>
      </c>
      <c r="L128" s="98">
        <v>2.2946251094345597E-4</v>
      </c>
      <c r="M128" s="98">
        <v>1.01305209637936E-5</v>
      </c>
      <c r="N128" s="98">
        <f>K128/'סכום נכסי הקרן'!$C$43</f>
        <v>1.6942055641849834E-6</v>
      </c>
    </row>
    <row r="129" spans="2:14" s="152" customFormat="1">
      <c r="B129" s="110" t="s">
        <v>1388</v>
      </c>
      <c r="C129" s="87" t="s">
        <v>1389</v>
      </c>
      <c r="D129" s="100" t="s">
        <v>149</v>
      </c>
      <c r="E129" s="100" t="s">
        <v>359</v>
      </c>
      <c r="F129" s="87" t="s">
        <v>1390</v>
      </c>
      <c r="G129" s="100" t="s">
        <v>878</v>
      </c>
      <c r="H129" s="100" t="s">
        <v>193</v>
      </c>
      <c r="I129" s="97">
        <v>168164.99999999997</v>
      </c>
      <c r="J129" s="99">
        <v>3897</v>
      </c>
      <c r="K129" s="97">
        <v>6553.3900499999991</v>
      </c>
      <c r="L129" s="98">
        <v>1.7644100041255075E-2</v>
      </c>
      <c r="M129" s="98">
        <v>8.1448335836199282E-4</v>
      </c>
      <c r="N129" s="98">
        <f>K129/'סכום נכסי הקרן'!$C$43</f>
        <v>1.3621236682740399E-4</v>
      </c>
    </row>
    <row r="130" spans="2:14" s="152" customFormat="1">
      <c r="B130" s="110" t="s">
        <v>1391</v>
      </c>
      <c r="C130" s="87" t="s">
        <v>1392</v>
      </c>
      <c r="D130" s="100" t="s">
        <v>149</v>
      </c>
      <c r="E130" s="100" t="s">
        <v>359</v>
      </c>
      <c r="F130" s="87" t="s">
        <v>1393</v>
      </c>
      <c r="G130" s="100" t="s">
        <v>180</v>
      </c>
      <c r="H130" s="100" t="s">
        <v>193</v>
      </c>
      <c r="I130" s="97">
        <v>141208.99999999997</v>
      </c>
      <c r="J130" s="99">
        <v>2175</v>
      </c>
      <c r="K130" s="97">
        <v>3071.2957499999993</v>
      </c>
      <c r="L130" s="98">
        <v>1.1292090243000368E-2</v>
      </c>
      <c r="M130" s="98">
        <v>3.8171377834940793E-4</v>
      </c>
      <c r="N130" s="98">
        <f>K130/'סכום נכסי הקרן'!$C$43</f>
        <v>6.383695463608896E-5</v>
      </c>
    </row>
    <row r="131" spans="2:14" s="152" customFormat="1">
      <c r="B131" s="110" t="s">
        <v>1394</v>
      </c>
      <c r="C131" s="87" t="s">
        <v>1395</v>
      </c>
      <c r="D131" s="100" t="s">
        <v>149</v>
      </c>
      <c r="E131" s="100" t="s">
        <v>359</v>
      </c>
      <c r="F131" s="87" t="s">
        <v>1396</v>
      </c>
      <c r="G131" s="100" t="s">
        <v>473</v>
      </c>
      <c r="H131" s="100" t="s">
        <v>193</v>
      </c>
      <c r="I131" s="97">
        <v>515687.99999999994</v>
      </c>
      <c r="J131" s="99">
        <v>1726</v>
      </c>
      <c r="K131" s="97">
        <v>8900.7748800000008</v>
      </c>
      <c r="L131" s="98">
        <v>3.0701498228684152E-2</v>
      </c>
      <c r="M131" s="98">
        <v>1.1062263898493979E-3</v>
      </c>
      <c r="N131" s="98">
        <f>K131/'סכום נכסי הקרן'!$C$43</f>
        <v>1.8500281590940905E-4</v>
      </c>
    </row>
    <row r="132" spans="2:14" s="152" customFormat="1">
      <c r="B132" s="110" t="s">
        <v>1397</v>
      </c>
      <c r="C132" s="87" t="s">
        <v>1398</v>
      </c>
      <c r="D132" s="100" t="s">
        <v>149</v>
      </c>
      <c r="E132" s="100" t="s">
        <v>359</v>
      </c>
      <c r="F132" s="87" t="s">
        <v>928</v>
      </c>
      <c r="G132" s="100" t="s">
        <v>473</v>
      </c>
      <c r="H132" s="100" t="s">
        <v>193</v>
      </c>
      <c r="I132" s="97">
        <v>8250.58</v>
      </c>
      <c r="J132" s="99">
        <v>554.20000000000005</v>
      </c>
      <c r="K132" s="97">
        <v>45.724709999999995</v>
      </c>
      <c r="L132" s="98">
        <v>1.4608083810866057E-3</v>
      </c>
      <c r="M132" s="98">
        <v>5.6828626217553155E-6</v>
      </c>
      <c r="N132" s="98">
        <f>K132/'סכום נכסי הקרן'!$C$43</f>
        <v>9.5038917630069453E-7</v>
      </c>
    </row>
    <row r="133" spans="2:14" s="152" customFormat="1">
      <c r="B133" s="110" t="s">
        <v>1399</v>
      </c>
      <c r="C133" s="87" t="s">
        <v>1400</v>
      </c>
      <c r="D133" s="100" t="s">
        <v>149</v>
      </c>
      <c r="E133" s="100" t="s">
        <v>359</v>
      </c>
      <c r="F133" s="87" t="s">
        <v>735</v>
      </c>
      <c r="G133" s="100" t="s">
        <v>410</v>
      </c>
      <c r="H133" s="100" t="s">
        <v>193</v>
      </c>
      <c r="I133" s="97">
        <v>308076.38999999996</v>
      </c>
      <c r="J133" s="99">
        <v>5.0999999999999996</v>
      </c>
      <c r="K133" s="97">
        <v>15.711889999999997</v>
      </c>
      <c r="L133" s="98">
        <v>4.4937899880502844E-4</v>
      </c>
      <c r="M133" s="98">
        <v>1.9527409227555758E-6</v>
      </c>
      <c r="N133" s="98">
        <f>K133/'סכום נכסי הקרן'!$C$43</f>
        <v>3.2657200439821524E-7</v>
      </c>
    </row>
    <row r="134" spans="2:14" s="152" customFormat="1">
      <c r="B134" s="110" t="s">
        <v>1401</v>
      </c>
      <c r="C134" s="87" t="s">
        <v>1402</v>
      </c>
      <c r="D134" s="100" t="s">
        <v>149</v>
      </c>
      <c r="E134" s="100" t="s">
        <v>359</v>
      </c>
      <c r="F134" s="87" t="s">
        <v>1403</v>
      </c>
      <c r="G134" s="100" t="s">
        <v>473</v>
      </c>
      <c r="H134" s="100" t="s">
        <v>193</v>
      </c>
      <c r="I134" s="97">
        <v>324519.99999999994</v>
      </c>
      <c r="J134" s="99">
        <v>480.2</v>
      </c>
      <c r="K134" s="97">
        <v>1558.3450399999997</v>
      </c>
      <c r="L134" s="98">
        <v>2.472463068287659E-2</v>
      </c>
      <c r="M134" s="98">
        <v>1.936777899655086E-4</v>
      </c>
      <c r="N134" s="98">
        <f>K134/'סכום נכסי הקרן'!$C$43</f>
        <v>3.2390238428146895E-5</v>
      </c>
    </row>
    <row r="135" spans="2:14" s="152" customFormat="1">
      <c r="B135" s="110" t="s">
        <v>1404</v>
      </c>
      <c r="C135" s="87" t="s">
        <v>1405</v>
      </c>
      <c r="D135" s="100" t="s">
        <v>149</v>
      </c>
      <c r="E135" s="100" t="s">
        <v>359</v>
      </c>
      <c r="F135" s="87" t="s">
        <v>1406</v>
      </c>
      <c r="G135" s="100" t="s">
        <v>473</v>
      </c>
      <c r="H135" s="100" t="s">
        <v>193</v>
      </c>
      <c r="I135" s="97">
        <v>321396.99999999994</v>
      </c>
      <c r="J135" s="99">
        <v>2026</v>
      </c>
      <c r="K135" s="97">
        <v>6511.5032199999996</v>
      </c>
      <c r="L135" s="98">
        <v>1.2493330058241461E-2</v>
      </c>
      <c r="M135" s="98">
        <v>8.0927748388950698E-4</v>
      </c>
      <c r="N135" s="98">
        <f>K135/'סכום נכסי הקרן'!$C$43</f>
        <v>1.3534174807746445E-4</v>
      </c>
    </row>
    <row r="136" spans="2:14" s="152" customFormat="1">
      <c r="B136" s="110" t="s">
        <v>1407</v>
      </c>
      <c r="C136" s="87" t="s">
        <v>1408</v>
      </c>
      <c r="D136" s="100" t="s">
        <v>149</v>
      </c>
      <c r="E136" s="100" t="s">
        <v>359</v>
      </c>
      <c r="F136" s="87" t="s">
        <v>1409</v>
      </c>
      <c r="G136" s="100" t="s">
        <v>430</v>
      </c>
      <c r="H136" s="100" t="s">
        <v>193</v>
      </c>
      <c r="I136" s="97">
        <v>176164.99999999997</v>
      </c>
      <c r="J136" s="99">
        <v>960.2</v>
      </c>
      <c r="K136" s="97">
        <v>1691.5363299999997</v>
      </c>
      <c r="L136" s="98">
        <v>1.9916836903530782E-2</v>
      </c>
      <c r="M136" s="98">
        <v>2.1023137343239933E-4</v>
      </c>
      <c r="N136" s="98">
        <f>K136/'סכום נכסי הקרן'!$C$43</f>
        <v>3.5158622533667233E-5</v>
      </c>
    </row>
    <row r="137" spans="2:14" s="152" customFormat="1">
      <c r="B137" s="110" t="s">
        <v>1410</v>
      </c>
      <c r="C137" s="87" t="s">
        <v>1411</v>
      </c>
      <c r="D137" s="100" t="s">
        <v>149</v>
      </c>
      <c r="E137" s="100" t="s">
        <v>359</v>
      </c>
      <c r="F137" s="87" t="s">
        <v>1412</v>
      </c>
      <c r="G137" s="100" t="s">
        <v>1154</v>
      </c>
      <c r="H137" s="100" t="s">
        <v>193</v>
      </c>
      <c r="I137" s="97">
        <v>30693.999999999996</v>
      </c>
      <c r="J137" s="99">
        <v>23330</v>
      </c>
      <c r="K137" s="97">
        <v>7160.9101999999993</v>
      </c>
      <c r="L137" s="98">
        <v>1.2668295294190966E-2</v>
      </c>
      <c r="M137" s="98">
        <v>8.8998856227467341E-4</v>
      </c>
      <c r="N137" s="98">
        <f>K137/'סכום נכסי הקרן'!$C$43</f>
        <v>1.4883968748060386E-4</v>
      </c>
    </row>
    <row r="138" spans="2:14" s="152" customFormat="1">
      <c r="B138" s="110" t="s">
        <v>1413</v>
      </c>
      <c r="C138" s="87" t="s">
        <v>1414</v>
      </c>
      <c r="D138" s="100" t="s">
        <v>149</v>
      </c>
      <c r="E138" s="100" t="s">
        <v>359</v>
      </c>
      <c r="F138" s="87" t="s">
        <v>1415</v>
      </c>
      <c r="G138" s="100" t="s">
        <v>1147</v>
      </c>
      <c r="H138" s="100" t="s">
        <v>193</v>
      </c>
      <c r="I138" s="97">
        <v>306664.99999999994</v>
      </c>
      <c r="J138" s="99">
        <v>1450</v>
      </c>
      <c r="K138" s="97">
        <v>4446.642499999999</v>
      </c>
      <c r="L138" s="98">
        <v>8.4205272225088713E-3</v>
      </c>
      <c r="M138" s="98">
        <v>5.5264775775633367E-4</v>
      </c>
      <c r="N138" s="98">
        <f>K138/'סכום נכסי הקרן'!$C$43</f>
        <v>9.2423569288436398E-5</v>
      </c>
    </row>
    <row r="139" spans="2:14" s="152" customFormat="1">
      <c r="B139" s="110" t="s">
        <v>1416</v>
      </c>
      <c r="C139" s="87" t="s">
        <v>1417</v>
      </c>
      <c r="D139" s="100" t="s">
        <v>149</v>
      </c>
      <c r="E139" s="100" t="s">
        <v>359</v>
      </c>
      <c r="F139" s="87" t="s">
        <v>1418</v>
      </c>
      <c r="G139" s="100" t="s">
        <v>216</v>
      </c>
      <c r="H139" s="100" t="s">
        <v>193</v>
      </c>
      <c r="I139" s="97">
        <v>77361.999999999985</v>
      </c>
      <c r="J139" s="99">
        <v>9013</v>
      </c>
      <c r="K139" s="97">
        <v>6972.6370599999991</v>
      </c>
      <c r="L139" s="98">
        <v>1.5276720487278447E-2</v>
      </c>
      <c r="M139" s="98">
        <v>8.6658917078620893E-4</v>
      </c>
      <c r="N139" s="98">
        <f>K139/'סכום נכסי הקרן'!$C$43</f>
        <v>1.4492642582308551E-4</v>
      </c>
    </row>
    <row r="140" spans="2:14" s="152" customFormat="1">
      <c r="B140" s="110" t="s">
        <v>1419</v>
      </c>
      <c r="C140" s="87" t="s">
        <v>1420</v>
      </c>
      <c r="D140" s="100" t="s">
        <v>149</v>
      </c>
      <c r="E140" s="100" t="s">
        <v>359</v>
      </c>
      <c r="F140" s="87" t="s">
        <v>751</v>
      </c>
      <c r="G140" s="100" t="s">
        <v>536</v>
      </c>
      <c r="H140" s="100" t="s">
        <v>193</v>
      </c>
      <c r="I140" s="97">
        <v>2.3799999999999994</v>
      </c>
      <c r="J140" s="99">
        <v>56.8</v>
      </c>
      <c r="K140" s="97">
        <v>1.3500000000000001E-3</v>
      </c>
      <c r="L140" s="98">
        <v>1.9346092954107421E-8</v>
      </c>
      <c r="M140" s="98">
        <v>1.6778377685434587E-10</v>
      </c>
      <c r="N140" s="98">
        <f>K140/'סכום נכסי הקרן'!$C$43</f>
        <v>2.805978185549865E-11</v>
      </c>
    </row>
    <row r="141" spans="2:14" s="152" customFormat="1">
      <c r="B141" s="110" t="s">
        <v>1421</v>
      </c>
      <c r="C141" s="87" t="s">
        <v>1422</v>
      </c>
      <c r="D141" s="100" t="s">
        <v>149</v>
      </c>
      <c r="E141" s="100" t="s">
        <v>359</v>
      </c>
      <c r="F141" s="87" t="s">
        <v>1423</v>
      </c>
      <c r="G141" s="100" t="s">
        <v>473</v>
      </c>
      <c r="H141" s="100" t="s">
        <v>193</v>
      </c>
      <c r="I141" s="97">
        <v>1931914.9999999998</v>
      </c>
      <c r="J141" s="99">
        <v>774.8</v>
      </c>
      <c r="K141" s="97">
        <v>14968.477409999998</v>
      </c>
      <c r="L141" s="98">
        <v>2.4820226589346801E-2</v>
      </c>
      <c r="M141" s="98">
        <v>1.8603464248953751E-3</v>
      </c>
      <c r="N141" s="98">
        <f>K141/'סכום נכסי הקרן'!$C$43</f>
        <v>3.1112015617300694E-4</v>
      </c>
    </row>
    <row r="142" spans="2:14" s="152" customFormat="1">
      <c r="B142" s="110" t="s">
        <v>1424</v>
      </c>
      <c r="C142" s="87" t="s">
        <v>1425</v>
      </c>
      <c r="D142" s="100" t="s">
        <v>149</v>
      </c>
      <c r="E142" s="100" t="s">
        <v>359</v>
      </c>
      <c r="F142" s="87" t="s">
        <v>1426</v>
      </c>
      <c r="G142" s="100" t="s">
        <v>1147</v>
      </c>
      <c r="H142" s="100" t="s">
        <v>193</v>
      </c>
      <c r="I142" s="97">
        <v>848376.99999999988</v>
      </c>
      <c r="J142" s="99">
        <v>439.5</v>
      </c>
      <c r="K142" s="97">
        <v>3728.6169199999999</v>
      </c>
      <c r="L142" s="98">
        <v>6.6709786491914776E-3</v>
      </c>
      <c r="M142" s="98">
        <v>4.6340846613379135E-4</v>
      </c>
      <c r="N142" s="98">
        <f>K142/'סכום נכסי הקרן'!$C$43</f>
        <v>7.749939066512686E-5</v>
      </c>
    </row>
    <row r="143" spans="2:14" s="152" customFormat="1">
      <c r="B143" s="110" t="s">
        <v>1427</v>
      </c>
      <c r="C143" s="87" t="s">
        <v>1428</v>
      </c>
      <c r="D143" s="100" t="s">
        <v>149</v>
      </c>
      <c r="E143" s="100" t="s">
        <v>359</v>
      </c>
      <c r="F143" s="87" t="s">
        <v>1429</v>
      </c>
      <c r="G143" s="100" t="s">
        <v>473</v>
      </c>
      <c r="H143" s="100" t="s">
        <v>193</v>
      </c>
      <c r="I143" s="97">
        <v>35927.999999999993</v>
      </c>
      <c r="J143" s="99">
        <v>2450</v>
      </c>
      <c r="K143" s="97">
        <v>880.23599999999988</v>
      </c>
      <c r="L143" s="98">
        <v>4.4378566664196239E-3</v>
      </c>
      <c r="M143" s="98">
        <v>1.0939949674308293E-4</v>
      </c>
      <c r="N143" s="98">
        <f>K143/'סכום נכסי הקרן'!$C$43</f>
        <v>1.8295726030634596E-5</v>
      </c>
    </row>
    <row r="144" spans="2:14" s="152" customFormat="1">
      <c r="B144" s="110" t="s">
        <v>1430</v>
      </c>
      <c r="C144" s="87" t="s">
        <v>1431</v>
      </c>
      <c r="D144" s="100" t="s">
        <v>149</v>
      </c>
      <c r="E144" s="100" t="s">
        <v>359</v>
      </c>
      <c r="F144" s="87" t="s">
        <v>1432</v>
      </c>
      <c r="G144" s="100" t="s">
        <v>1154</v>
      </c>
      <c r="H144" s="100" t="s">
        <v>193</v>
      </c>
      <c r="I144" s="97">
        <v>2178994.9999999995</v>
      </c>
      <c r="J144" s="99">
        <v>52.1</v>
      </c>
      <c r="K144" s="97">
        <v>1135.2564</v>
      </c>
      <c r="L144" s="98">
        <v>8.3372246848104764E-3</v>
      </c>
      <c r="M144" s="98">
        <v>1.4109452332597631E-4</v>
      </c>
      <c r="N144" s="98">
        <f>K144/'סכום נכסי הקרן'!$C$43</f>
        <v>2.3596331062265718E-5</v>
      </c>
    </row>
    <row r="145" spans="2:14" s="152" customFormat="1">
      <c r="B145" s="110" t="s">
        <v>1433</v>
      </c>
      <c r="C145" s="87" t="s">
        <v>1434</v>
      </c>
      <c r="D145" s="100" t="s">
        <v>149</v>
      </c>
      <c r="E145" s="100" t="s">
        <v>359</v>
      </c>
      <c r="F145" s="87" t="s">
        <v>1435</v>
      </c>
      <c r="G145" s="100" t="s">
        <v>636</v>
      </c>
      <c r="H145" s="100" t="s">
        <v>193</v>
      </c>
      <c r="I145" s="97">
        <v>11758.999999999998</v>
      </c>
      <c r="J145" s="99">
        <v>6335</v>
      </c>
      <c r="K145" s="97">
        <v>765.69534999999985</v>
      </c>
      <c r="L145" s="98">
        <v>1.3841799031297718E-3</v>
      </c>
      <c r="M145" s="98">
        <v>9.5163894624303874E-5</v>
      </c>
      <c r="N145" s="98">
        <f>K145/'סכום נכסי הקרן'!$C$43</f>
        <v>1.5914995917607172E-5</v>
      </c>
    </row>
    <row r="146" spans="2:14" s="152" customFormat="1">
      <c r="B146" s="111"/>
      <c r="C146" s="87"/>
      <c r="D146" s="87"/>
      <c r="E146" s="87"/>
      <c r="F146" s="87"/>
      <c r="G146" s="87"/>
      <c r="H146" s="87"/>
      <c r="I146" s="97"/>
      <c r="J146" s="99"/>
      <c r="K146" s="87"/>
      <c r="L146" s="87"/>
      <c r="M146" s="98"/>
      <c r="N146" s="87"/>
    </row>
    <row r="147" spans="2:14" s="152" customFormat="1">
      <c r="B147" s="108" t="s">
        <v>267</v>
      </c>
      <c r="C147" s="85"/>
      <c r="D147" s="85"/>
      <c r="E147" s="85"/>
      <c r="F147" s="85"/>
      <c r="G147" s="85"/>
      <c r="H147" s="85"/>
      <c r="I147" s="94"/>
      <c r="J147" s="96"/>
      <c r="K147" s="94">
        <v>2963548.467660001</v>
      </c>
      <c r="L147" s="85"/>
      <c r="M147" s="95">
        <v>0.36832248503326237</v>
      </c>
      <c r="N147" s="95">
        <f>K147/'סכום נכסי הקרן'!$C$43</f>
        <v>6.1597424830175503E-2</v>
      </c>
    </row>
    <row r="148" spans="2:14" s="152" customFormat="1">
      <c r="B148" s="109" t="s">
        <v>83</v>
      </c>
      <c r="C148" s="85"/>
      <c r="D148" s="85"/>
      <c r="E148" s="85"/>
      <c r="F148" s="85"/>
      <c r="G148" s="85"/>
      <c r="H148" s="85"/>
      <c r="I148" s="94"/>
      <c r="J148" s="96"/>
      <c r="K148" s="94">
        <f>SUM(K149:K176)</f>
        <v>1294100.2376799998</v>
      </c>
      <c r="L148" s="85"/>
      <c r="M148" s="95">
        <v>0.19618336513458134</v>
      </c>
      <c r="N148" s="95">
        <f>K148/'סכום נכסי הקרן'!$C$43</f>
        <v>2.6897903976629445E-2</v>
      </c>
    </row>
    <row r="149" spans="2:14" s="152" customFormat="1">
      <c r="B149" s="110" t="s">
        <v>1436</v>
      </c>
      <c r="C149" s="87" t="s">
        <v>1437</v>
      </c>
      <c r="D149" s="100" t="s">
        <v>1438</v>
      </c>
      <c r="E149" s="100" t="s">
        <v>938</v>
      </c>
      <c r="F149" s="87" t="s">
        <v>1160</v>
      </c>
      <c r="G149" s="100" t="s">
        <v>221</v>
      </c>
      <c r="H149" s="100" t="s">
        <v>192</v>
      </c>
      <c r="I149" s="97">
        <v>688616.99999999988</v>
      </c>
      <c r="J149" s="99">
        <v>523</v>
      </c>
      <c r="K149" s="97">
        <v>13563.124380000001</v>
      </c>
      <c r="L149" s="98">
        <v>2.0504865810192278E-2</v>
      </c>
      <c r="M149" s="98">
        <v>1.6856831366086357E-3</v>
      </c>
      <c r="N149" s="98">
        <f>K149/'סכום נכסי הקרן'!$C$43</f>
        <v>2.8190986028281141E-4</v>
      </c>
    </row>
    <row r="150" spans="2:14" s="152" customFormat="1">
      <c r="B150" s="110" t="s">
        <v>1439</v>
      </c>
      <c r="C150" s="87" t="s">
        <v>1440</v>
      </c>
      <c r="D150" s="100" t="s">
        <v>1438</v>
      </c>
      <c r="E150" s="100" t="s">
        <v>938</v>
      </c>
      <c r="F150" s="87" t="s">
        <v>1126</v>
      </c>
      <c r="G150" s="100" t="s">
        <v>221</v>
      </c>
      <c r="H150" s="100" t="s">
        <v>192</v>
      </c>
      <c r="I150" s="97">
        <v>710814.99999999988</v>
      </c>
      <c r="J150" s="99">
        <v>6479.0000000000009</v>
      </c>
      <c r="K150" s="97">
        <v>173438.24869999997</v>
      </c>
      <c r="L150" s="98">
        <v>1.168750590384993E-2</v>
      </c>
      <c r="M150" s="98">
        <v>2.1555647716955062E-2</v>
      </c>
      <c r="N150" s="98">
        <f>K150/'סכום נכסי הקרן'!$C$43</f>
        <v>3.6049180917938676E-3</v>
      </c>
    </row>
    <row r="151" spans="2:14" s="152" customFormat="1">
      <c r="B151" s="110" t="s">
        <v>1441</v>
      </c>
      <c r="C151" s="87" t="s">
        <v>1442</v>
      </c>
      <c r="D151" s="100" t="s">
        <v>152</v>
      </c>
      <c r="E151" s="100" t="s">
        <v>938</v>
      </c>
      <c r="F151" s="87"/>
      <c r="G151" s="100" t="s">
        <v>837</v>
      </c>
      <c r="H151" s="100" t="s">
        <v>192</v>
      </c>
      <c r="I151" s="97">
        <v>3.9299999999999993</v>
      </c>
      <c r="J151" s="99">
        <v>10.5</v>
      </c>
      <c r="K151" s="97">
        <v>1.5399999999999999E-3</v>
      </c>
      <c r="L151" s="98">
        <v>7.5021901384199315E-9</v>
      </c>
      <c r="M151" s="98">
        <v>1.9139778989310563E-10</v>
      </c>
      <c r="N151" s="98">
        <f>K151/'סכום נכסי הקרן'!$C$43</f>
        <v>3.2008936338865124E-11</v>
      </c>
    </row>
    <row r="152" spans="2:14" s="152" customFormat="1">
      <c r="B152" s="110" t="s">
        <v>1443</v>
      </c>
      <c r="C152" s="87" t="s">
        <v>1444</v>
      </c>
      <c r="D152" s="100" t="s">
        <v>1445</v>
      </c>
      <c r="E152" s="100" t="s">
        <v>938</v>
      </c>
      <c r="F152" s="87"/>
      <c r="G152" s="100" t="s">
        <v>999</v>
      </c>
      <c r="H152" s="100" t="s">
        <v>192</v>
      </c>
      <c r="I152" s="97">
        <v>163809.99999999997</v>
      </c>
      <c r="J152" s="99">
        <v>6042</v>
      </c>
      <c r="K152" s="97">
        <v>37393.906349999997</v>
      </c>
      <c r="L152" s="98">
        <v>1.0895099137520645E-3</v>
      </c>
      <c r="M152" s="98">
        <v>4.6474746953634859E-3</v>
      </c>
      <c r="N152" s="98">
        <f>K152/'סכום נכסי הקרן'!$C$43</f>
        <v>7.7723322585625612E-4</v>
      </c>
    </row>
    <row r="153" spans="2:14" s="152" customFormat="1">
      <c r="B153" s="110" t="s">
        <v>1446</v>
      </c>
      <c r="C153" s="87" t="s">
        <v>1447</v>
      </c>
      <c r="D153" s="100" t="s">
        <v>1438</v>
      </c>
      <c r="E153" s="100" t="s">
        <v>938</v>
      </c>
      <c r="F153" s="87" t="s">
        <v>1448</v>
      </c>
      <c r="G153" s="100" t="s">
        <v>1043</v>
      </c>
      <c r="H153" s="100" t="s">
        <v>192</v>
      </c>
      <c r="I153" s="97">
        <v>165738.99999999997</v>
      </c>
      <c r="J153" s="99">
        <v>3435</v>
      </c>
      <c r="K153" s="97">
        <v>21440.345089999995</v>
      </c>
      <c r="L153" s="98">
        <v>4.7097982097600594E-3</v>
      </c>
      <c r="M153" s="98">
        <v>2.6646978342672067E-3</v>
      </c>
      <c r="N153" s="98">
        <f>K153/'סכום נכסי הקרן'!$C$43</f>
        <v>4.4563807861630476E-4</v>
      </c>
    </row>
    <row r="154" spans="2:14" s="152" customFormat="1">
      <c r="B154" s="110" t="s">
        <v>1449</v>
      </c>
      <c r="C154" s="87" t="s">
        <v>1450</v>
      </c>
      <c r="D154" s="100" t="s">
        <v>1438</v>
      </c>
      <c r="E154" s="100" t="s">
        <v>938</v>
      </c>
      <c r="F154" s="87" t="s">
        <v>1386</v>
      </c>
      <c r="G154" s="100" t="s">
        <v>1387</v>
      </c>
      <c r="H154" s="100" t="s">
        <v>192</v>
      </c>
      <c r="I154" s="97">
        <v>733152.99999999988</v>
      </c>
      <c r="J154" s="99">
        <v>127</v>
      </c>
      <c r="K154" s="97">
        <v>3506.5388299999995</v>
      </c>
      <c r="L154" s="98">
        <v>9.5765428522643359E-3</v>
      </c>
      <c r="M154" s="98">
        <v>4.3580765080282881E-4</v>
      </c>
      <c r="N154" s="98">
        <f>K154/'סכום נכסי הקרן'!$C$43</f>
        <v>7.2883492324174416E-5</v>
      </c>
    </row>
    <row r="155" spans="2:14" s="152" customFormat="1">
      <c r="B155" s="110" t="s">
        <v>1451</v>
      </c>
      <c r="C155" s="87" t="s">
        <v>1452</v>
      </c>
      <c r="D155" s="100" t="s">
        <v>1438</v>
      </c>
      <c r="E155" s="100" t="s">
        <v>938</v>
      </c>
      <c r="F155" s="87" t="s">
        <v>1453</v>
      </c>
      <c r="G155" s="100" t="s">
        <v>999</v>
      </c>
      <c r="H155" s="100" t="s">
        <v>192</v>
      </c>
      <c r="I155" s="97">
        <v>198273.99999999997</v>
      </c>
      <c r="J155" s="99">
        <v>8747</v>
      </c>
      <c r="K155" s="97">
        <v>65313.838839999989</v>
      </c>
      <c r="L155" s="98">
        <v>1.0963175824034795E-3</v>
      </c>
      <c r="M155" s="98">
        <v>8.1174833788379749E-3</v>
      </c>
      <c r="N155" s="98">
        <f>K155/'סכום נכסי הקרן'!$C$43</f>
        <v>1.3575496814782183E-3</v>
      </c>
    </row>
    <row r="156" spans="2:14" s="152" customFormat="1">
      <c r="B156" s="110" t="s">
        <v>1454</v>
      </c>
      <c r="C156" s="87" t="s">
        <v>1455</v>
      </c>
      <c r="D156" s="100" t="s">
        <v>1445</v>
      </c>
      <c r="E156" s="100" t="s">
        <v>938</v>
      </c>
      <c r="F156" s="87" t="s">
        <v>1456</v>
      </c>
      <c r="G156" s="100" t="s">
        <v>944</v>
      </c>
      <c r="H156" s="100" t="s">
        <v>192</v>
      </c>
      <c r="I156" s="97">
        <v>999.99999999999989</v>
      </c>
      <c r="J156" s="99">
        <v>852.99999999999989</v>
      </c>
      <c r="K156" s="97">
        <v>32.123979999999996</v>
      </c>
      <c r="L156" s="98">
        <v>9.2750087393769838E-5</v>
      </c>
      <c r="M156" s="98">
        <v>3.9925056977729397E-6</v>
      </c>
      <c r="N156" s="98">
        <f>K156/'סכום נכסי הקרן'!$C$43</f>
        <v>6.6769768231881583E-7</v>
      </c>
    </row>
    <row r="157" spans="2:14" s="152" customFormat="1">
      <c r="B157" s="110" t="s">
        <v>1457</v>
      </c>
      <c r="C157" s="87" t="s">
        <v>1458</v>
      </c>
      <c r="D157" s="100" t="s">
        <v>1438</v>
      </c>
      <c r="E157" s="100" t="s">
        <v>938</v>
      </c>
      <c r="F157" s="87" t="s">
        <v>1459</v>
      </c>
      <c r="G157" s="100" t="s">
        <v>1200</v>
      </c>
      <c r="H157" s="100" t="s">
        <v>192</v>
      </c>
      <c r="I157" s="97">
        <v>201466.99999999997</v>
      </c>
      <c r="J157" s="99">
        <v>2549</v>
      </c>
      <c r="K157" s="97">
        <v>19339.893170000003</v>
      </c>
      <c r="L157" s="98">
        <v>6.6929480717564339E-3</v>
      </c>
      <c r="M157" s="98">
        <v>2.4036446814979023E-3</v>
      </c>
      <c r="N157" s="98">
        <f>K157/'סכום נכסי הקרן'!$C$43</f>
        <v>4.0198013589544325E-4</v>
      </c>
    </row>
    <row r="158" spans="2:14" s="152" customFormat="1">
      <c r="B158" s="110" t="s">
        <v>1460</v>
      </c>
      <c r="C158" s="87" t="s">
        <v>1461</v>
      </c>
      <c r="D158" s="100" t="s">
        <v>1438</v>
      </c>
      <c r="E158" s="100" t="s">
        <v>938</v>
      </c>
      <c r="F158" s="87" t="s">
        <v>1462</v>
      </c>
      <c r="G158" s="100" t="s">
        <v>1147</v>
      </c>
      <c r="H158" s="100" t="s">
        <v>192</v>
      </c>
      <c r="I158" s="97">
        <v>158685.99999999997</v>
      </c>
      <c r="J158" s="99">
        <v>412</v>
      </c>
      <c r="K158" s="97">
        <v>2462.1592799999999</v>
      </c>
      <c r="L158" s="98">
        <v>1.3861229254473478E-2</v>
      </c>
      <c r="M158" s="98">
        <v>3.0600769127064951E-4</v>
      </c>
      <c r="N158" s="98">
        <f>K158/'סכום נכסי הקרן'!$C$43</f>
        <v>5.1176038733549347E-5</v>
      </c>
    </row>
    <row r="159" spans="2:14" s="152" customFormat="1">
      <c r="B159" s="110" t="s">
        <v>1463</v>
      </c>
      <c r="C159" s="87" t="s">
        <v>1464</v>
      </c>
      <c r="D159" s="100" t="s">
        <v>1445</v>
      </c>
      <c r="E159" s="100" t="s">
        <v>938</v>
      </c>
      <c r="F159" s="87" t="s">
        <v>939</v>
      </c>
      <c r="G159" s="100" t="s">
        <v>473</v>
      </c>
      <c r="H159" s="100" t="s">
        <v>192</v>
      </c>
      <c r="I159" s="97">
        <v>832047.99999999988</v>
      </c>
      <c r="J159" s="99">
        <v>429</v>
      </c>
      <c r="K159" s="97">
        <v>13442.683969999996</v>
      </c>
      <c r="L159" s="98">
        <v>6.5247516045285349E-4</v>
      </c>
      <c r="M159" s="98">
        <v>1.67071428707109E-3</v>
      </c>
      <c r="N159" s="98">
        <f>K159/'סכום נכסי הקרן'!$C$43</f>
        <v>2.7940650351896925E-4</v>
      </c>
    </row>
    <row r="160" spans="2:14" s="152" customFormat="1">
      <c r="B160" s="110" t="s">
        <v>1465</v>
      </c>
      <c r="C160" s="87" t="s">
        <v>1466</v>
      </c>
      <c r="D160" s="100" t="s">
        <v>1438</v>
      </c>
      <c r="E160" s="100" t="s">
        <v>938</v>
      </c>
      <c r="F160" s="87" t="s">
        <v>1415</v>
      </c>
      <c r="G160" s="100" t="s">
        <v>1147</v>
      </c>
      <c r="H160" s="100" t="s">
        <v>192</v>
      </c>
      <c r="I160" s="97">
        <v>139860.99999999997</v>
      </c>
      <c r="J160" s="99">
        <v>382.66</v>
      </c>
      <c r="K160" s="97">
        <v>2015.5334499999997</v>
      </c>
      <c r="L160" s="98">
        <v>3.8403579080342172E-3</v>
      </c>
      <c r="M160" s="98">
        <v>2.5049912193871835E-4</v>
      </c>
      <c r="N160" s="98">
        <f>K160/'סכום נכסי הקרן'!$C$43</f>
        <v>4.1892910318118952E-5</v>
      </c>
    </row>
    <row r="161" spans="2:14" s="152" customFormat="1">
      <c r="B161" s="110" t="s">
        <v>1467</v>
      </c>
      <c r="C161" s="87" t="s">
        <v>1468</v>
      </c>
      <c r="D161" s="100" t="s">
        <v>1438</v>
      </c>
      <c r="E161" s="100" t="s">
        <v>938</v>
      </c>
      <c r="F161" s="87" t="s">
        <v>1469</v>
      </c>
      <c r="G161" s="100" t="s">
        <v>32</v>
      </c>
      <c r="H161" s="100" t="s">
        <v>192</v>
      </c>
      <c r="I161" s="97">
        <v>24554.999999999996</v>
      </c>
      <c r="J161" s="99">
        <v>994.99999999999989</v>
      </c>
      <c r="K161" s="97">
        <v>920.11758999999984</v>
      </c>
      <c r="L161" s="98">
        <v>8.0782656458783101E-4</v>
      </c>
      <c r="M161" s="98">
        <v>1.143561514076433E-4</v>
      </c>
      <c r="N161" s="98">
        <f>K161/'סכום נכסי הקרן'!$C$43</f>
        <v>1.9124665819857143E-5</v>
      </c>
    </row>
    <row r="162" spans="2:14" s="152" customFormat="1">
      <c r="B162" s="110" t="s">
        <v>1470</v>
      </c>
      <c r="C162" s="87" t="s">
        <v>1471</v>
      </c>
      <c r="D162" s="100" t="s">
        <v>1438</v>
      </c>
      <c r="E162" s="100" t="s">
        <v>938</v>
      </c>
      <c r="F162" s="87" t="s">
        <v>1211</v>
      </c>
      <c r="G162" s="100" t="s">
        <v>221</v>
      </c>
      <c r="H162" s="100" t="s">
        <v>192</v>
      </c>
      <c r="I162" s="97">
        <v>509854.99999999994</v>
      </c>
      <c r="J162" s="99">
        <v>585</v>
      </c>
      <c r="K162" s="97">
        <v>11232.666489999998</v>
      </c>
      <c r="L162" s="98">
        <v>8.8857565725328283E-3</v>
      </c>
      <c r="M162" s="98">
        <v>1.3960438576573688E-3</v>
      </c>
      <c r="N162" s="98">
        <f>K162/'סכום נכסי הקרן'!$C$43</f>
        <v>2.3347123804812566E-4</v>
      </c>
    </row>
    <row r="163" spans="2:14" s="152" customFormat="1">
      <c r="B163" s="110" t="s">
        <v>1472</v>
      </c>
      <c r="C163" s="87" t="s">
        <v>1473</v>
      </c>
      <c r="D163" s="100" t="s">
        <v>1438</v>
      </c>
      <c r="E163" s="100" t="s">
        <v>938</v>
      </c>
      <c r="F163" s="87" t="s">
        <v>1474</v>
      </c>
      <c r="G163" s="100" t="s">
        <v>960</v>
      </c>
      <c r="H163" s="100" t="s">
        <v>192</v>
      </c>
      <c r="I163" s="97">
        <v>367296.99999999994</v>
      </c>
      <c r="J163" s="99">
        <v>807</v>
      </c>
      <c r="K163" s="97">
        <v>11162.750849999999</v>
      </c>
      <c r="L163" s="98">
        <v>1.6809700553310478E-2</v>
      </c>
      <c r="M163" s="98">
        <v>1.3873544427385625E-3</v>
      </c>
      <c r="N163" s="98">
        <f>K163/'סכום נכסי הקרן'!$C$43</f>
        <v>2.3201803982094969E-4</v>
      </c>
    </row>
    <row r="164" spans="2:14" s="152" customFormat="1">
      <c r="B164" s="110" t="s">
        <v>1475</v>
      </c>
      <c r="C164" s="87" t="s">
        <v>1476</v>
      </c>
      <c r="D164" s="100" t="s">
        <v>1438</v>
      </c>
      <c r="E164" s="100" t="s">
        <v>938</v>
      </c>
      <c r="F164" s="87" t="s">
        <v>1477</v>
      </c>
      <c r="G164" s="100" t="s">
        <v>1200</v>
      </c>
      <c r="H164" s="100" t="s">
        <v>192</v>
      </c>
      <c r="I164" s="97">
        <v>180994.99999999997</v>
      </c>
      <c r="J164" s="99">
        <v>5433</v>
      </c>
      <c r="K164" s="97">
        <v>37032.804140000007</v>
      </c>
      <c r="L164" s="98">
        <v>3.8005490664228753E-3</v>
      </c>
      <c r="M164" s="98">
        <v>4.6025953674936719E-3</v>
      </c>
      <c r="N164" s="98">
        <f>K164/'סכום נכסי הקרן'!$C$43</f>
        <v>7.6972770790059816E-4</v>
      </c>
    </row>
    <row r="165" spans="2:14" s="152" customFormat="1">
      <c r="B165" s="110" t="s">
        <v>1480</v>
      </c>
      <c r="C165" s="87" t="s">
        <v>1481</v>
      </c>
      <c r="D165" s="100" t="s">
        <v>1438</v>
      </c>
      <c r="E165" s="100" t="s">
        <v>938</v>
      </c>
      <c r="F165" s="87" t="s">
        <v>1227</v>
      </c>
      <c r="G165" s="100" t="s">
        <v>1200</v>
      </c>
      <c r="H165" s="100" t="s">
        <v>192</v>
      </c>
      <c r="I165" s="97">
        <v>415321.99999999994</v>
      </c>
      <c r="J165" s="99">
        <v>1041</v>
      </c>
      <c r="K165" s="97">
        <v>16282.308609999998</v>
      </c>
      <c r="L165" s="98">
        <v>1.5328964557642544E-2</v>
      </c>
      <c r="M165" s="98">
        <v>2.0236349885139511E-3</v>
      </c>
      <c r="N165" s="98">
        <f>K165/'סכום נכסי הקרן'!$C$43</f>
        <v>3.3842816866704251E-4</v>
      </c>
    </row>
    <row r="166" spans="2:14" s="152" customFormat="1">
      <c r="B166" s="110" t="s">
        <v>1482</v>
      </c>
      <c r="C166" s="87" t="s">
        <v>1483</v>
      </c>
      <c r="D166" s="100" t="s">
        <v>1445</v>
      </c>
      <c r="E166" s="100" t="s">
        <v>938</v>
      </c>
      <c r="F166" s="87" t="s">
        <v>1087</v>
      </c>
      <c r="G166" s="100" t="s">
        <v>218</v>
      </c>
      <c r="H166" s="100" t="s">
        <v>192</v>
      </c>
      <c r="I166" s="97">
        <v>1491731.9999999998</v>
      </c>
      <c r="J166" s="99">
        <v>1039</v>
      </c>
      <c r="K166" s="97">
        <v>58369.593579999993</v>
      </c>
      <c r="L166" s="98">
        <v>2.7329104226398444E-3</v>
      </c>
      <c r="M166" s="98">
        <v>7.2544228624485761E-3</v>
      </c>
      <c r="N166" s="98">
        <f>K166/'סכום נכסי הקרן'!$C$43</f>
        <v>1.2132133798880846E-3</v>
      </c>
    </row>
    <row r="167" spans="2:14" s="152" customFormat="1">
      <c r="B167" s="110" t="s">
        <v>1484</v>
      </c>
      <c r="C167" s="87" t="s">
        <v>1485</v>
      </c>
      <c r="D167" s="100" t="s">
        <v>1438</v>
      </c>
      <c r="E167" s="100" t="s">
        <v>938</v>
      </c>
      <c r="F167" s="87" t="s">
        <v>1486</v>
      </c>
      <c r="G167" s="100" t="s">
        <v>979</v>
      </c>
      <c r="H167" s="100" t="s">
        <v>192</v>
      </c>
      <c r="I167" s="97">
        <v>90682.999999999985</v>
      </c>
      <c r="J167" s="99">
        <v>2378</v>
      </c>
      <c r="K167" s="97">
        <v>8121.1595899999993</v>
      </c>
      <c r="L167" s="98">
        <v>2.1033187523056473E-3</v>
      </c>
      <c r="M167" s="98">
        <v>1.0093324655163635E-3</v>
      </c>
      <c r="N167" s="98">
        <f>K167/'סכום נכסי הקרן'!$C$43</f>
        <v>1.6879849371043766E-4</v>
      </c>
    </row>
    <row r="168" spans="2:14" s="152" customFormat="1">
      <c r="B168" s="110" t="s">
        <v>1487</v>
      </c>
      <c r="C168" s="87" t="s">
        <v>1488</v>
      </c>
      <c r="D168" s="100" t="s">
        <v>1445</v>
      </c>
      <c r="E168" s="100" t="s">
        <v>938</v>
      </c>
      <c r="F168" s="87" t="s">
        <v>1090</v>
      </c>
      <c r="G168" s="100" t="s">
        <v>976</v>
      </c>
      <c r="H168" s="100" t="s">
        <v>192</v>
      </c>
      <c r="I168" s="97">
        <v>466619.99999999994</v>
      </c>
      <c r="J168" s="99">
        <v>4124</v>
      </c>
      <c r="K168" s="97">
        <v>72470.677540000004</v>
      </c>
      <c r="L168" s="98">
        <v>9.4633448707776412E-3</v>
      </c>
      <c r="M168" s="98">
        <v>9.0069659176700845E-3</v>
      </c>
      <c r="N168" s="98">
        <f>K168/'סכום נכסי הקרן'!$C$43</f>
        <v>1.5063047427352487E-3</v>
      </c>
    </row>
    <row r="169" spans="2:14" s="152" customFormat="1">
      <c r="B169" s="110" t="s">
        <v>1489</v>
      </c>
      <c r="C169" s="87" t="s">
        <v>1490</v>
      </c>
      <c r="D169" s="100" t="s">
        <v>1438</v>
      </c>
      <c r="E169" s="100" t="s">
        <v>938</v>
      </c>
      <c r="F169" s="87" t="s">
        <v>613</v>
      </c>
      <c r="G169" s="100" t="s">
        <v>430</v>
      </c>
      <c r="H169" s="100" t="s">
        <v>192</v>
      </c>
      <c r="I169" s="97">
        <v>27407.999999999996</v>
      </c>
      <c r="J169" s="99">
        <v>466</v>
      </c>
      <c r="K169" s="97">
        <v>480.99833999999993</v>
      </c>
      <c r="L169" s="98">
        <v>1.7226590678261116E-4</v>
      </c>
      <c r="M169" s="98">
        <v>5.9780531959904275E-5</v>
      </c>
      <c r="N169" s="98">
        <f>K169/'סכום נכסי הקרן'!$C$43</f>
        <v>9.997561846857014E-6</v>
      </c>
    </row>
    <row r="170" spans="2:14" s="152" customFormat="1">
      <c r="B170" s="110" t="s">
        <v>1491</v>
      </c>
      <c r="C170" s="87" t="s">
        <v>1492</v>
      </c>
      <c r="D170" s="100" t="s">
        <v>1438</v>
      </c>
      <c r="E170" s="100" t="s">
        <v>938</v>
      </c>
      <c r="F170" s="87" t="s">
        <v>1248</v>
      </c>
      <c r="G170" s="100" t="s">
        <v>221</v>
      </c>
      <c r="H170" s="100" t="s">
        <v>192</v>
      </c>
      <c r="I170" s="97">
        <v>257044.99999999997</v>
      </c>
      <c r="J170" s="99">
        <v>201</v>
      </c>
      <c r="K170" s="97">
        <v>1945.7432599999997</v>
      </c>
      <c r="L170" s="98">
        <v>3.3905811661496623E-3</v>
      </c>
      <c r="M170" s="98">
        <v>2.4182529848273141E-4</v>
      </c>
      <c r="N170" s="98">
        <f>K170/'סכום נכסי הקרן'!$C$43</f>
        <v>4.0442319572153174E-5</v>
      </c>
    </row>
    <row r="171" spans="2:14" s="152" customFormat="1">
      <c r="B171" s="110" t="s">
        <v>1493</v>
      </c>
      <c r="C171" s="87" t="s">
        <v>1494</v>
      </c>
      <c r="D171" s="100" t="s">
        <v>1438</v>
      </c>
      <c r="E171" s="100" t="s">
        <v>938</v>
      </c>
      <c r="F171" s="87" t="s">
        <v>1029</v>
      </c>
      <c r="G171" s="100" t="s">
        <v>473</v>
      </c>
      <c r="H171" s="100" t="s">
        <v>192</v>
      </c>
      <c r="I171" s="97">
        <v>704289.99999999988</v>
      </c>
      <c r="J171" s="99">
        <v>12793</v>
      </c>
      <c r="K171" s="97">
        <v>339315.92098999996</v>
      </c>
      <c r="L171" s="98">
        <v>4.9181474704588172E-3</v>
      </c>
      <c r="M171" s="98">
        <v>4.2171634644824443E-2</v>
      </c>
      <c r="N171" s="98">
        <f>K171/'סכום נכסי הקרן'!$C$43</f>
        <v>7.0526894245014921E-3</v>
      </c>
    </row>
    <row r="172" spans="2:14" s="152" customFormat="1">
      <c r="B172" s="110" t="s">
        <v>1495</v>
      </c>
      <c r="C172" s="87" t="s">
        <v>1496</v>
      </c>
      <c r="D172" s="100" t="s">
        <v>1438</v>
      </c>
      <c r="E172" s="100" t="s">
        <v>938</v>
      </c>
      <c r="F172" s="87" t="s">
        <v>1497</v>
      </c>
      <c r="G172" s="100" t="s">
        <v>960</v>
      </c>
      <c r="H172" s="100" t="s">
        <v>192</v>
      </c>
      <c r="I172" s="97">
        <v>279002.99999999994</v>
      </c>
      <c r="J172" s="99">
        <v>731</v>
      </c>
      <c r="K172" s="97">
        <v>7680.8019299999987</v>
      </c>
      <c r="L172" s="98">
        <v>8.0378992959999479E-3</v>
      </c>
      <c r="M172" s="98">
        <v>9.5460293117448055E-4</v>
      </c>
      <c r="N172" s="98">
        <f>K172/'סכום נכסי הקרן'!$C$43</f>
        <v>1.5964564935636518E-4</v>
      </c>
    </row>
    <row r="173" spans="2:14" s="152" customFormat="1">
      <c r="B173" s="110" t="s">
        <v>1498</v>
      </c>
      <c r="C173" s="87" t="s">
        <v>1499</v>
      </c>
      <c r="D173" s="100" t="s">
        <v>1438</v>
      </c>
      <c r="E173" s="100" t="s">
        <v>938</v>
      </c>
      <c r="F173" s="87" t="s">
        <v>1109</v>
      </c>
      <c r="G173" s="100" t="s">
        <v>473</v>
      </c>
      <c r="H173" s="100" t="s">
        <v>192</v>
      </c>
      <c r="I173" s="97">
        <v>1602009.9999999998</v>
      </c>
      <c r="J173" s="99">
        <v>5351</v>
      </c>
      <c r="K173" s="97">
        <v>322834.90849999996</v>
      </c>
      <c r="L173" s="98">
        <v>1.7649831794792664E-3</v>
      </c>
      <c r="M173" s="98">
        <v>4.0123303887820115E-2</v>
      </c>
      <c r="N173" s="98">
        <f>K173/'סכום נכסי הקרן'!$C$43</f>
        <v>6.710131190999901E-3</v>
      </c>
    </row>
    <row r="174" spans="2:14" s="152" customFormat="1">
      <c r="B174" s="110" t="s">
        <v>1500</v>
      </c>
      <c r="C174" s="87" t="s">
        <v>1501</v>
      </c>
      <c r="D174" s="100" t="s">
        <v>1438</v>
      </c>
      <c r="E174" s="100" t="s">
        <v>938</v>
      </c>
      <c r="F174" s="87" t="s">
        <v>1502</v>
      </c>
      <c r="G174" s="100" t="s">
        <v>1121</v>
      </c>
      <c r="H174" s="100" t="s">
        <v>192</v>
      </c>
      <c r="I174" s="97">
        <v>130045.99999999999</v>
      </c>
      <c r="J174" s="99">
        <v>348</v>
      </c>
      <c r="K174" s="97">
        <v>1704.3412499999997</v>
      </c>
      <c r="L174" s="98">
        <v>5.7874562628633559E-3</v>
      </c>
      <c r="M174" s="98">
        <v>2.1182282368419026E-4</v>
      </c>
      <c r="N174" s="98">
        <f>K174/'סכום נכסי הקרן'!$C$43</f>
        <v>3.5424773098020651E-5</v>
      </c>
    </row>
    <row r="175" spans="2:14" s="152" customFormat="1">
      <c r="B175" s="110" t="s">
        <v>1503</v>
      </c>
      <c r="C175" s="87" t="s">
        <v>1504</v>
      </c>
      <c r="D175" s="100" t="s">
        <v>1438</v>
      </c>
      <c r="E175" s="100" t="s">
        <v>938</v>
      </c>
      <c r="F175" s="87" t="s">
        <v>1505</v>
      </c>
      <c r="G175" s="100" t="s">
        <v>999</v>
      </c>
      <c r="H175" s="100" t="s">
        <v>192</v>
      </c>
      <c r="I175" s="97">
        <v>345218.99999999994</v>
      </c>
      <c r="J175" s="99">
        <v>3338.0000000000005</v>
      </c>
      <c r="K175" s="97">
        <v>43397.162899999988</v>
      </c>
      <c r="L175" s="98">
        <v>5.5442229830566011E-3</v>
      </c>
      <c r="M175" s="98">
        <v>5.393585108240959E-3</v>
      </c>
      <c r="N175" s="98">
        <f>K175/'סכום נכסי הקרן'!$C$43</f>
        <v>9.0201105490484356E-4</v>
      </c>
    </row>
    <row r="176" spans="2:14" s="152" customFormat="1">
      <c r="B176" s="110" t="s">
        <v>1506</v>
      </c>
      <c r="C176" s="87" t="s">
        <v>1507</v>
      </c>
      <c r="D176" s="100" t="s">
        <v>1438</v>
      </c>
      <c r="E176" s="100" t="s">
        <v>938</v>
      </c>
      <c r="F176" s="87" t="s">
        <v>1508</v>
      </c>
      <c r="G176" s="100" t="s">
        <v>999</v>
      </c>
      <c r="H176" s="100" t="s">
        <v>192</v>
      </c>
      <c r="I176" s="97">
        <v>120516.99999999999</v>
      </c>
      <c r="J176" s="99">
        <v>2027</v>
      </c>
      <c r="K176" s="97">
        <v>9199.8845399999991</v>
      </c>
      <c r="L176" s="98">
        <v>3.1368956656637735E-3</v>
      </c>
      <c r="M176" s="98">
        <v>1.1434010183297082E-3</v>
      </c>
      <c r="N176" s="98">
        <f>K176/'סכום נכסי הקרן'!$C$43</f>
        <v>1.9121981725049966E-4</v>
      </c>
    </row>
    <row r="177" spans="2:14" s="152" customFormat="1">
      <c r="B177" s="111"/>
      <c r="C177" s="87"/>
      <c r="D177" s="87"/>
      <c r="E177" s="87"/>
      <c r="F177" s="87"/>
      <c r="G177" s="87"/>
      <c r="H177" s="87"/>
      <c r="I177" s="97"/>
      <c r="J177" s="99"/>
      <c r="K177" s="87"/>
      <c r="L177" s="87"/>
      <c r="M177" s="98"/>
      <c r="N177" s="87"/>
    </row>
    <row r="178" spans="2:14" s="152" customFormat="1">
      <c r="B178" s="109" t="s">
        <v>82</v>
      </c>
      <c r="C178" s="85"/>
      <c r="D178" s="85"/>
      <c r="E178" s="85"/>
      <c r="F178" s="85"/>
      <c r="G178" s="85"/>
      <c r="H178" s="85"/>
      <c r="I178" s="94"/>
      <c r="J178" s="96"/>
      <c r="K178" s="94">
        <f>SUM(K179:K238)</f>
        <v>1669448.2299799996</v>
      </c>
      <c r="L178" s="85"/>
      <c r="M178" s="95">
        <v>0.17213911989868083</v>
      </c>
      <c r="N178" s="95">
        <f>K178/'סכום נכסי הקרן'!$C$43</f>
        <v>3.4699520853546023E-2</v>
      </c>
    </row>
    <row r="179" spans="2:14" s="152" customFormat="1">
      <c r="B179" s="110" t="s">
        <v>1509</v>
      </c>
      <c r="C179" s="87" t="s">
        <v>1510</v>
      </c>
      <c r="D179" s="100" t="s">
        <v>32</v>
      </c>
      <c r="E179" s="100" t="s">
        <v>938</v>
      </c>
      <c r="F179" s="87"/>
      <c r="G179" s="100" t="s">
        <v>1511</v>
      </c>
      <c r="H179" s="100" t="s">
        <v>194</v>
      </c>
      <c r="I179" s="97">
        <v>64489.999999999993</v>
      </c>
      <c r="J179" s="99">
        <v>10245.099999999999</v>
      </c>
      <c r="K179" s="97">
        <v>28315.237709999994</v>
      </c>
      <c r="L179" s="98">
        <v>3.0824574920795085E-4</v>
      </c>
      <c r="M179" s="98">
        <v>3.5191389077869613E-3</v>
      </c>
      <c r="N179" s="98">
        <f>K179/'סכום נכסי הקרן'!$C$43</f>
        <v>5.8853288394754744E-4</v>
      </c>
    </row>
    <row r="180" spans="2:14" s="152" customFormat="1">
      <c r="B180" s="110" t="s">
        <v>1512</v>
      </c>
      <c r="C180" s="87" t="s">
        <v>1513</v>
      </c>
      <c r="D180" s="100" t="s">
        <v>1445</v>
      </c>
      <c r="E180" s="100" t="s">
        <v>938</v>
      </c>
      <c r="F180" s="87"/>
      <c r="G180" s="100" t="s">
        <v>984</v>
      </c>
      <c r="H180" s="100" t="s">
        <v>192</v>
      </c>
      <c r="I180" s="97">
        <v>46884.999999999993</v>
      </c>
      <c r="J180" s="99">
        <v>7903</v>
      </c>
      <c r="K180" s="97">
        <v>13954.240959999997</v>
      </c>
      <c r="L180" s="98">
        <v>1.8936503506639787E-5</v>
      </c>
      <c r="M180" s="98">
        <v>1.7342927788180833E-3</v>
      </c>
      <c r="N180" s="98">
        <f>K180/'סכום נכסי הקרן'!$C$43</f>
        <v>2.9003922762715852E-4</v>
      </c>
    </row>
    <row r="181" spans="2:14" s="152" customFormat="1">
      <c r="B181" s="110" t="s">
        <v>1514</v>
      </c>
      <c r="C181" s="87" t="s">
        <v>1515</v>
      </c>
      <c r="D181" s="100" t="s">
        <v>1438</v>
      </c>
      <c r="E181" s="100" t="s">
        <v>938</v>
      </c>
      <c r="F181" s="87"/>
      <c r="G181" s="100" t="s">
        <v>999</v>
      </c>
      <c r="H181" s="100" t="s">
        <v>192</v>
      </c>
      <c r="I181" s="97">
        <v>25954.999999999996</v>
      </c>
      <c r="J181" s="99">
        <v>74495</v>
      </c>
      <c r="K181" s="97">
        <v>72816.277529999992</v>
      </c>
      <c r="L181" s="98">
        <v>7.5285129192820418E-5</v>
      </c>
      <c r="M181" s="98">
        <v>9.0499185633019525E-3</v>
      </c>
      <c r="N181" s="98">
        <f>K181/'סכום נכסי הקרן'!$C$43</f>
        <v>1.5134880466824059E-3</v>
      </c>
    </row>
    <row r="182" spans="2:14" s="152" customFormat="1">
      <c r="B182" s="110" t="s">
        <v>1516</v>
      </c>
      <c r="C182" s="87" t="s">
        <v>1517</v>
      </c>
      <c r="D182" s="100" t="s">
        <v>1438</v>
      </c>
      <c r="E182" s="100" t="s">
        <v>938</v>
      </c>
      <c r="F182" s="87"/>
      <c r="G182" s="100" t="s">
        <v>979</v>
      </c>
      <c r="H182" s="100" t="s">
        <v>192</v>
      </c>
      <c r="I182" s="97">
        <v>148029.99999999997</v>
      </c>
      <c r="J182" s="99">
        <v>10899</v>
      </c>
      <c r="K182" s="97">
        <v>60759.852009999988</v>
      </c>
      <c r="L182" s="98">
        <v>2.6698130409446477E-5</v>
      </c>
      <c r="M182" s="98">
        <v>7.5514944084066043E-3</v>
      </c>
      <c r="N182" s="98">
        <f>K182/'סכום נכסי הקרן'!$C$43</f>
        <v>1.2628949577577636E-3</v>
      </c>
    </row>
    <row r="183" spans="2:14" s="152" customFormat="1">
      <c r="B183" s="110" t="s">
        <v>1518</v>
      </c>
      <c r="C183" s="87" t="s">
        <v>1519</v>
      </c>
      <c r="D183" s="100" t="s">
        <v>1445</v>
      </c>
      <c r="E183" s="100" t="s">
        <v>938</v>
      </c>
      <c r="F183" s="87"/>
      <c r="G183" s="100" t="s">
        <v>1015</v>
      </c>
      <c r="H183" s="100" t="s">
        <v>192</v>
      </c>
      <c r="I183" s="97">
        <v>13329.999999999998</v>
      </c>
      <c r="J183" s="99">
        <v>34057</v>
      </c>
      <c r="K183" s="97">
        <v>17096.879649999999</v>
      </c>
      <c r="L183" s="98">
        <v>8.1335487456633929E-5</v>
      </c>
      <c r="M183" s="98">
        <v>2.1248733630379307E-3</v>
      </c>
      <c r="N183" s="98">
        <f>K183/'סכום נכסי הקרן'!$C$43</f>
        <v>3.5535904695460304E-4</v>
      </c>
    </row>
    <row r="184" spans="2:14" s="152" customFormat="1">
      <c r="B184" s="110" t="s">
        <v>1520</v>
      </c>
      <c r="C184" s="87" t="s">
        <v>1521</v>
      </c>
      <c r="D184" s="100" t="s">
        <v>1445</v>
      </c>
      <c r="E184" s="100" t="s">
        <v>938</v>
      </c>
      <c r="F184" s="87"/>
      <c r="G184" s="100" t="s">
        <v>960</v>
      </c>
      <c r="H184" s="100" t="s">
        <v>192</v>
      </c>
      <c r="I184" s="97">
        <v>98904.999999999985</v>
      </c>
      <c r="J184" s="99">
        <v>6388</v>
      </c>
      <c r="K184" s="97">
        <v>23935.322549999997</v>
      </c>
      <c r="L184" s="98">
        <v>5.9131486754662645E-5</v>
      </c>
      <c r="M184" s="98">
        <v>2.9747843093822163E-3</v>
      </c>
      <c r="N184" s="98">
        <f>K184/'סכום נכסי הקרן'!$C$43</f>
        <v>4.9749624399555374E-4</v>
      </c>
    </row>
    <row r="185" spans="2:14" s="152" customFormat="1">
      <c r="B185" s="110" t="s">
        <v>1522</v>
      </c>
      <c r="C185" s="87" t="s">
        <v>1523</v>
      </c>
      <c r="D185" s="100" t="s">
        <v>152</v>
      </c>
      <c r="E185" s="100" t="s">
        <v>938</v>
      </c>
      <c r="F185" s="87"/>
      <c r="G185" s="100" t="s">
        <v>1024</v>
      </c>
      <c r="H185" s="100" t="s">
        <v>195</v>
      </c>
      <c r="I185" s="97">
        <v>665499.99999999988</v>
      </c>
      <c r="J185" s="99">
        <v>440.5</v>
      </c>
      <c r="K185" s="97">
        <v>15909.106589999999</v>
      </c>
      <c r="L185" s="98">
        <v>6.6817558853860901E-5</v>
      </c>
      <c r="M185" s="98">
        <v>1.9772518444804172E-3</v>
      </c>
      <c r="N185" s="98">
        <f>K185/'סכום נכסי הקרן'!$C$43</f>
        <v>3.3067115587501926E-4</v>
      </c>
    </row>
    <row r="186" spans="2:14" s="152" customFormat="1">
      <c r="B186" s="110" t="s">
        <v>1524</v>
      </c>
      <c r="C186" s="87" t="s">
        <v>1525</v>
      </c>
      <c r="D186" s="100" t="s">
        <v>1445</v>
      </c>
      <c r="E186" s="100" t="s">
        <v>938</v>
      </c>
      <c r="F186" s="87"/>
      <c r="G186" s="100" t="s">
        <v>944</v>
      </c>
      <c r="H186" s="100" t="s">
        <v>192</v>
      </c>
      <c r="I186" s="97">
        <v>92584.999999999985</v>
      </c>
      <c r="J186" s="99">
        <v>3659</v>
      </c>
      <c r="K186" s="97">
        <v>12758.022279999997</v>
      </c>
      <c r="L186" s="98">
        <v>8.8093219248404071E-4</v>
      </c>
      <c r="M186" s="98">
        <v>1.5856216024668832E-3</v>
      </c>
      <c r="N186" s="98">
        <f>K186/'סכום נכסי הקרן'!$C$43</f>
        <v>2.6517579413658628E-4</v>
      </c>
    </row>
    <row r="187" spans="2:14" s="152" customFormat="1">
      <c r="B187" s="110" t="s">
        <v>1526</v>
      </c>
      <c r="C187" s="87" t="s">
        <v>1527</v>
      </c>
      <c r="D187" s="100" t="s">
        <v>1445</v>
      </c>
      <c r="E187" s="100" t="s">
        <v>938</v>
      </c>
      <c r="F187" s="87"/>
      <c r="G187" s="100" t="s">
        <v>963</v>
      </c>
      <c r="H187" s="100" t="s">
        <v>192</v>
      </c>
      <c r="I187" s="97">
        <v>108705.99999999999</v>
      </c>
      <c r="J187" s="99">
        <v>4175</v>
      </c>
      <c r="K187" s="97">
        <v>17091.898719999997</v>
      </c>
      <c r="L187" s="98">
        <v>3.69594472214706E-5</v>
      </c>
      <c r="M187" s="98">
        <v>2.1242543117433771E-3</v>
      </c>
      <c r="N187" s="98">
        <f>K187/'סכום נכסי הקרן'!$C$43</f>
        <v>3.5525551820701968E-4</v>
      </c>
    </row>
    <row r="188" spans="2:14" s="152" customFormat="1">
      <c r="B188" s="110" t="s">
        <v>1528</v>
      </c>
      <c r="C188" s="87" t="s">
        <v>1529</v>
      </c>
      <c r="D188" s="100" t="s">
        <v>1445</v>
      </c>
      <c r="E188" s="100" t="s">
        <v>938</v>
      </c>
      <c r="F188" s="87"/>
      <c r="G188" s="100" t="s">
        <v>1222</v>
      </c>
      <c r="H188" s="100" t="s">
        <v>192</v>
      </c>
      <c r="I188" s="97">
        <v>109579.99999999999</v>
      </c>
      <c r="J188" s="99">
        <v>2089</v>
      </c>
      <c r="K188" s="97">
        <v>8620.8492599999972</v>
      </c>
      <c r="L188" s="98">
        <v>9.9641425445244766E-5</v>
      </c>
      <c r="M188" s="98">
        <v>1.0714360359516978E-3</v>
      </c>
      <c r="N188" s="98">
        <f>K188/'סכום נכסי הקרן'!$C$43</f>
        <v>1.7918455529239769E-4</v>
      </c>
    </row>
    <row r="189" spans="2:14" s="152" customFormat="1">
      <c r="B189" s="110" t="s">
        <v>1530</v>
      </c>
      <c r="C189" s="87" t="s">
        <v>1531</v>
      </c>
      <c r="D189" s="100" t="s">
        <v>1445</v>
      </c>
      <c r="E189" s="100" t="s">
        <v>938</v>
      </c>
      <c r="F189" s="87"/>
      <c r="G189" s="100" t="s">
        <v>1532</v>
      </c>
      <c r="H189" s="100" t="s">
        <v>192</v>
      </c>
      <c r="I189" s="97">
        <v>59689.999999999993</v>
      </c>
      <c r="J189" s="99">
        <v>10373</v>
      </c>
      <c r="K189" s="97">
        <v>23317.730179999995</v>
      </c>
      <c r="L189" s="98">
        <v>5.4338186626745952E-5</v>
      </c>
      <c r="M189" s="98">
        <v>2.8980272868673815E-3</v>
      </c>
      <c r="N189" s="98">
        <f>K189/'סכום נכסי הקרן'!$C$43</f>
        <v>4.8465957201198305E-4</v>
      </c>
    </row>
    <row r="190" spans="2:14" s="152" customFormat="1">
      <c r="B190" s="110" t="s">
        <v>1533</v>
      </c>
      <c r="C190" s="87" t="s">
        <v>1534</v>
      </c>
      <c r="D190" s="100" t="s">
        <v>32</v>
      </c>
      <c r="E190" s="100" t="s">
        <v>938</v>
      </c>
      <c r="F190" s="87"/>
      <c r="G190" s="100" t="s">
        <v>1024</v>
      </c>
      <c r="H190" s="100" t="s">
        <v>194</v>
      </c>
      <c r="I190" s="97">
        <v>661359.99999999988</v>
      </c>
      <c r="J190" s="99">
        <v>1578.3</v>
      </c>
      <c r="K190" s="97">
        <v>44734.142259999993</v>
      </c>
      <c r="L190" s="98">
        <v>1.4356630773577426E-4</v>
      </c>
      <c r="M190" s="98">
        <v>5.5597506242388165E-3</v>
      </c>
      <c r="N190" s="98">
        <f>K190/'סכום נכסי הקרן'!$C$43</f>
        <v>9.2980020245069872E-4</v>
      </c>
    </row>
    <row r="191" spans="2:14" s="152" customFormat="1">
      <c r="B191" s="110" t="s">
        <v>1535</v>
      </c>
      <c r="C191" s="87" t="s">
        <v>1536</v>
      </c>
      <c r="D191" s="100" t="s">
        <v>32</v>
      </c>
      <c r="E191" s="100" t="s">
        <v>938</v>
      </c>
      <c r="F191" s="87"/>
      <c r="G191" s="100" t="s">
        <v>837</v>
      </c>
      <c r="H191" s="100" t="s">
        <v>194</v>
      </c>
      <c r="I191" s="97">
        <v>88239.999999999985</v>
      </c>
      <c r="J191" s="99">
        <v>2824</v>
      </c>
      <c r="K191" s="97">
        <v>10679.276349999998</v>
      </c>
      <c r="L191" s="98">
        <v>2.6150558718215304E-4</v>
      </c>
      <c r="M191" s="98">
        <v>1.3272661630179946E-3</v>
      </c>
      <c r="N191" s="98">
        <f>K191/'סכום נכסי הקרן'!$C$43</f>
        <v>2.2196901093006355E-4</v>
      </c>
    </row>
    <row r="192" spans="2:14" s="152" customFormat="1">
      <c r="B192" s="110" t="s">
        <v>1537</v>
      </c>
      <c r="C192" s="87" t="s">
        <v>1538</v>
      </c>
      <c r="D192" s="100" t="s">
        <v>152</v>
      </c>
      <c r="E192" s="100" t="s">
        <v>938</v>
      </c>
      <c r="F192" s="87"/>
      <c r="G192" s="100" t="s">
        <v>954</v>
      </c>
      <c r="H192" s="100" t="s">
        <v>195</v>
      </c>
      <c r="I192" s="97">
        <v>167749.99999999997</v>
      </c>
      <c r="J192" s="99">
        <v>1881.5</v>
      </c>
      <c r="K192" s="97">
        <v>17290.034089999994</v>
      </c>
      <c r="L192" s="98">
        <v>6.6653989865854256E-5</v>
      </c>
      <c r="M192" s="98">
        <v>2.148879423378216E-3</v>
      </c>
      <c r="N192" s="98">
        <f>K192/'סכום נכסי הקרן'!$C$43</f>
        <v>3.5937376654780366E-4</v>
      </c>
    </row>
    <row r="193" spans="2:14" s="152" customFormat="1">
      <c r="B193" s="110" t="s">
        <v>1539</v>
      </c>
      <c r="C193" s="87" t="s">
        <v>1540</v>
      </c>
      <c r="D193" s="100" t="s">
        <v>1445</v>
      </c>
      <c r="E193" s="100" t="s">
        <v>938</v>
      </c>
      <c r="F193" s="87"/>
      <c r="G193" s="100" t="s">
        <v>944</v>
      </c>
      <c r="H193" s="100" t="s">
        <v>192</v>
      </c>
      <c r="I193" s="97">
        <v>374799.99999999994</v>
      </c>
      <c r="J193" s="99">
        <v>609</v>
      </c>
      <c r="K193" s="97">
        <v>8596.0155099999974</v>
      </c>
      <c r="L193" s="98">
        <v>4.410460048038876E-4</v>
      </c>
      <c r="M193" s="98">
        <v>1.0683495912343227E-3</v>
      </c>
      <c r="N193" s="98">
        <f>K193/'סכום נכסי הקרן'!$C$43</f>
        <v>1.78668385212654E-4</v>
      </c>
    </row>
    <row r="194" spans="2:14" s="152" customFormat="1">
      <c r="B194" s="110" t="s">
        <v>1541</v>
      </c>
      <c r="C194" s="87" t="s">
        <v>1542</v>
      </c>
      <c r="D194" s="100" t="s">
        <v>1438</v>
      </c>
      <c r="E194" s="100" t="s">
        <v>938</v>
      </c>
      <c r="F194" s="87"/>
      <c r="G194" s="100" t="s">
        <v>984</v>
      </c>
      <c r="H194" s="100" t="s">
        <v>192</v>
      </c>
      <c r="I194" s="97">
        <v>25099.999999999996</v>
      </c>
      <c r="J194" s="99">
        <v>10782</v>
      </c>
      <c r="K194" s="97">
        <v>10191.858019999998</v>
      </c>
      <c r="L194" s="98">
        <v>1.8217387812971092E-4</v>
      </c>
      <c r="M194" s="98">
        <v>1.2666877272287814E-3</v>
      </c>
      <c r="N194" s="98">
        <f>K194/'סכום נכסי הקרן'!$C$43</f>
        <v>2.1183800943956618E-4</v>
      </c>
    </row>
    <row r="195" spans="2:14" s="152" customFormat="1">
      <c r="B195" s="110" t="s">
        <v>1543</v>
      </c>
      <c r="C195" s="87" t="s">
        <v>1544</v>
      </c>
      <c r="D195" s="100" t="s">
        <v>1438</v>
      </c>
      <c r="E195" s="100" t="s">
        <v>938</v>
      </c>
      <c r="F195" s="87"/>
      <c r="G195" s="100" t="s">
        <v>979</v>
      </c>
      <c r="H195" s="100" t="s">
        <v>192</v>
      </c>
      <c r="I195" s="97">
        <v>175449.99999999997</v>
      </c>
      <c r="J195" s="99">
        <v>11410</v>
      </c>
      <c r="K195" s="97">
        <v>75390.970269999976</v>
      </c>
      <c r="L195" s="98">
        <v>7.6450804953880557E-5</v>
      </c>
      <c r="M195" s="98">
        <v>9.3699123945291101E-3</v>
      </c>
      <c r="N195" s="98">
        <f>K195/'סכום נכסי הקרן'!$C$43</f>
        <v>1.5670030960374692E-3</v>
      </c>
    </row>
    <row r="196" spans="2:14" s="152" customFormat="1">
      <c r="B196" s="110" t="s">
        <v>1545</v>
      </c>
      <c r="C196" s="87" t="s">
        <v>1546</v>
      </c>
      <c r="D196" s="100" t="s">
        <v>1438</v>
      </c>
      <c r="E196" s="100" t="s">
        <v>938</v>
      </c>
      <c r="F196" s="87"/>
      <c r="G196" s="100" t="s">
        <v>960</v>
      </c>
      <c r="H196" s="100" t="s">
        <v>192</v>
      </c>
      <c r="I196" s="97">
        <v>59010.999999999993</v>
      </c>
      <c r="J196" s="99">
        <v>9186</v>
      </c>
      <c r="K196" s="97">
        <v>20414.546219999997</v>
      </c>
      <c r="L196" s="98">
        <v>4.3562068615950345E-5</v>
      </c>
      <c r="M196" s="98">
        <v>2.5372071611549697E-3</v>
      </c>
      <c r="N196" s="98">
        <f>K196/'סכום נכסי הקרן'!$C$43</f>
        <v>4.2431682489792183E-4</v>
      </c>
    </row>
    <row r="197" spans="2:14" s="152" customFormat="1">
      <c r="B197" s="110" t="s">
        <v>1547</v>
      </c>
      <c r="C197" s="87" t="s">
        <v>1548</v>
      </c>
      <c r="D197" s="100" t="s">
        <v>1445</v>
      </c>
      <c r="E197" s="100" t="s">
        <v>938</v>
      </c>
      <c r="F197" s="87"/>
      <c r="G197" s="100" t="s">
        <v>1015</v>
      </c>
      <c r="H197" s="100" t="s">
        <v>192</v>
      </c>
      <c r="I197" s="97">
        <v>32149.999999999996</v>
      </c>
      <c r="J197" s="99">
        <v>15697.999999999998</v>
      </c>
      <c r="K197" s="97">
        <v>19006.651760000001</v>
      </c>
      <c r="L197" s="98">
        <v>7.6121782378725091E-5</v>
      </c>
      <c r="M197" s="98">
        <v>2.3622280130726667E-3</v>
      </c>
      <c r="N197" s="98">
        <f>K197/'סכום נכסי הקרן'!$C$43</f>
        <v>3.9505370532520707E-4</v>
      </c>
    </row>
    <row r="198" spans="2:14" s="152" customFormat="1">
      <c r="B198" s="110" t="s">
        <v>1549</v>
      </c>
      <c r="C198" s="87" t="s">
        <v>1550</v>
      </c>
      <c r="D198" s="100" t="s">
        <v>1445</v>
      </c>
      <c r="E198" s="100" t="s">
        <v>938</v>
      </c>
      <c r="F198" s="87"/>
      <c r="G198" s="100" t="s">
        <v>979</v>
      </c>
      <c r="H198" s="100" t="s">
        <v>192</v>
      </c>
      <c r="I198" s="97">
        <v>77049.999999999985</v>
      </c>
      <c r="J198" s="99">
        <v>1232</v>
      </c>
      <c r="K198" s="97">
        <v>3610.8791999999994</v>
      </c>
      <c r="L198" s="98">
        <v>4.4623786027999649E-5</v>
      </c>
      <c r="M198" s="98">
        <v>4.4877551847466576E-4</v>
      </c>
      <c r="N198" s="98">
        <f>K198/'סכום נכסי הקרן'!$C$43</f>
        <v>7.5052209376709234E-5</v>
      </c>
    </row>
    <row r="199" spans="2:14" s="152" customFormat="1">
      <c r="B199" s="110" t="s">
        <v>1551</v>
      </c>
      <c r="C199" s="87" t="s">
        <v>1552</v>
      </c>
      <c r="D199" s="100" t="s">
        <v>1445</v>
      </c>
      <c r="E199" s="100" t="s">
        <v>938</v>
      </c>
      <c r="F199" s="87"/>
      <c r="G199" s="100" t="s">
        <v>979</v>
      </c>
      <c r="H199" s="100" t="s">
        <v>192</v>
      </c>
      <c r="I199" s="97">
        <v>77049.999999999985</v>
      </c>
      <c r="J199" s="99">
        <v>1773</v>
      </c>
      <c r="K199" s="97">
        <v>5160.678789999999</v>
      </c>
      <c r="L199" s="98">
        <v>4.4886177325693981E-5</v>
      </c>
      <c r="M199" s="98">
        <v>6.413912433469003E-4</v>
      </c>
      <c r="N199" s="98">
        <f>K199/'סכום נכסי הקרן'!$C$43</f>
        <v>1.07264830424962E-4</v>
      </c>
    </row>
    <row r="200" spans="2:14" s="152" customFormat="1">
      <c r="B200" s="110" t="s">
        <v>1553</v>
      </c>
      <c r="C200" s="87" t="s">
        <v>1554</v>
      </c>
      <c r="D200" s="100" t="s">
        <v>32</v>
      </c>
      <c r="E200" s="100" t="s">
        <v>938</v>
      </c>
      <c r="F200" s="87"/>
      <c r="G200" s="100" t="s">
        <v>1024</v>
      </c>
      <c r="H200" s="100" t="s">
        <v>194</v>
      </c>
      <c r="I200" s="97">
        <v>18329.999999999996</v>
      </c>
      <c r="J200" s="99">
        <v>22615</v>
      </c>
      <c r="K200" s="97">
        <v>17765.224100000003</v>
      </c>
      <c r="L200" s="98">
        <v>3.1227721712309508E-4</v>
      </c>
      <c r="M200" s="98">
        <v>2.2079380712309981E-3</v>
      </c>
      <c r="N200" s="98">
        <f>K200/'סכום נכסי הקרן'!$C$43</f>
        <v>3.6925060211855364E-4</v>
      </c>
    </row>
    <row r="201" spans="2:14" s="152" customFormat="1">
      <c r="B201" s="110" t="s">
        <v>1555</v>
      </c>
      <c r="C201" s="87" t="s">
        <v>1556</v>
      </c>
      <c r="D201" s="100" t="s">
        <v>1557</v>
      </c>
      <c r="E201" s="100" t="s">
        <v>938</v>
      </c>
      <c r="F201" s="87"/>
      <c r="G201" s="100" t="s">
        <v>216</v>
      </c>
      <c r="H201" s="100" t="s">
        <v>194</v>
      </c>
      <c r="I201" s="97">
        <v>217489.99999999997</v>
      </c>
      <c r="J201" s="99">
        <v>2956.5</v>
      </c>
      <c r="K201" s="97">
        <v>27556.801639999998</v>
      </c>
      <c r="L201" s="98">
        <v>6.9783216092139888E-5</v>
      </c>
      <c r="M201" s="98">
        <v>3.4248772275446162E-3</v>
      </c>
      <c r="N201" s="98">
        <f>K201/'סכום נכסי הקרן'!$C$43</f>
        <v>5.7276877233603505E-4</v>
      </c>
    </row>
    <row r="202" spans="2:14" s="152" customFormat="1">
      <c r="B202" s="110" t="s">
        <v>1558</v>
      </c>
      <c r="C202" s="87" t="s">
        <v>1559</v>
      </c>
      <c r="D202" s="100" t="s">
        <v>1445</v>
      </c>
      <c r="E202" s="100" t="s">
        <v>938</v>
      </c>
      <c r="F202" s="87"/>
      <c r="G202" s="100" t="s">
        <v>960</v>
      </c>
      <c r="H202" s="100" t="s">
        <v>192</v>
      </c>
      <c r="I202" s="97">
        <v>115599.99999999999</v>
      </c>
      <c r="J202" s="99">
        <v>10820</v>
      </c>
      <c r="K202" s="97">
        <v>47104.82671999999</v>
      </c>
      <c r="L202" s="98">
        <v>4.1909197066214233E-5</v>
      </c>
      <c r="M202" s="98">
        <v>5.8543894334452638E-3</v>
      </c>
      <c r="N202" s="98">
        <f>K202/'סכום נכסי הקרן'!$C$43</f>
        <v>9.7907493489204716E-4</v>
      </c>
    </row>
    <row r="203" spans="2:14" s="152" customFormat="1">
      <c r="B203" s="110" t="s">
        <v>1560</v>
      </c>
      <c r="C203" s="87" t="s">
        <v>1561</v>
      </c>
      <c r="D203" s="100" t="s">
        <v>1438</v>
      </c>
      <c r="E203" s="100" t="s">
        <v>938</v>
      </c>
      <c r="F203" s="87"/>
      <c r="G203" s="100" t="s">
        <v>1121</v>
      </c>
      <c r="H203" s="100" t="s">
        <v>192</v>
      </c>
      <c r="I203" s="97">
        <v>65279.999999999993</v>
      </c>
      <c r="J203" s="99">
        <v>4591</v>
      </c>
      <c r="K203" s="97">
        <v>11286.720059999996</v>
      </c>
      <c r="L203" s="98">
        <v>1.3366214603461697E-3</v>
      </c>
      <c r="M203" s="98">
        <v>1.4027618666403766E-3</v>
      </c>
      <c r="N203" s="98">
        <f>K203/'סכום נכסי הקרן'!$C$43</f>
        <v>2.3459474277605965E-4</v>
      </c>
    </row>
    <row r="204" spans="2:14" s="152" customFormat="1">
      <c r="B204" s="110" t="s">
        <v>1562</v>
      </c>
      <c r="C204" s="87" t="s">
        <v>1563</v>
      </c>
      <c r="D204" s="100" t="s">
        <v>32</v>
      </c>
      <c r="E204" s="100" t="s">
        <v>938</v>
      </c>
      <c r="F204" s="87"/>
      <c r="G204" s="100" t="s">
        <v>837</v>
      </c>
      <c r="H204" s="100" t="s">
        <v>194</v>
      </c>
      <c r="I204" s="97">
        <v>56099.999999999993</v>
      </c>
      <c r="J204" s="99">
        <v>4210</v>
      </c>
      <c r="K204" s="97">
        <v>10121.772939999997</v>
      </c>
      <c r="L204" s="98">
        <v>1.7846005406932453E-4</v>
      </c>
      <c r="M204" s="98">
        <v>1.2579772535817153E-3</v>
      </c>
      <c r="N204" s="98">
        <f>K204/'סכום נכסי הקרן'!$C$43</f>
        <v>2.1038128939799197E-4</v>
      </c>
    </row>
    <row r="205" spans="2:14" s="152" customFormat="1">
      <c r="B205" s="110" t="s">
        <v>1564</v>
      </c>
      <c r="C205" s="87" t="s">
        <v>1565</v>
      </c>
      <c r="D205" s="100" t="s">
        <v>32</v>
      </c>
      <c r="E205" s="100" t="s">
        <v>938</v>
      </c>
      <c r="F205" s="87"/>
      <c r="G205" s="100" t="s">
        <v>536</v>
      </c>
      <c r="H205" s="100" t="s">
        <v>194</v>
      </c>
      <c r="I205" s="97">
        <v>174979.99999999997</v>
      </c>
      <c r="J205" s="99">
        <v>2503.5</v>
      </c>
      <c r="K205" s="97">
        <v>18773.603499999994</v>
      </c>
      <c r="L205" s="98">
        <v>1.87922123950617E-4</v>
      </c>
      <c r="M205" s="98">
        <v>2.3332637780710853E-3</v>
      </c>
      <c r="N205" s="98">
        <f>K205/'סכום נכסי הקרן'!$C$43</f>
        <v>3.9020979174194504E-4</v>
      </c>
    </row>
    <row r="206" spans="2:14" s="152" customFormat="1">
      <c r="B206" s="110" t="s">
        <v>1566</v>
      </c>
      <c r="C206" s="87" t="s">
        <v>1567</v>
      </c>
      <c r="D206" s="100" t="s">
        <v>1445</v>
      </c>
      <c r="E206" s="100" t="s">
        <v>938</v>
      </c>
      <c r="F206" s="87"/>
      <c r="G206" s="100" t="s">
        <v>1532</v>
      </c>
      <c r="H206" s="100" t="s">
        <v>192</v>
      </c>
      <c r="I206" s="97">
        <v>148447.99999999997</v>
      </c>
      <c r="J206" s="99">
        <v>3825</v>
      </c>
      <c r="K206" s="97">
        <v>21383.860169999993</v>
      </c>
      <c r="L206" s="98">
        <v>1.54234856656193E-4</v>
      </c>
      <c r="M206" s="98">
        <v>2.6576776467020836E-3</v>
      </c>
      <c r="N206" s="98">
        <f>K206/'סכום נכסי הקרן'!$C$43</f>
        <v>4.4446403822124897E-4</v>
      </c>
    </row>
    <row r="207" spans="2:14" s="152" customFormat="1">
      <c r="B207" s="110" t="s">
        <v>1568</v>
      </c>
      <c r="C207" s="87" t="s">
        <v>1569</v>
      </c>
      <c r="D207" s="100" t="s">
        <v>32</v>
      </c>
      <c r="E207" s="100" t="s">
        <v>938</v>
      </c>
      <c r="F207" s="87"/>
      <c r="G207" s="100" t="s">
        <v>1511</v>
      </c>
      <c r="H207" s="100" t="s">
        <v>194</v>
      </c>
      <c r="I207" s="97">
        <v>13689.999999999998</v>
      </c>
      <c r="J207" s="99">
        <v>15050</v>
      </c>
      <c r="K207" s="97">
        <v>8829.8145299999978</v>
      </c>
      <c r="L207" s="98">
        <v>2.7000620438362032E-5</v>
      </c>
      <c r="M207" s="98">
        <v>1.0974071339013187E-3</v>
      </c>
      <c r="N207" s="98">
        <f>K207/'סכום נכסי הקרן'!$C$43</f>
        <v>1.8352790336023133E-4</v>
      </c>
    </row>
    <row r="208" spans="2:14" s="152" customFormat="1">
      <c r="B208" s="110" t="s">
        <v>1570</v>
      </c>
      <c r="C208" s="87" t="s">
        <v>1571</v>
      </c>
      <c r="D208" s="100" t="s">
        <v>1445</v>
      </c>
      <c r="E208" s="100" t="s">
        <v>938</v>
      </c>
      <c r="F208" s="87"/>
      <c r="G208" s="100" t="s">
        <v>999</v>
      </c>
      <c r="H208" s="100" t="s">
        <v>192</v>
      </c>
      <c r="I208" s="97">
        <v>138159.99999999997</v>
      </c>
      <c r="J208" s="99">
        <v>9450</v>
      </c>
      <c r="K208" s="97">
        <v>49169.347919999986</v>
      </c>
      <c r="L208" s="98">
        <v>1.2681253325421413E-4</v>
      </c>
      <c r="M208" s="98">
        <v>6.110976962579979E-3</v>
      </c>
      <c r="N208" s="98">
        <f>K208/'סכום נכסי הקרן'!$C$43</f>
        <v>1.0219860567498636E-3</v>
      </c>
    </row>
    <row r="209" spans="2:14" s="152" customFormat="1">
      <c r="B209" s="110" t="s">
        <v>1572</v>
      </c>
      <c r="C209" s="87" t="s">
        <v>1573</v>
      </c>
      <c r="D209" s="100" t="s">
        <v>1445</v>
      </c>
      <c r="E209" s="100" t="s">
        <v>938</v>
      </c>
      <c r="F209" s="87"/>
      <c r="G209" s="100" t="s">
        <v>1015</v>
      </c>
      <c r="H209" s="100" t="s">
        <v>192</v>
      </c>
      <c r="I209" s="97">
        <v>60529.999999999993</v>
      </c>
      <c r="J209" s="99">
        <v>9898</v>
      </c>
      <c r="K209" s="97">
        <v>22563.082899999994</v>
      </c>
      <c r="L209" s="98">
        <v>2.2800270369847429E-4</v>
      </c>
      <c r="M209" s="98">
        <v>2.8042364936590415E-3</v>
      </c>
      <c r="N209" s="98">
        <f>K209/'סכום נכסי הקרן'!$C$43</f>
        <v>4.6897421049002351E-4</v>
      </c>
    </row>
    <row r="210" spans="2:14" s="152" customFormat="1">
      <c r="B210" s="110" t="s">
        <v>1574</v>
      </c>
      <c r="C210" s="87" t="s">
        <v>1575</v>
      </c>
      <c r="D210" s="100" t="s">
        <v>1445</v>
      </c>
      <c r="E210" s="100" t="s">
        <v>938</v>
      </c>
      <c r="F210" s="87"/>
      <c r="G210" s="100" t="s">
        <v>960</v>
      </c>
      <c r="H210" s="100" t="s">
        <v>192</v>
      </c>
      <c r="I210" s="97">
        <v>109399.99999999999</v>
      </c>
      <c r="J210" s="99">
        <v>5291</v>
      </c>
      <c r="K210" s="97">
        <v>21988.461329999995</v>
      </c>
      <c r="L210" s="98">
        <v>3.9419750056725432E-5</v>
      </c>
      <c r="M210" s="98">
        <v>2.7328200660467644E-3</v>
      </c>
      <c r="N210" s="98">
        <f>K210/'סכום נכסי הקרן'!$C$43</f>
        <v>4.570306875984204E-4</v>
      </c>
    </row>
    <row r="211" spans="2:14" s="152" customFormat="1">
      <c r="B211" s="110" t="s">
        <v>1576</v>
      </c>
      <c r="C211" s="87" t="s">
        <v>1577</v>
      </c>
      <c r="D211" s="100" t="s">
        <v>1557</v>
      </c>
      <c r="E211" s="100" t="s">
        <v>938</v>
      </c>
      <c r="F211" s="87"/>
      <c r="G211" s="100" t="s">
        <v>837</v>
      </c>
      <c r="H211" s="100" t="s">
        <v>194</v>
      </c>
      <c r="I211" s="97">
        <v>191079.99999999997</v>
      </c>
      <c r="J211" s="99">
        <v>1022</v>
      </c>
      <c r="K211" s="97">
        <v>8369.0808099999995</v>
      </c>
      <c r="L211" s="98">
        <v>5.9152400705816792E-4</v>
      </c>
      <c r="M211" s="98">
        <v>1.040145175630391E-3</v>
      </c>
      <c r="N211" s="98">
        <f>K211/'סכום נכסי הקרן'!$C$43</f>
        <v>1.7395154211825181E-4</v>
      </c>
    </row>
    <row r="212" spans="2:14" s="152" customFormat="1">
      <c r="B212" s="110" t="s">
        <v>1578</v>
      </c>
      <c r="C212" s="87" t="s">
        <v>1579</v>
      </c>
      <c r="D212" s="100" t="s">
        <v>1438</v>
      </c>
      <c r="E212" s="100" t="s">
        <v>938</v>
      </c>
      <c r="F212" s="87"/>
      <c r="G212" s="100" t="s">
        <v>1580</v>
      </c>
      <c r="H212" s="100" t="s">
        <v>192</v>
      </c>
      <c r="I212" s="97">
        <v>112789.99999999999</v>
      </c>
      <c r="J212" s="99">
        <v>1047</v>
      </c>
      <c r="K212" s="97">
        <v>4447.3119499999993</v>
      </c>
      <c r="L212" s="98">
        <v>1.0871787459579871E-4</v>
      </c>
      <c r="M212" s="98">
        <v>5.5273095986701159E-4</v>
      </c>
      <c r="N212" s="98">
        <f>K212/'סכום נכסי הקרן'!$C$43</f>
        <v>9.2437483822483185E-5</v>
      </c>
    </row>
    <row r="213" spans="2:14" s="152" customFormat="1">
      <c r="B213" s="110" t="s">
        <v>1581</v>
      </c>
      <c r="C213" s="87" t="s">
        <v>1582</v>
      </c>
      <c r="D213" s="100" t="s">
        <v>1445</v>
      </c>
      <c r="E213" s="100" t="s">
        <v>938</v>
      </c>
      <c r="F213" s="87"/>
      <c r="G213" s="100" t="s">
        <v>1015</v>
      </c>
      <c r="H213" s="100" t="s">
        <v>192</v>
      </c>
      <c r="I213" s="97">
        <v>67779.999999999985</v>
      </c>
      <c r="J213" s="99">
        <v>9656</v>
      </c>
      <c r="K213" s="97">
        <v>24647.855389999997</v>
      </c>
      <c r="L213" s="98">
        <v>3.4779926143200206E-4</v>
      </c>
      <c r="M213" s="98">
        <v>3.0633409397732929E-3</v>
      </c>
      <c r="N213" s="98">
        <f>K213/'סכום נכסי הקרן'!$C$43</f>
        <v>5.1230625588835296E-4</v>
      </c>
    </row>
    <row r="214" spans="2:14" s="152" customFormat="1">
      <c r="B214" s="110" t="s">
        <v>1478</v>
      </c>
      <c r="C214" s="87" t="s">
        <v>1479</v>
      </c>
      <c r="D214" s="100" t="s">
        <v>1438</v>
      </c>
      <c r="E214" s="100" t="s">
        <v>938</v>
      </c>
      <c r="F214" s="87"/>
      <c r="G214" s="100" t="s">
        <v>1121</v>
      </c>
      <c r="H214" s="100" t="s">
        <v>192</v>
      </c>
      <c r="I214" s="97">
        <v>1629321.9999999998</v>
      </c>
      <c r="J214" s="99">
        <v>4635</v>
      </c>
      <c r="K214" s="97">
        <v>284404.83531999995</v>
      </c>
      <c r="L214" s="98">
        <v>3.3204856139646211E-3</v>
      </c>
      <c r="M214" s="98">
        <v>3.5347049944909524E-2</v>
      </c>
      <c r="N214" s="98">
        <v>5.9814649537641134E-3</v>
      </c>
    </row>
    <row r="215" spans="2:14" s="152" customFormat="1">
      <c r="B215" s="110" t="s">
        <v>1583</v>
      </c>
      <c r="C215" s="87" t="s">
        <v>1584</v>
      </c>
      <c r="D215" s="100" t="s">
        <v>1438</v>
      </c>
      <c r="E215" s="100" t="s">
        <v>938</v>
      </c>
      <c r="F215" s="87"/>
      <c r="G215" s="100" t="s">
        <v>979</v>
      </c>
      <c r="H215" s="100" t="s">
        <v>192</v>
      </c>
      <c r="I215" s="97">
        <v>16399.999999999996</v>
      </c>
      <c r="J215" s="99">
        <v>14358</v>
      </c>
      <c r="K215" s="97">
        <v>8867.8453899999968</v>
      </c>
      <c r="L215" s="98">
        <v>1.2545899632802936E-4</v>
      </c>
      <c r="M215" s="98">
        <v>1.1021337719219252E-3</v>
      </c>
      <c r="N215" s="98">
        <f>K215/'סכום נכסי הקרן'!$C$43</f>
        <v>1.843183756827328E-4</v>
      </c>
    </row>
    <row r="216" spans="2:14" s="152" customFormat="1">
      <c r="B216" s="110" t="s">
        <v>1585</v>
      </c>
      <c r="C216" s="87" t="s">
        <v>1586</v>
      </c>
      <c r="D216" s="100" t="s">
        <v>1445</v>
      </c>
      <c r="E216" s="100" t="s">
        <v>938</v>
      </c>
      <c r="F216" s="87"/>
      <c r="G216" s="100" t="s">
        <v>1511</v>
      </c>
      <c r="H216" s="100" t="s">
        <v>192</v>
      </c>
      <c r="I216" s="97">
        <v>92069.999999999985</v>
      </c>
      <c r="J216" s="99">
        <v>6147</v>
      </c>
      <c r="K216" s="97">
        <v>21313.838569999996</v>
      </c>
      <c r="L216" s="98">
        <v>6.8205220073887745E-5</v>
      </c>
      <c r="M216" s="98">
        <v>2.648975062621059E-3</v>
      </c>
      <c r="N216" s="98">
        <f>K216/'סכום נכסי הקרן'!$C$43</f>
        <v>4.4300863761297273E-4</v>
      </c>
    </row>
    <row r="217" spans="2:14" s="152" customFormat="1">
      <c r="B217" s="110" t="s">
        <v>1587</v>
      </c>
      <c r="C217" s="87" t="s">
        <v>1588</v>
      </c>
      <c r="D217" s="100" t="s">
        <v>168</v>
      </c>
      <c r="E217" s="100" t="s">
        <v>938</v>
      </c>
      <c r="F217" s="87"/>
      <c r="G217" s="100" t="s">
        <v>960</v>
      </c>
      <c r="H217" s="100" t="s">
        <v>1589</v>
      </c>
      <c r="I217" s="97">
        <v>65259.999999999993</v>
      </c>
      <c r="J217" s="99">
        <v>6970</v>
      </c>
      <c r="K217" s="97">
        <v>17826.504479999996</v>
      </c>
      <c r="L217" s="98">
        <v>2.4378098859429214E-5</v>
      </c>
      <c r="M217" s="98">
        <v>2.2155542590854191E-3</v>
      </c>
      <c r="N217" s="98">
        <f>K217/'סכום נכסי הקרן'!$C$43</f>
        <v>3.7052431626286616E-4</v>
      </c>
    </row>
    <row r="218" spans="2:14" s="152" customFormat="1">
      <c r="B218" s="110" t="s">
        <v>1590</v>
      </c>
      <c r="C218" s="87" t="s">
        <v>1591</v>
      </c>
      <c r="D218" s="100" t="s">
        <v>1438</v>
      </c>
      <c r="E218" s="100" t="s">
        <v>938</v>
      </c>
      <c r="F218" s="87"/>
      <c r="G218" s="100" t="s">
        <v>999</v>
      </c>
      <c r="H218" s="100" t="s">
        <v>192</v>
      </c>
      <c r="I218" s="97">
        <v>49334.999999999993</v>
      </c>
      <c r="J218" s="99">
        <v>4090.9999999999995</v>
      </c>
      <c r="K218" s="97">
        <v>7600.8983999999982</v>
      </c>
      <c r="L218" s="98">
        <v>1.188833853631383E-5</v>
      </c>
      <c r="M218" s="98">
        <v>9.446721785467809E-4</v>
      </c>
      <c r="N218" s="98">
        <f>K218/'סכום נכסי הקרן'!$C$43</f>
        <v>1.5798485259985827E-4</v>
      </c>
    </row>
    <row r="219" spans="2:14" s="152" customFormat="1">
      <c r="B219" s="110" t="s">
        <v>1592</v>
      </c>
      <c r="C219" s="87" t="s">
        <v>1593</v>
      </c>
      <c r="D219" s="100" t="s">
        <v>32</v>
      </c>
      <c r="E219" s="100" t="s">
        <v>938</v>
      </c>
      <c r="F219" s="87"/>
      <c r="G219" s="100" t="s">
        <v>1024</v>
      </c>
      <c r="H219" s="100" t="s">
        <v>194</v>
      </c>
      <c r="I219" s="97">
        <v>664819.99999999988</v>
      </c>
      <c r="J219" s="99">
        <v>1539.5</v>
      </c>
      <c r="K219" s="97">
        <v>43862.70414999999</v>
      </c>
      <c r="L219" s="98">
        <v>2.509810368793899E-4</v>
      </c>
      <c r="M219" s="98">
        <v>5.451444566912436E-3</v>
      </c>
      <c r="N219" s="98">
        <f>K219/'סכום נכסי הקרן'!$C$43</f>
        <v>9.1168734077131492E-4</v>
      </c>
    </row>
    <row r="220" spans="2:14" s="152" customFormat="1">
      <c r="B220" s="110" t="s">
        <v>1594</v>
      </c>
      <c r="C220" s="87" t="s">
        <v>1595</v>
      </c>
      <c r="D220" s="100" t="s">
        <v>32</v>
      </c>
      <c r="E220" s="100" t="s">
        <v>938</v>
      </c>
      <c r="F220" s="87"/>
      <c r="G220" s="100" t="s">
        <v>984</v>
      </c>
      <c r="H220" s="100" t="s">
        <v>200</v>
      </c>
      <c r="I220" s="97">
        <v>19219.999999999996</v>
      </c>
      <c r="J220" s="99">
        <v>85750</v>
      </c>
      <c r="K220" s="97">
        <v>9476.6612499999974</v>
      </c>
      <c r="L220" s="98">
        <v>1.5715817591820133E-4</v>
      </c>
      <c r="M220" s="98">
        <v>1.1778000122179451E-3</v>
      </c>
      <c r="N220" s="98">
        <f>K220/'סכום נכסי הקרן'!$C$43</f>
        <v>1.969726276988571E-4</v>
      </c>
    </row>
    <row r="221" spans="2:14" s="152" customFormat="1">
      <c r="B221" s="110" t="s">
        <v>1596</v>
      </c>
      <c r="C221" s="87" t="s">
        <v>1597</v>
      </c>
      <c r="D221" s="100" t="s">
        <v>1438</v>
      </c>
      <c r="E221" s="100" t="s">
        <v>938</v>
      </c>
      <c r="F221" s="87"/>
      <c r="G221" s="100" t="s">
        <v>979</v>
      </c>
      <c r="H221" s="100" t="s">
        <v>192</v>
      </c>
      <c r="I221" s="97">
        <v>182279.99999999997</v>
      </c>
      <c r="J221" s="99">
        <v>3860</v>
      </c>
      <c r="K221" s="97">
        <v>26497.606139999996</v>
      </c>
      <c r="L221" s="98">
        <v>1.4908284337806469E-4</v>
      </c>
      <c r="M221" s="98">
        <v>3.2932358783467437E-3</v>
      </c>
      <c r="N221" s="98">
        <f>K221/'סכום נכסי הקרן'!$C$43</f>
        <v>5.5075336887505297E-4</v>
      </c>
    </row>
    <row r="222" spans="2:14" s="152" customFormat="1">
      <c r="B222" s="110" t="s">
        <v>1598</v>
      </c>
      <c r="C222" s="87" t="s">
        <v>1599</v>
      </c>
      <c r="D222" s="100" t="s">
        <v>1445</v>
      </c>
      <c r="E222" s="100" t="s">
        <v>938</v>
      </c>
      <c r="F222" s="87"/>
      <c r="G222" s="100" t="s">
        <v>960</v>
      </c>
      <c r="H222" s="100" t="s">
        <v>192</v>
      </c>
      <c r="I222" s="97">
        <v>364989.99999999994</v>
      </c>
      <c r="J222" s="99">
        <v>2964</v>
      </c>
      <c r="K222" s="97">
        <v>40741.731359999991</v>
      </c>
      <c r="L222" s="98">
        <v>5.9020332743305119E-5</v>
      </c>
      <c r="M222" s="98">
        <v>5.0635567134562545E-3</v>
      </c>
      <c r="N222" s="98">
        <f>K222/'סכום נכסי הקרן'!$C$43</f>
        <v>8.4681784768661343E-4</v>
      </c>
    </row>
    <row r="223" spans="2:14" s="152" customFormat="1">
      <c r="B223" s="110" t="s">
        <v>1600</v>
      </c>
      <c r="C223" s="87" t="s">
        <v>1601</v>
      </c>
      <c r="D223" s="100" t="s">
        <v>1445</v>
      </c>
      <c r="E223" s="100" t="s">
        <v>938</v>
      </c>
      <c r="F223" s="87"/>
      <c r="G223" s="100" t="s">
        <v>1043</v>
      </c>
      <c r="H223" s="100" t="s">
        <v>192</v>
      </c>
      <c r="I223" s="97">
        <v>164479.99999999997</v>
      </c>
      <c r="J223" s="99">
        <v>1702</v>
      </c>
      <c r="K223" s="97">
        <v>10542.727199999998</v>
      </c>
      <c r="L223" s="98">
        <v>1.9660621173477042E-4</v>
      </c>
      <c r="M223" s="98">
        <v>1.3102952503415127E-3</v>
      </c>
      <c r="N223" s="98">
        <f>K223/'סכום נכסי הקרן'!$C$43</f>
        <v>2.191308336252089E-4</v>
      </c>
    </row>
    <row r="224" spans="2:14" s="152" customFormat="1">
      <c r="B224" s="110" t="s">
        <v>1602</v>
      </c>
      <c r="C224" s="87" t="s">
        <v>1603</v>
      </c>
      <c r="D224" s="100" t="s">
        <v>152</v>
      </c>
      <c r="E224" s="100" t="s">
        <v>938</v>
      </c>
      <c r="F224" s="87"/>
      <c r="G224" s="100" t="s">
        <v>1604</v>
      </c>
      <c r="H224" s="100" t="s">
        <v>195</v>
      </c>
      <c r="I224" s="97">
        <v>268689.99999999994</v>
      </c>
      <c r="J224" s="99">
        <v>1294</v>
      </c>
      <c r="K224" s="97">
        <v>18868.509669999996</v>
      </c>
      <c r="L224" s="98">
        <v>2.4353027791896645E-4</v>
      </c>
      <c r="M224" s="98">
        <v>2.3450591229965526E-3</v>
      </c>
      <c r="N224" s="98">
        <f>K224/'סכום נכסי הקרן'!$C$43</f>
        <v>3.9218241872486422E-4</v>
      </c>
    </row>
    <row r="225" spans="2:14" s="152" customFormat="1">
      <c r="B225" s="110" t="s">
        <v>1605</v>
      </c>
      <c r="C225" s="87" t="s">
        <v>1606</v>
      </c>
      <c r="D225" s="100" t="s">
        <v>32</v>
      </c>
      <c r="E225" s="100" t="s">
        <v>938</v>
      </c>
      <c r="F225" s="87"/>
      <c r="G225" s="100" t="s">
        <v>1006</v>
      </c>
      <c r="H225" s="100" t="s">
        <v>194</v>
      </c>
      <c r="I225" s="97">
        <v>49699.999999999993</v>
      </c>
      <c r="J225" s="99">
        <v>8732</v>
      </c>
      <c r="K225" s="97">
        <v>18598.664029999993</v>
      </c>
      <c r="L225" s="98">
        <v>1.6806308719027747E-4</v>
      </c>
      <c r="M225" s="98">
        <v>2.311521552147013E-3</v>
      </c>
      <c r="N225" s="98">
        <f>K225/'סכום נכסי הקרן'!$C$43</f>
        <v>3.8657367073000683E-4</v>
      </c>
    </row>
    <row r="226" spans="2:14" s="152" customFormat="1">
      <c r="B226" s="110" t="s">
        <v>1607</v>
      </c>
      <c r="C226" s="87" t="s">
        <v>1608</v>
      </c>
      <c r="D226" s="100" t="s">
        <v>168</v>
      </c>
      <c r="E226" s="100" t="s">
        <v>938</v>
      </c>
      <c r="F226" s="87"/>
      <c r="G226" s="100" t="s">
        <v>960</v>
      </c>
      <c r="H226" s="100" t="s">
        <v>1589</v>
      </c>
      <c r="I226" s="97">
        <v>21469.999999999996</v>
      </c>
      <c r="J226" s="99">
        <v>23670</v>
      </c>
      <c r="K226" s="97">
        <v>19916.666320000004</v>
      </c>
      <c r="L226" s="98">
        <v>3.0559550058663795E-5</v>
      </c>
      <c r="M226" s="98">
        <v>2.4753285166795157E-3</v>
      </c>
      <c r="N226" s="98">
        <f>K226/'סכום נכסי הקרן'!$C$43</f>
        <v>4.1396837942811644E-4</v>
      </c>
    </row>
    <row r="227" spans="2:14" s="152" customFormat="1">
      <c r="B227" s="110" t="s">
        <v>1609</v>
      </c>
      <c r="C227" s="87" t="s">
        <v>1610</v>
      </c>
      <c r="D227" s="100" t="s">
        <v>32</v>
      </c>
      <c r="E227" s="100" t="s">
        <v>938</v>
      </c>
      <c r="F227" s="87"/>
      <c r="G227" s="100" t="s">
        <v>999</v>
      </c>
      <c r="H227" s="100" t="s">
        <v>194</v>
      </c>
      <c r="I227" s="97">
        <v>53749.999999999993</v>
      </c>
      <c r="J227" s="99">
        <v>7068.3000000000011</v>
      </c>
      <c r="K227" s="97">
        <v>16281.899739999999</v>
      </c>
      <c r="L227" s="98">
        <v>4.3752393032049395E-5</v>
      </c>
      <c r="M227" s="98">
        <v>2.0235841724007345E-3</v>
      </c>
      <c r="N227" s="98">
        <f>K227/'סכום נכסי הקרן'!$C$43</f>
        <v>3.3841967029444458E-4</v>
      </c>
    </row>
    <row r="228" spans="2:14" s="152" customFormat="1">
      <c r="B228" s="110" t="s">
        <v>1611</v>
      </c>
      <c r="C228" s="87" t="s">
        <v>1612</v>
      </c>
      <c r="D228" s="100" t="s">
        <v>1438</v>
      </c>
      <c r="E228" s="100" t="s">
        <v>938</v>
      </c>
      <c r="F228" s="87"/>
      <c r="G228" s="100" t="s">
        <v>1613</v>
      </c>
      <c r="H228" s="100" t="s">
        <v>192</v>
      </c>
      <c r="I228" s="97">
        <v>139929.99999999997</v>
      </c>
      <c r="J228" s="99">
        <v>5970</v>
      </c>
      <c r="K228" s="97">
        <v>31460.489879999997</v>
      </c>
      <c r="L228" s="98">
        <v>9.4668831608145569E-5</v>
      </c>
      <c r="M228" s="98">
        <v>3.9100443064846854E-3</v>
      </c>
      <c r="N228" s="98">
        <f>K228/'סכום נכסי הקרן'!$C$43</f>
        <v>6.5390702451846138E-4</v>
      </c>
    </row>
    <row r="229" spans="2:14" s="152" customFormat="1">
      <c r="B229" s="110" t="s">
        <v>1614</v>
      </c>
      <c r="C229" s="87" t="s">
        <v>1615</v>
      </c>
      <c r="D229" s="100" t="s">
        <v>32</v>
      </c>
      <c r="E229" s="100" t="s">
        <v>938</v>
      </c>
      <c r="F229" s="87"/>
      <c r="G229" s="170" t="s">
        <v>2768</v>
      </c>
      <c r="H229" s="100" t="s">
        <v>194</v>
      </c>
      <c r="I229" s="97">
        <v>53139.999999999993</v>
      </c>
      <c r="J229" s="99">
        <v>7700</v>
      </c>
      <c r="K229" s="97">
        <v>17535.732369999998</v>
      </c>
      <c r="L229" s="98">
        <v>2.5163320795774246E-4</v>
      </c>
      <c r="M229" s="98">
        <v>2.1794158569967475E-3</v>
      </c>
      <c r="N229" s="98">
        <f>K229/'סכום נכסי הקרן'!$C$43</f>
        <v>3.6448061109526394E-4</v>
      </c>
    </row>
    <row r="230" spans="2:14" s="152" customFormat="1">
      <c r="B230" s="110" t="s">
        <v>1616</v>
      </c>
      <c r="C230" s="87" t="s">
        <v>1617</v>
      </c>
      <c r="D230" s="100" t="s">
        <v>1445</v>
      </c>
      <c r="E230" s="100" t="s">
        <v>938</v>
      </c>
      <c r="F230" s="87"/>
      <c r="G230" s="100" t="s">
        <v>984</v>
      </c>
      <c r="H230" s="100" t="s">
        <v>192</v>
      </c>
      <c r="I230" s="97">
        <v>72179.999999999985</v>
      </c>
      <c r="J230" s="99">
        <v>7834.9999999999991</v>
      </c>
      <c r="K230" s="97">
        <v>21297.871109999996</v>
      </c>
      <c r="L230" s="98">
        <v>1.0893594657498651E-4</v>
      </c>
      <c r="M230" s="98">
        <v>2.6469905583650804E-3</v>
      </c>
      <c r="N230" s="98">
        <f>K230/'סכום נכסי הקרן'!$C$43</f>
        <v>4.4267675358009392E-4</v>
      </c>
    </row>
    <row r="231" spans="2:14" s="152" customFormat="1">
      <c r="B231" s="110" t="s">
        <v>1618</v>
      </c>
      <c r="C231" s="87" t="s">
        <v>1619</v>
      </c>
      <c r="D231" s="100" t="s">
        <v>32</v>
      </c>
      <c r="E231" s="100" t="s">
        <v>938</v>
      </c>
      <c r="F231" s="87"/>
      <c r="G231" s="100" t="s">
        <v>837</v>
      </c>
      <c r="H231" s="100" t="s">
        <v>194</v>
      </c>
      <c r="I231" s="97">
        <v>8719.9999999999982</v>
      </c>
      <c r="J231" s="99">
        <v>24180</v>
      </c>
      <c r="K231" s="97">
        <v>9036.1704599999975</v>
      </c>
      <c r="L231" s="98">
        <v>8.8294278674523838E-5</v>
      </c>
      <c r="M231" s="98">
        <v>1.1230539319099788E-3</v>
      </c>
      <c r="N231" s="98">
        <f>K231/'סכום נכסי הקרן'!$C$43</f>
        <v>1.8781701623459321E-4</v>
      </c>
    </row>
    <row r="232" spans="2:14" s="152" customFormat="1">
      <c r="B232" s="110" t="s">
        <v>1620</v>
      </c>
      <c r="C232" s="87" t="s">
        <v>1621</v>
      </c>
      <c r="D232" s="100" t="s">
        <v>1445</v>
      </c>
      <c r="E232" s="100" t="s">
        <v>938</v>
      </c>
      <c r="F232" s="87"/>
      <c r="G232" s="100" t="s">
        <v>963</v>
      </c>
      <c r="H232" s="100" t="s">
        <v>192</v>
      </c>
      <c r="I232" s="97">
        <v>315324.99999999994</v>
      </c>
      <c r="J232" s="99">
        <v>4059.0000000000005</v>
      </c>
      <c r="K232" s="97">
        <v>48504.007289999994</v>
      </c>
      <c r="L232" s="98">
        <v>1.8164760560029903E-4</v>
      </c>
      <c r="M232" s="98">
        <v>6.028285581990314E-3</v>
      </c>
      <c r="N232" s="98">
        <f>K232/'סכום נכסי הקרן'!$C$43</f>
        <v>1.0081569360554934E-3</v>
      </c>
    </row>
    <row r="233" spans="2:14" s="152" customFormat="1">
      <c r="B233" s="110" t="s">
        <v>1622</v>
      </c>
      <c r="C233" s="87" t="s">
        <v>1623</v>
      </c>
      <c r="D233" s="100" t="s">
        <v>1445</v>
      </c>
      <c r="E233" s="100" t="s">
        <v>938</v>
      </c>
      <c r="F233" s="87"/>
      <c r="G233" s="100" t="s">
        <v>999</v>
      </c>
      <c r="H233" s="100" t="s">
        <v>192</v>
      </c>
      <c r="I233" s="97">
        <v>180824.99999999997</v>
      </c>
      <c r="J233" s="99">
        <v>7648</v>
      </c>
      <c r="K233" s="97">
        <v>52081.881939999992</v>
      </c>
      <c r="L233" s="98">
        <v>9.4222334491556164E-5</v>
      </c>
      <c r="M233" s="98">
        <v>6.4729591537595142E-3</v>
      </c>
      <c r="N233" s="98">
        <f>K233/'סכום נכסי הקרן'!$C$43</f>
        <v>1.0825231450816552E-3</v>
      </c>
    </row>
    <row r="234" spans="2:14" s="152" customFormat="1">
      <c r="B234" s="110" t="s">
        <v>1624</v>
      </c>
      <c r="C234" s="87" t="s">
        <v>1625</v>
      </c>
      <c r="D234" s="100" t="s">
        <v>1445</v>
      </c>
      <c r="E234" s="100" t="s">
        <v>938</v>
      </c>
      <c r="F234" s="87"/>
      <c r="G234" s="100" t="s">
        <v>999</v>
      </c>
      <c r="H234" s="100" t="s">
        <v>192</v>
      </c>
      <c r="I234" s="97">
        <v>43899.999999999993</v>
      </c>
      <c r="J234" s="99">
        <v>5231</v>
      </c>
      <c r="K234" s="97">
        <v>8648.2762899999998</v>
      </c>
      <c r="L234" s="98">
        <v>3.5520013031232838E-4</v>
      </c>
      <c r="M234" s="98">
        <v>1.0748447846045111E-3</v>
      </c>
      <c r="N234" s="98">
        <f>K234/'סכום נכסי הקרן'!$C$43</f>
        <v>1.797546267581342E-4</v>
      </c>
    </row>
    <row r="235" spans="2:14" s="152" customFormat="1">
      <c r="B235" s="110" t="s">
        <v>1626</v>
      </c>
      <c r="C235" s="87" t="s">
        <v>1627</v>
      </c>
      <c r="D235" s="100" t="s">
        <v>152</v>
      </c>
      <c r="E235" s="100" t="s">
        <v>938</v>
      </c>
      <c r="F235" s="87"/>
      <c r="G235" s="100" t="s">
        <v>1024</v>
      </c>
      <c r="H235" s="100" t="s">
        <v>195</v>
      </c>
      <c r="I235" s="97">
        <v>2940679.9999999995</v>
      </c>
      <c r="J235" s="99">
        <v>221.2</v>
      </c>
      <c r="K235" s="97">
        <v>35300.813159999998</v>
      </c>
      <c r="L235" s="98">
        <v>1.1072744839630449E-4</v>
      </c>
      <c r="M235" s="98">
        <v>4.3873361170477E-3</v>
      </c>
      <c r="N235" s="98">
        <f>K235/'סכום נכסי הקרן'!$C$43</f>
        <v>7.3372823451208586E-4</v>
      </c>
    </row>
    <row r="236" spans="2:14" s="152" customFormat="1">
      <c r="B236" s="110" t="s">
        <v>1628</v>
      </c>
      <c r="C236" s="87" t="s">
        <v>1629</v>
      </c>
      <c r="D236" s="100" t="s">
        <v>32</v>
      </c>
      <c r="E236" s="100" t="s">
        <v>938</v>
      </c>
      <c r="F236" s="87"/>
      <c r="G236" s="100" t="s">
        <v>837</v>
      </c>
      <c r="H236" s="100" t="s">
        <v>194</v>
      </c>
      <c r="I236" s="97">
        <v>80719.999999999985</v>
      </c>
      <c r="J236" s="99">
        <v>3150.8</v>
      </c>
      <c r="K236" s="97">
        <v>10899.676880000001</v>
      </c>
      <c r="L236" s="98">
        <v>1.7321865217073183E-4</v>
      </c>
      <c r="M236" s="98">
        <v>1.3546584840136242E-3</v>
      </c>
      <c r="N236" s="98">
        <f>K236/'סכום נכסי הקרן'!$C$43</f>
        <v>2.2655004114683123E-4</v>
      </c>
    </row>
    <row r="237" spans="2:14" s="152" customFormat="1">
      <c r="B237" s="110" t="s">
        <v>1630</v>
      </c>
      <c r="C237" s="87" t="s">
        <v>1631</v>
      </c>
      <c r="D237" s="100" t="s">
        <v>1445</v>
      </c>
      <c r="E237" s="100" t="s">
        <v>938</v>
      </c>
      <c r="F237" s="87"/>
      <c r="G237" s="100" t="s">
        <v>430</v>
      </c>
      <c r="H237" s="100" t="s">
        <v>192</v>
      </c>
      <c r="I237" s="97">
        <v>116814.99999999999</v>
      </c>
      <c r="J237" s="99">
        <v>9931</v>
      </c>
      <c r="K237" s="97">
        <v>43688.980560000004</v>
      </c>
      <c r="L237" s="98">
        <v>7.1596676367240465E-5</v>
      </c>
      <c r="M237" s="98">
        <v>5.4298534557576999E-3</v>
      </c>
      <c r="N237" s="98">
        <f>K237/'סכום נכסי הקרן'!$C$43</f>
        <v>9.080764918538677E-4</v>
      </c>
    </row>
    <row r="238" spans="2:14" s="152" customFormat="1">
      <c r="B238" s="110" t="s">
        <v>1632</v>
      </c>
      <c r="C238" s="87" t="s">
        <v>1633</v>
      </c>
      <c r="D238" s="100" t="s">
        <v>1445</v>
      </c>
      <c r="E238" s="100" t="s">
        <v>938</v>
      </c>
      <c r="F238" s="87"/>
      <c r="G238" s="100" t="s">
        <v>963</v>
      </c>
      <c r="H238" s="100" t="s">
        <v>192</v>
      </c>
      <c r="I238" s="97">
        <v>233549.99999999997</v>
      </c>
      <c r="J238" s="99">
        <v>4836</v>
      </c>
      <c r="K238" s="97">
        <v>42535.004149999993</v>
      </c>
      <c r="L238" s="98">
        <v>4.6181265820120022E-5</v>
      </c>
      <c r="M238" s="98">
        <v>5.2864323294831662E-3</v>
      </c>
      <c r="N238" s="98">
        <f>K238/'סכום נכסי הקרן'!$C$43</f>
        <v>8.8409106494202196E-4</v>
      </c>
    </row>
    <row r="239" spans="2:14" s="152" customFormat="1">
      <c r="B239" s="164"/>
      <c r="C239" s="164"/>
      <c r="D239" s="164"/>
    </row>
    <row r="240" spans="2:14" s="152" customFormat="1">
      <c r="B240" s="164"/>
      <c r="C240" s="164"/>
      <c r="D240" s="164"/>
    </row>
    <row r="241" spans="2:4" s="152" customFormat="1">
      <c r="B241" s="164"/>
      <c r="C241" s="164"/>
      <c r="D241" s="164"/>
    </row>
    <row r="242" spans="2:4" s="152" customFormat="1">
      <c r="B242" s="153" t="s">
        <v>2833</v>
      </c>
      <c r="C242" s="164"/>
      <c r="D242" s="164"/>
    </row>
    <row r="243" spans="2:4" s="152" customFormat="1">
      <c r="B243" s="153" t="s">
        <v>140</v>
      </c>
      <c r="C243" s="164"/>
      <c r="D243" s="164"/>
    </row>
    <row r="244" spans="2:4" s="152" customFormat="1">
      <c r="B244" s="164"/>
      <c r="C244" s="164"/>
      <c r="D244" s="164"/>
    </row>
    <row r="245" spans="2:4" s="152" customFormat="1">
      <c r="B245" s="164"/>
      <c r="C245" s="164"/>
      <c r="D245" s="164"/>
    </row>
    <row r="246" spans="2:4" s="152" customFormat="1">
      <c r="B246" s="164"/>
      <c r="C246" s="164"/>
      <c r="D246" s="164"/>
    </row>
    <row r="247" spans="2:4" s="152" customFormat="1">
      <c r="B247" s="164"/>
      <c r="C247" s="164"/>
      <c r="D247" s="164"/>
    </row>
    <row r="248" spans="2:4" s="152" customFormat="1">
      <c r="B248" s="164"/>
      <c r="C248" s="164"/>
      <c r="D248" s="164"/>
    </row>
    <row r="249" spans="2:4" s="152" customFormat="1">
      <c r="B249" s="164"/>
      <c r="C249" s="164"/>
      <c r="D249" s="164"/>
    </row>
    <row r="250" spans="2:4" s="152" customFormat="1">
      <c r="B250" s="164"/>
      <c r="C250" s="164"/>
      <c r="D250" s="164"/>
    </row>
    <row r="251" spans="2:4" s="152" customFormat="1">
      <c r="B251" s="164"/>
      <c r="C251" s="164"/>
      <c r="D251" s="164"/>
    </row>
    <row r="252" spans="2:4" s="152" customFormat="1">
      <c r="B252" s="164"/>
      <c r="C252" s="164"/>
      <c r="D252" s="164"/>
    </row>
    <row r="253" spans="2:4" s="152" customFormat="1">
      <c r="B253" s="164"/>
      <c r="C253" s="164"/>
      <c r="D253" s="164"/>
    </row>
    <row r="254" spans="2:4" s="152" customFormat="1">
      <c r="B254" s="164"/>
      <c r="C254" s="164"/>
      <c r="D254" s="164"/>
    </row>
    <row r="255" spans="2:4" s="152" customFormat="1">
      <c r="B255" s="164"/>
      <c r="C255" s="164"/>
      <c r="D255" s="164"/>
    </row>
    <row r="256" spans="2:4" s="152" customFormat="1">
      <c r="B256" s="164"/>
      <c r="C256" s="164"/>
      <c r="D256" s="164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03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G230:G363 G12:G228">
      <formula1>$AS$6:$AS$29</formula1>
    </dataValidation>
    <dataValidation type="list" allowBlank="1" showInputMessage="1" showErrorMessage="1" sqref="E12:E357">
      <formula1>$AQ$6:$AQ$23</formula1>
    </dataValidation>
    <dataValidation type="list" allowBlank="1" showInputMessage="1" showErrorMessage="1" sqref="H12:H357">
      <formula1>$AU$6:$AU$19</formula1>
    </dataValidation>
  </dataValidations>
  <pageMargins left="0" right="0" top="0.51181102362204722" bottom="0.51181102362204722" header="0" footer="0.23622047244094491"/>
  <pageSetup paperSize="9" scale="73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</sheetPr>
  <dimension ref="B1:AY255"/>
  <sheetViews>
    <sheetView rightToLeft="1" topLeftCell="A55" zoomScale="90" zoomScaleNormal="90" workbookViewId="0">
      <selection activeCell="E70" sqref="E70"/>
    </sheetView>
  </sheetViews>
  <sheetFormatPr defaultColWidth="9.140625" defaultRowHeight="18"/>
  <cols>
    <col min="1" max="1" width="6.28515625" style="1" customWidth="1"/>
    <col min="2" max="2" width="49.140625" style="2" customWidth="1"/>
    <col min="3" max="3" width="21.7109375" style="2" customWidth="1"/>
    <col min="4" max="4" width="9.7109375" style="2" bestFit="1" customWidth="1"/>
    <col min="5" max="5" width="12.28515625" style="2" bestFit="1" customWidth="1"/>
    <col min="6" max="6" width="5.28515625" style="2" bestFit="1" customWidth="1"/>
    <col min="7" max="7" width="12.28515625" style="2" bestFit="1" customWidth="1"/>
    <col min="8" max="8" width="15.85546875" style="1" bestFit="1" customWidth="1"/>
    <col min="9" max="9" width="13.28515625" style="1" bestFit="1" customWidth="1"/>
    <col min="10" max="10" width="14.7109375" style="152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7" t="s">
        <v>208</v>
      </c>
      <c r="C1" s="81" t="s" vm="1">
        <v>273</v>
      </c>
    </row>
    <row r="2" spans="2:51">
      <c r="B2" s="57" t="s">
        <v>207</v>
      </c>
      <c r="C2" s="81" t="s">
        <v>274</v>
      </c>
    </row>
    <row r="3" spans="2:51">
      <c r="B3" s="57" t="s">
        <v>209</v>
      </c>
      <c r="C3" s="81" t="s">
        <v>275</v>
      </c>
    </row>
    <row r="4" spans="2:51">
      <c r="B4" s="57" t="s">
        <v>210</v>
      </c>
      <c r="C4" s="81">
        <v>162</v>
      </c>
    </row>
    <row r="6" spans="2:51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  <c r="AY6" s="3"/>
    </row>
    <row r="7" spans="2:51" ht="26.25" customHeight="1">
      <c r="B7" s="229" t="s">
        <v>118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  <c r="AV7" s="3"/>
      <c r="AY7" s="3"/>
    </row>
    <row r="8" spans="2:51" s="3" customFormat="1" ht="47.25">
      <c r="B8" s="22" t="s">
        <v>143</v>
      </c>
      <c r="C8" s="30" t="s">
        <v>59</v>
      </c>
      <c r="D8" s="73" t="s">
        <v>148</v>
      </c>
      <c r="E8" s="73" t="s">
        <v>145</v>
      </c>
      <c r="F8" s="73" t="s">
        <v>84</v>
      </c>
      <c r="G8" s="30" t="s">
        <v>129</v>
      </c>
      <c r="H8" s="30" t="s">
        <v>0</v>
      </c>
      <c r="I8" s="30" t="s">
        <v>133</v>
      </c>
      <c r="J8" s="30" t="s">
        <v>79</v>
      </c>
      <c r="K8" s="30" t="s">
        <v>74</v>
      </c>
      <c r="L8" s="73" t="s">
        <v>211</v>
      </c>
      <c r="M8" s="31" t="s">
        <v>213</v>
      </c>
      <c r="AV8" s="1"/>
      <c r="AW8" s="1"/>
      <c r="AY8" s="4"/>
    </row>
    <row r="9" spans="2:51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80</v>
      </c>
      <c r="J9" s="32" t="s">
        <v>23</v>
      </c>
      <c r="K9" s="32" t="s">
        <v>20</v>
      </c>
      <c r="L9" s="17" t="s">
        <v>20</v>
      </c>
      <c r="M9" s="17" t="s">
        <v>20</v>
      </c>
      <c r="AV9" s="1"/>
      <c r="AY9" s="4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AV10" s="1"/>
      <c r="AW10" s="3"/>
      <c r="AY10" s="1"/>
    </row>
    <row r="11" spans="2:51" s="172" customFormat="1" ht="18" customHeight="1">
      <c r="B11" s="82" t="s">
        <v>38</v>
      </c>
      <c r="C11" s="83"/>
      <c r="D11" s="83"/>
      <c r="E11" s="83"/>
      <c r="F11" s="83"/>
      <c r="G11" s="83"/>
      <c r="H11" s="91"/>
      <c r="I11" s="93"/>
      <c r="J11" s="91">
        <f>J12+J59</f>
        <v>3360382.2912899991</v>
      </c>
      <c r="K11" s="83"/>
      <c r="L11" s="92">
        <f>J11/$J$11</f>
        <v>1</v>
      </c>
      <c r="M11" s="92">
        <f>J11/'סכום נכסי הקרן'!$C$43</f>
        <v>6.9845625218280069E-2</v>
      </c>
      <c r="N11" s="171"/>
      <c r="AV11" s="152"/>
      <c r="AW11" s="158"/>
      <c r="AY11" s="152"/>
    </row>
    <row r="12" spans="2:51" s="152" customFormat="1" ht="20.25">
      <c r="B12" s="84" t="s">
        <v>268</v>
      </c>
      <c r="C12" s="85"/>
      <c r="D12" s="85"/>
      <c r="E12" s="85"/>
      <c r="F12" s="85"/>
      <c r="G12" s="85"/>
      <c r="H12" s="94"/>
      <c r="I12" s="96"/>
      <c r="J12" s="94">
        <v>848598.03550999984</v>
      </c>
      <c r="K12" s="85"/>
      <c r="L12" s="95">
        <f t="shared" ref="L12:L32" si="0">J12/$J$11</f>
        <v>0.25253020696768286</v>
      </c>
      <c r="M12" s="95">
        <f>J12/'סכום נכסי הקרן'!$C$43</f>
        <v>1.7638130192159478E-2</v>
      </c>
      <c r="AW12" s="172"/>
    </row>
    <row r="13" spans="2:51" s="152" customFormat="1">
      <c r="B13" s="104" t="s">
        <v>86</v>
      </c>
      <c r="C13" s="85"/>
      <c r="D13" s="85"/>
      <c r="E13" s="85"/>
      <c r="F13" s="85"/>
      <c r="G13" s="85"/>
      <c r="H13" s="94"/>
      <c r="I13" s="96"/>
      <c r="J13" s="94">
        <v>738711.7349299998</v>
      </c>
      <c r="K13" s="85"/>
      <c r="L13" s="95">
        <f t="shared" si="0"/>
        <v>0.21982967141706361</v>
      </c>
      <c r="M13" s="95">
        <f>J13/'סכום נכסי הקרן'!$C$43</f>
        <v>1.5354140841653879E-2</v>
      </c>
    </row>
    <row r="14" spans="2:51" s="152" customFormat="1">
      <c r="B14" s="90" t="s">
        <v>1634</v>
      </c>
      <c r="C14" s="87" t="s">
        <v>1635</v>
      </c>
      <c r="D14" s="100" t="s">
        <v>149</v>
      </c>
      <c r="E14" s="87" t="s">
        <v>1636</v>
      </c>
      <c r="F14" s="100" t="s">
        <v>1637</v>
      </c>
      <c r="G14" s="100" t="s">
        <v>193</v>
      </c>
      <c r="H14" s="97">
        <v>1715849.9999999998</v>
      </c>
      <c r="I14" s="99">
        <v>1253</v>
      </c>
      <c r="J14" s="97">
        <v>21499.600499999997</v>
      </c>
      <c r="K14" s="98">
        <v>2.3042298965157238E-2</v>
      </c>
      <c r="L14" s="98">
        <f t="shared" si="0"/>
        <v>6.3979626829144577E-3</v>
      </c>
      <c r="M14" s="98">
        <f>J14/'סכום נכסי הקרן'!$C$43</f>
        <v>4.4686970371138492E-4</v>
      </c>
    </row>
    <row r="15" spans="2:51" s="152" customFormat="1">
      <c r="B15" s="90" t="s">
        <v>1638</v>
      </c>
      <c r="C15" s="87" t="s">
        <v>1639</v>
      </c>
      <c r="D15" s="100" t="s">
        <v>149</v>
      </c>
      <c r="E15" s="87" t="s">
        <v>1636</v>
      </c>
      <c r="F15" s="100" t="s">
        <v>1637</v>
      </c>
      <c r="G15" s="100" t="s">
        <v>193</v>
      </c>
      <c r="H15" s="97">
        <v>891294.99999999988</v>
      </c>
      <c r="I15" s="99">
        <v>1249</v>
      </c>
      <c r="J15" s="97">
        <v>11132.27455</v>
      </c>
      <c r="K15" s="98">
        <v>4.3167903760403682E-3</v>
      </c>
      <c r="L15" s="98">
        <f t="shared" si="0"/>
        <v>3.3128000283939394E-3</v>
      </c>
      <c r="M15" s="98">
        <f>J15/'סכום נכסי הקרן'!$C$43</f>
        <v>2.3138458920631067E-4</v>
      </c>
    </row>
    <row r="16" spans="2:51" s="152" customFormat="1" ht="20.25">
      <c r="B16" s="90" t="s">
        <v>1640</v>
      </c>
      <c r="C16" s="87" t="s">
        <v>1641</v>
      </c>
      <c r="D16" s="100" t="s">
        <v>149</v>
      </c>
      <c r="E16" s="87" t="s">
        <v>1636</v>
      </c>
      <c r="F16" s="100" t="s">
        <v>1637</v>
      </c>
      <c r="G16" s="100" t="s">
        <v>193</v>
      </c>
      <c r="H16" s="97">
        <v>458599.99999999994</v>
      </c>
      <c r="I16" s="99">
        <v>1453</v>
      </c>
      <c r="J16" s="97">
        <v>6663.4579999999987</v>
      </c>
      <c r="K16" s="98">
        <v>5.3831004451798236E-3</v>
      </c>
      <c r="L16" s="98">
        <f t="shared" si="0"/>
        <v>1.9829464097794658E-3</v>
      </c>
      <c r="M16" s="98">
        <f>J16/'סכום נכסי הקרן'!$C$43</f>
        <v>1.385001317653906E-4</v>
      </c>
      <c r="AV16" s="172"/>
    </row>
    <row r="17" spans="2:13" s="152" customFormat="1">
      <c r="B17" s="90" t="s">
        <v>1642</v>
      </c>
      <c r="C17" s="87" t="s">
        <v>1643</v>
      </c>
      <c r="D17" s="100" t="s">
        <v>149</v>
      </c>
      <c r="E17" s="87" t="s">
        <v>1644</v>
      </c>
      <c r="F17" s="100" t="s">
        <v>1637</v>
      </c>
      <c r="G17" s="100" t="s">
        <v>193</v>
      </c>
      <c r="H17" s="97">
        <v>495025.99999999994</v>
      </c>
      <c r="I17" s="99">
        <v>1249</v>
      </c>
      <c r="J17" s="97">
        <v>6182.8747399999984</v>
      </c>
      <c r="K17" s="98">
        <v>1.9412784313725488E-3</v>
      </c>
      <c r="L17" s="98">
        <f t="shared" si="0"/>
        <v>1.8399319494171265E-3</v>
      </c>
      <c r="M17" s="98">
        <f>J17/'סכום נכסי הקרן'!$C$43</f>
        <v>1.2851119736612807E-4</v>
      </c>
    </row>
    <row r="18" spans="2:13" s="152" customFormat="1">
      <c r="B18" s="90" t="s">
        <v>1645</v>
      </c>
      <c r="C18" s="87" t="s">
        <v>1646</v>
      </c>
      <c r="D18" s="100" t="s">
        <v>149</v>
      </c>
      <c r="E18" s="87" t="s">
        <v>1644</v>
      </c>
      <c r="F18" s="100" t="s">
        <v>1637</v>
      </c>
      <c r="G18" s="100" t="s">
        <v>193</v>
      </c>
      <c r="H18" s="97">
        <v>414967.99999999994</v>
      </c>
      <c r="I18" s="99">
        <v>1247</v>
      </c>
      <c r="J18" s="97">
        <v>5174.650959999999</v>
      </c>
      <c r="K18" s="98">
        <v>2.6468171960709269E-3</v>
      </c>
      <c r="L18" s="98">
        <f t="shared" si="0"/>
        <v>1.5398994850712446E-3</v>
      </c>
      <c r="M18" s="98">
        <f>J18/'סכום נכסי הקרן'!$C$43</f>
        <v>1.0755524230810863E-4</v>
      </c>
    </row>
    <row r="19" spans="2:13" s="152" customFormat="1">
      <c r="B19" s="90" t="s">
        <v>1647</v>
      </c>
      <c r="C19" s="87" t="s">
        <v>1648</v>
      </c>
      <c r="D19" s="100" t="s">
        <v>149</v>
      </c>
      <c r="E19" s="87" t="s">
        <v>1644</v>
      </c>
      <c r="F19" s="100" t="s">
        <v>1637</v>
      </c>
      <c r="G19" s="100" t="s">
        <v>193</v>
      </c>
      <c r="H19" s="97">
        <v>685955.99999999988</v>
      </c>
      <c r="I19" s="99">
        <v>1251</v>
      </c>
      <c r="J19" s="97">
        <v>8581.3095599999961</v>
      </c>
      <c r="K19" s="98">
        <v>4.6973689916822532E-3</v>
      </c>
      <c r="L19" s="98">
        <f t="shared" si="0"/>
        <v>2.5536706291550428E-3</v>
      </c>
      <c r="M19" s="98">
        <f>J19/'סכום נכסי הקרן'!$C$43</f>
        <v>1.7836272169489259E-4</v>
      </c>
    </row>
    <row r="20" spans="2:13" s="152" customFormat="1">
      <c r="B20" s="90" t="s">
        <v>1649</v>
      </c>
      <c r="C20" s="87" t="s">
        <v>1650</v>
      </c>
      <c r="D20" s="100" t="s">
        <v>149</v>
      </c>
      <c r="E20" s="87" t="s">
        <v>1644</v>
      </c>
      <c r="F20" s="100" t="s">
        <v>1637</v>
      </c>
      <c r="G20" s="100" t="s">
        <v>193</v>
      </c>
      <c r="H20" s="97">
        <v>15432499.999999998</v>
      </c>
      <c r="I20" s="99">
        <v>1451</v>
      </c>
      <c r="J20" s="97">
        <v>223925.57499999998</v>
      </c>
      <c r="K20" s="98">
        <v>4.805252227090008E-2</v>
      </c>
      <c r="L20" s="98">
        <f t="shared" si="0"/>
        <v>6.6636934607234341E-2</v>
      </c>
      <c r="M20" s="98">
        <f>J20/'סכום נכסי הקרן'!$C$43</f>
        <v>4.6542983602719272E-3</v>
      </c>
    </row>
    <row r="21" spans="2:13" s="152" customFormat="1">
      <c r="B21" s="90" t="s">
        <v>1651</v>
      </c>
      <c r="C21" s="87" t="s">
        <v>1652</v>
      </c>
      <c r="D21" s="100" t="s">
        <v>149</v>
      </c>
      <c r="E21" s="87" t="s">
        <v>1644</v>
      </c>
      <c r="F21" s="100" t="s">
        <v>1637</v>
      </c>
      <c r="G21" s="100" t="s">
        <v>193</v>
      </c>
      <c r="H21" s="97">
        <v>154999.99999999997</v>
      </c>
      <c r="I21" s="99">
        <v>1452</v>
      </c>
      <c r="J21" s="97">
        <v>2250.5999999999995</v>
      </c>
      <c r="K21" s="98">
        <v>3.2199150390724946E-4</v>
      </c>
      <c r="L21" s="98">
        <f t="shared" si="0"/>
        <v>6.6974522685513517E-4</v>
      </c>
      <c r="M21" s="98">
        <f>J21/'סכום נכסי הקרן'!$C$43</f>
        <v>4.6778774106655742E-5</v>
      </c>
    </row>
    <row r="22" spans="2:13" s="152" customFormat="1">
      <c r="B22" s="90" t="s">
        <v>1653</v>
      </c>
      <c r="C22" s="87" t="s">
        <v>1654</v>
      </c>
      <c r="D22" s="100" t="s">
        <v>149</v>
      </c>
      <c r="E22" s="87" t="s">
        <v>1655</v>
      </c>
      <c r="F22" s="100" t="s">
        <v>1637</v>
      </c>
      <c r="G22" s="100" t="s">
        <v>193</v>
      </c>
      <c r="H22" s="97">
        <v>255253.99999999997</v>
      </c>
      <c r="I22" s="99">
        <v>12180</v>
      </c>
      <c r="J22" s="97">
        <v>31089.937199999997</v>
      </c>
      <c r="K22" s="98">
        <v>1.327490352377767E-2</v>
      </c>
      <c r="L22" s="98">
        <f t="shared" si="0"/>
        <v>9.2519048444529937E-3</v>
      </c>
      <c r="M22" s="98">
        <f>J22/'סכום נכסי הקרן'!$C$43</f>
        <v>6.4620507832085367E-4</v>
      </c>
    </row>
    <row r="23" spans="2:13" s="152" customFormat="1">
      <c r="B23" s="90" t="s">
        <v>1656</v>
      </c>
      <c r="C23" s="87" t="s">
        <v>1657</v>
      </c>
      <c r="D23" s="100" t="s">
        <v>149</v>
      </c>
      <c r="E23" s="87" t="s">
        <v>1655</v>
      </c>
      <c r="F23" s="100" t="s">
        <v>1637</v>
      </c>
      <c r="G23" s="100" t="s">
        <v>193</v>
      </c>
      <c r="H23" s="97">
        <v>44580.999999999993</v>
      </c>
      <c r="I23" s="99">
        <v>9673</v>
      </c>
      <c r="J23" s="97">
        <v>4312.3201299999992</v>
      </c>
      <c r="K23" s="98">
        <v>3.1390649204337414E-3</v>
      </c>
      <c r="L23" s="98">
        <f t="shared" si="0"/>
        <v>1.2832826018567564E-3</v>
      </c>
      <c r="M23" s="98">
        <f>J23/'סכום נכסי הקרן'!$C$43</f>
        <v>8.9631675658426339E-5</v>
      </c>
    </row>
    <row r="24" spans="2:13" s="152" customFormat="1">
      <c r="B24" s="90" t="s">
        <v>1658</v>
      </c>
      <c r="C24" s="87" t="s">
        <v>1659</v>
      </c>
      <c r="D24" s="100" t="s">
        <v>149</v>
      </c>
      <c r="E24" s="87" t="s">
        <v>1655</v>
      </c>
      <c r="F24" s="100" t="s">
        <v>1637</v>
      </c>
      <c r="G24" s="100" t="s">
        <v>193</v>
      </c>
      <c r="H24" s="97">
        <v>972217.99999999988</v>
      </c>
      <c r="I24" s="99">
        <v>14490</v>
      </c>
      <c r="J24" s="97">
        <v>140874.38819999996</v>
      </c>
      <c r="K24" s="98">
        <v>3.4971870503597118E-2</v>
      </c>
      <c r="L24" s="98">
        <f t="shared" si="0"/>
        <v>4.1922131468536114E-2</v>
      </c>
      <c r="M24" s="98">
        <f>J24/'סכום נכסי הקרן'!$C$43</f>
        <v>2.9280774829028387E-3</v>
      </c>
    </row>
    <row r="25" spans="2:13" s="152" customFormat="1">
      <c r="B25" s="90" t="s">
        <v>1660</v>
      </c>
      <c r="C25" s="87" t="s">
        <v>1661</v>
      </c>
      <c r="D25" s="100" t="s">
        <v>149</v>
      </c>
      <c r="E25" s="87" t="s">
        <v>1655</v>
      </c>
      <c r="F25" s="100" t="s">
        <v>1637</v>
      </c>
      <c r="G25" s="100" t="s">
        <v>193</v>
      </c>
      <c r="H25" s="97">
        <v>81206.999999999985</v>
      </c>
      <c r="I25" s="99">
        <v>12510</v>
      </c>
      <c r="J25" s="97">
        <v>10158.995699999998</v>
      </c>
      <c r="K25" s="98">
        <v>7.9104822564377139E-4</v>
      </c>
      <c r="L25" s="98">
        <f t="shared" si="0"/>
        <v>3.0231666576543336E-3</v>
      </c>
      <c r="M25" s="98">
        <f>J25/'סכום נכסי הקרן'!$C$43</f>
        <v>2.11154965342925E-4</v>
      </c>
    </row>
    <row r="26" spans="2:13" s="152" customFormat="1">
      <c r="B26" s="90" t="s">
        <v>1662</v>
      </c>
      <c r="C26" s="87" t="s">
        <v>1663</v>
      </c>
      <c r="D26" s="100" t="s">
        <v>149</v>
      </c>
      <c r="E26" s="87" t="s">
        <v>1664</v>
      </c>
      <c r="F26" s="100" t="s">
        <v>1637</v>
      </c>
      <c r="G26" s="100" t="s">
        <v>193</v>
      </c>
      <c r="H26" s="97">
        <v>225524.99999999997</v>
      </c>
      <c r="I26" s="99">
        <v>978.5</v>
      </c>
      <c r="J26" s="97">
        <v>2206.7621300000001</v>
      </c>
      <c r="K26" s="98">
        <v>2.1647544948591819E-3</v>
      </c>
      <c r="L26" s="98">
        <f t="shared" si="0"/>
        <v>6.5669972601624979E-4</v>
      </c>
      <c r="M26" s="98">
        <f>J26/'סכום נכסי הקרן'!$C$43</f>
        <v>4.5867602944278191E-5</v>
      </c>
    </row>
    <row r="27" spans="2:13" s="152" customFormat="1">
      <c r="B27" s="90" t="s">
        <v>1665</v>
      </c>
      <c r="C27" s="87" t="s">
        <v>1666</v>
      </c>
      <c r="D27" s="100" t="s">
        <v>149</v>
      </c>
      <c r="E27" s="87" t="s">
        <v>1664</v>
      </c>
      <c r="F27" s="100" t="s">
        <v>1637</v>
      </c>
      <c r="G27" s="100" t="s">
        <v>193</v>
      </c>
      <c r="H27" s="97">
        <v>91859.999999999985</v>
      </c>
      <c r="I27" s="99">
        <v>12490</v>
      </c>
      <c r="J27" s="97">
        <v>11473.313999999998</v>
      </c>
      <c r="K27" s="98">
        <v>2.2217089454863825E-3</v>
      </c>
      <c r="L27" s="98">
        <f t="shared" si="0"/>
        <v>3.4142883176531587E-3</v>
      </c>
      <c r="M27" s="98">
        <f>J27/'סכום נכסי הקרן'!$C$43</f>
        <v>2.3847310222195451E-4</v>
      </c>
    </row>
    <row r="28" spans="2:13" s="152" customFormat="1">
      <c r="B28" s="90" t="s">
        <v>1667</v>
      </c>
      <c r="C28" s="87" t="s">
        <v>1668</v>
      </c>
      <c r="D28" s="100" t="s">
        <v>149</v>
      </c>
      <c r="E28" s="87" t="s">
        <v>1664</v>
      </c>
      <c r="F28" s="100" t="s">
        <v>1637</v>
      </c>
      <c r="G28" s="100" t="s">
        <v>193</v>
      </c>
      <c r="H28" s="97">
        <v>12822906.999999998</v>
      </c>
      <c r="I28" s="99">
        <v>1452</v>
      </c>
      <c r="J28" s="97">
        <v>186188.60963999995</v>
      </c>
      <c r="K28" s="98">
        <v>6.4114534999999986E-2</v>
      </c>
      <c r="L28" s="98">
        <f t="shared" si="0"/>
        <v>5.5406972630047104E-2</v>
      </c>
      <c r="M28" s="98">
        <f>J28/'סכום נכסי הקרן'!$C$43</f>
        <v>3.8699346447977718E-3</v>
      </c>
    </row>
    <row r="29" spans="2:13" s="152" customFormat="1">
      <c r="B29" s="90" t="s">
        <v>1669</v>
      </c>
      <c r="C29" s="87" t="s">
        <v>1670</v>
      </c>
      <c r="D29" s="100" t="s">
        <v>149</v>
      </c>
      <c r="E29" s="87" t="s">
        <v>1664</v>
      </c>
      <c r="F29" s="100" t="s">
        <v>1637</v>
      </c>
      <c r="G29" s="100" t="s">
        <v>193</v>
      </c>
      <c r="H29" s="97">
        <v>1546999.9999999998</v>
      </c>
      <c r="I29" s="99">
        <v>1233</v>
      </c>
      <c r="J29" s="97">
        <v>19074.509999999995</v>
      </c>
      <c r="K29" s="98">
        <v>1.245505121364893E-2</v>
      </c>
      <c r="L29" s="98">
        <f t="shared" si="0"/>
        <v>5.6762916675999926E-3</v>
      </c>
      <c r="M29" s="98">
        <f>J29/'סכום נכסי הקרן'!$C$43</f>
        <v>3.9646414044483514E-4</v>
      </c>
    </row>
    <row r="30" spans="2:13" s="152" customFormat="1">
      <c r="B30" s="90" t="s">
        <v>1671</v>
      </c>
      <c r="C30" s="87" t="s">
        <v>1672</v>
      </c>
      <c r="D30" s="100" t="s">
        <v>149</v>
      </c>
      <c r="E30" s="87" t="s">
        <v>1644</v>
      </c>
      <c r="F30" s="100" t="s">
        <v>1637</v>
      </c>
      <c r="G30" s="100" t="s">
        <v>193</v>
      </c>
      <c r="H30" s="97">
        <v>111449.99999999999</v>
      </c>
      <c r="I30" s="99">
        <v>994.6</v>
      </c>
      <c r="J30" s="97">
        <v>1108.4817</v>
      </c>
      <c r="K30" s="98">
        <v>2.231889359326797E-3</v>
      </c>
      <c r="L30" s="98">
        <f t="shared" si="0"/>
        <v>3.2986773643973435E-4</v>
      </c>
      <c r="M30" s="98">
        <f>J30/'סכום נכסי הקרן'!$C$43</f>
        <v>2.3039818290972075E-5</v>
      </c>
    </row>
    <row r="31" spans="2:13" s="152" customFormat="1">
      <c r="B31" s="90" t="s">
        <v>1673</v>
      </c>
      <c r="C31" s="87" t="s">
        <v>1674</v>
      </c>
      <c r="D31" s="100" t="s">
        <v>149</v>
      </c>
      <c r="E31" s="87" t="s">
        <v>1644</v>
      </c>
      <c r="F31" s="100" t="s">
        <v>1637</v>
      </c>
      <c r="G31" s="100" t="s">
        <v>193</v>
      </c>
      <c r="H31" s="97">
        <v>2069893.9999999998</v>
      </c>
      <c r="I31" s="99">
        <v>1238</v>
      </c>
      <c r="J31" s="97">
        <v>25625.287719999997</v>
      </c>
      <c r="K31" s="98">
        <v>2.8990112044817926E-2</v>
      </c>
      <c r="L31" s="98">
        <f t="shared" si="0"/>
        <v>7.6257060949344669E-3</v>
      </c>
      <c r="M31" s="98">
        <f>J31/'סכום נכסי הקרן'!$C$43</f>
        <v>5.3262220993154693E-4</v>
      </c>
    </row>
    <row r="32" spans="2:13" s="152" customFormat="1">
      <c r="B32" s="90" t="s">
        <v>1675</v>
      </c>
      <c r="C32" s="87" t="s">
        <v>1676</v>
      </c>
      <c r="D32" s="100" t="s">
        <v>149</v>
      </c>
      <c r="E32" s="87" t="s">
        <v>1655</v>
      </c>
      <c r="F32" s="100" t="s">
        <v>1637</v>
      </c>
      <c r="G32" s="100" t="s">
        <v>193</v>
      </c>
      <c r="H32" s="97">
        <v>181721.99999999997</v>
      </c>
      <c r="I32" s="99">
        <v>11660</v>
      </c>
      <c r="J32" s="97">
        <v>21188.785199999995</v>
      </c>
      <c r="K32" s="98">
        <v>2.2457483010011089E-2</v>
      </c>
      <c r="L32" s="98">
        <f t="shared" si="0"/>
        <v>6.3054686530519552E-3</v>
      </c>
      <c r="M32" s="98">
        <f>J32/'סכום נכסי הקרן'!$C$43</f>
        <v>4.4040940036668013E-4</v>
      </c>
    </row>
    <row r="33" spans="2:13" s="152" customFormat="1">
      <c r="B33" s="86"/>
      <c r="C33" s="87"/>
      <c r="D33" s="87"/>
      <c r="E33" s="87"/>
      <c r="F33" s="87"/>
      <c r="G33" s="87"/>
      <c r="H33" s="97"/>
      <c r="I33" s="99"/>
      <c r="J33" s="87"/>
      <c r="K33" s="87"/>
      <c r="L33" s="98"/>
      <c r="M33" s="87"/>
    </row>
    <row r="34" spans="2:13" s="152" customFormat="1">
      <c r="B34" s="104" t="s">
        <v>87</v>
      </c>
      <c r="C34" s="85"/>
      <c r="D34" s="85"/>
      <c r="E34" s="85"/>
      <c r="F34" s="85"/>
      <c r="G34" s="85"/>
      <c r="H34" s="94"/>
      <c r="I34" s="96"/>
      <c r="J34" s="94">
        <v>109886.30057999997</v>
      </c>
      <c r="K34" s="85"/>
      <c r="L34" s="95">
        <f t="shared" ref="L34:L57" si="1">J34/$J$11</f>
        <v>3.270053555061924E-2</v>
      </c>
      <c r="M34" s="95">
        <f>J34/'סכום נכסי הקרן'!$C$43</f>
        <v>2.2839893505055956E-3</v>
      </c>
    </row>
    <row r="35" spans="2:13" s="152" customFormat="1">
      <c r="B35" s="90" t="s">
        <v>1677</v>
      </c>
      <c r="C35" s="87" t="s">
        <v>1678</v>
      </c>
      <c r="D35" s="100" t="s">
        <v>149</v>
      </c>
      <c r="E35" s="87" t="s">
        <v>1636</v>
      </c>
      <c r="F35" s="100" t="s">
        <v>1679</v>
      </c>
      <c r="G35" s="100" t="s">
        <v>193</v>
      </c>
      <c r="H35" s="97">
        <v>349999.99999999994</v>
      </c>
      <c r="I35" s="99">
        <v>316</v>
      </c>
      <c r="J35" s="97">
        <v>1105.9999999999998</v>
      </c>
      <c r="K35" s="98">
        <v>3.9858902673248903E-3</v>
      </c>
      <c r="L35" s="98">
        <f t="shared" si="1"/>
        <v>3.2912921927565075E-4</v>
      </c>
      <c r="M35" s="98">
        <f>J35/'סכום נכסי הקרן'!$C$43</f>
        <v>2.2988236097912224E-5</v>
      </c>
    </row>
    <row r="36" spans="2:13" s="152" customFormat="1">
      <c r="B36" s="90" t="s">
        <v>1680</v>
      </c>
      <c r="C36" s="87" t="s">
        <v>1681</v>
      </c>
      <c r="D36" s="100" t="s">
        <v>149</v>
      </c>
      <c r="E36" s="87" t="s">
        <v>1664</v>
      </c>
      <c r="F36" s="100" t="s">
        <v>1679</v>
      </c>
      <c r="G36" s="100" t="s">
        <v>193</v>
      </c>
      <c r="H36" s="97">
        <v>16999.999999999996</v>
      </c>
      <c r="I36" s="99">
        <v>307.37</v>
      </c>
      <c r="J36" s="97">
        <v>52.252899999999997</v>
      </c>
      <c r="K36" s="98">
        <v>4.5945945945945938E-5</v>
      </c>
      <c r="L36" s="98">
        <f t="shared" si="1"/>
        <v>1.5549689133714875E-5</v>
      </c>
      <c r="M36" s="98">
        <f>J36/'סכום נכסי הקרן'!$C$43</f>
        <v>1.0860777594942113E-6</v>
      </c>
    </row>
    <row r="37" spans="2:13" s="152" customFormat="1">
      <c r="B37" s="90" t="s">
        <v>1682</v>
      </c>
      <c r="C37" s="87" t="s">
        <v>1683</v>
      </c>
      <c r="D37" s="100" t="s">
        <v>149</v>
      </c>
      <c r="E37" s="87" t="s">
        <v>1636</v>
      </c>
      <c r="F37" s="100" t="s">
        <v>1679</v>
      </c>
      <c r="G37" s="100" t="s">
        <v>193</v>
      </c>
      <c r="H37" s="97">
        <v>1435859.9999999998</v>
      </c>
      <c r="I37" s="99">
        <v>303.42</v>
      </c>
      <c r="J37" s="97">
        <v>4356.6864099999993</v>
      </c>
      <c r="K37" s="98">
        <v>5.5023720352366549E-3</v>
      </c>
      <c r="L37" s="98">
        <f t="shared" si="1"/>
        <v>1.2964853496854772E-3</v>
      </c>
      <c r="M37" s="98">
        <f>J37/'סכום נכסי הקרן'!$C$43</f>
        <v>9.0553829835122613E-5</v>
      </c>
    </row>
    <row r="38" spans="2:13" s="152" customFormat="1">
      <c r="B38" s="90" t="s">
        <v>1684</v>
      </c>
      <c r="C38" s="87" t="s">
        <v>1685</v>
      </c>
      <c r="D38" s="100" t="s">
        <v>149</v>
      </c>
      <c r="E38" s="87" t="s">
        <v>1636</v>
      </c>
      <c r="F38" s="100" t="s">
        <v>1679</v>
      </c>
      <c r="G38" s="100" t="s">
        <v>193</v>
      </c>
      <c r="H38" s="97">
        <v>503904.99999999994</v>
      </c>
      <c r="I38" s="99">
        <v>308.97000000000003</v>
      </c>
      <c r="J38" s="97">
        <v>1556.9152799999997</v>
      </c>
      <c r="K38" s="98">
        <v>2.0668495022122964E-3</v>
      </c>
      <c r="L38" s="98">
        <f t="shared" si="1"/>
        <v>4.6331492819595948E-4</v>
      </c>
      <c r="M38" s="98">
        <f>J38/'סכום נכסי הקרן'!$C$43</f>
        <v>3.236052083280933E-5</v>
      </c>
    </row>
    <row r="39" spans="2:13" s="152" customFormat="1">
      <c r="B39" s="90" t="s">
        <v>1686</v>
      </c>
      <c r="C39" s="87" t="s">
        <v>1687</v>
      </c>
      <c r="D39" s="100" t="s">
        <v>149</v>
      </c>
      <c r="E39" s="87" t="s">
        <v>1644</v>
      </c>
      <c r="F39" s="100" t="s">
        <v>1679</v>
      </c>
      <c r="G39" s="100" t="s">
        <v>193</v>
      </c>
      <c r="H39" s="97">
        <v>1110593.9999999998</v>
      </c>
      <c r="I39" s="99">
        <v>306.56</v>
      </c>
      <c r="J39" s="97">
        <v>3404.6369699999991</v>
      </c>
      <c r="K39" s="98">
        <v>1.8618507963118185E-3</v>
      </c>
      <c r="L39" s="98">
        <f t="shared" si="1"/>
        <v>1.0131695369377189E-3</v>
      </c>
      <c r="M39" s="98">
        <f>J39/'סכום נכסי הקרן'!$C$43</f>
        <v>7.0765459759530283E-5</v>
      </c>
    </row>
    <row r="40" spans="2:13" s="152" customFormat="1">
      <c r="B40" s="90" t="s">
        <v>1688</v>
      </c>
      <c r="C40" s="87" t="s">
        <v>1689</v>
      </c>
      <c r="D40" s="100" t="s">
        <v>149</v>
      </c>
      <c r="E40" s="87" t="s">
        <v>1644</v>
      </c>
      <c r="F40" s="100" t="s">
        <v>1679</v>
      </c>
      <c r="G40" s="100" t="s">
        <v>193</v>
      </c>
      <c r="H40" s="97">
        <v>128014.99999999999</v>
      </c>
      <c r="I40" s="99">
        <v>2964.82</v>
      </c>
      <c r="J40" s="97">
        <v>3795.4143199999999</v>
      </c>
      <c r="K40" s="98">
        <v>3.4044434695639052E-3</v>
      </c>
      <c r="L40" s="98">
        <f t="shared" si="1"/>
        <v>1.1294590885797696E-3</v>
      </c>
      <c r="M40" s="98">
        <f>J40/'סכום נכסי הקרן'!$C$43</f>
        <v>7.8887776200322772E-5</v>
      </c>
    </row>
    <row r="41" spans="2:13" s="152" customFormat="1">
      <c r="B41" s="90" t="s">
        <v>1690</v>
      </c>
      <c r="C41" s="87" t="s">
        <v>1691</v>
      </c>
      <c r="D41" s="100" t="s">
        <v>149</v>
      </c>
      <c r="E41" s="87" t="s">
        <v>1644</v>
      </c>
      <c r="F41" s="100" t="s">
        <v>1679</v>
      </c>
      <c r="G41" s="100" t="s">
        <v>193</v>
      </c>
      <c r="H41" s="97">
        <v>287.99999999999994</v>
      </c>
      <c r="I41" s="99">
        <v>3175.51</v>
      </c>
      <c r="J41" s="97">
        <v>9.1454699999999978</v>
      </c>
      <c r="K41" s="98">
        <v>1.2932195779074987E-5</v>
      </c>
      <c r="L41" s="98">
        <f t="shared" si="1"/>
        <v>2.7215564204420303E-6</v>
      </c>
      <c r="M41" s="98">
        <f>J41/'סכום נכסי הקרן'!$C$43</f>
        <v>1.900888097525979E-7</v>
      </c>
    </row>
    <row r="42" spans="2:13" s="152" customFormat="1">
      <c r="B42" s="90" t="s">
        <v>1692</v>
      </c>
      <c r="C42" s="87" t="s">
        <v>1693</v>
      </c>
      <c r="D42" s="100" t="s">
        <v>149</v>
      </c>
      <c r="E42" s="87" t="s">
        <v>1644</v>
      </c>
      <c r="F42" s="100" t="s">
        <v>1679</v>
      </c>
      <c r="G42" s="100" t="s">
        <v>193</v>
      </c>
      <c r="H42" s="97">
        <v>583499.99999999988</v>
      </c>
      <c r="I42" s="99">
        <v>338.56</v>
      </c>
      <c r="J42" s="97">
        <v>1975.4975999999997</v>
      </c>
      <c r="K42" s="98">
        <v>1.2634982785404364E-3</v>
      </c>
      <c r="L42" s="98">
        <f t="shared" si="1"/>
        <v>5.8787882709667436E-4</v>
      </c>
      <c r="M42" s="98">
        <f>J42/'סכום נכסי הקרן'!$C$43</f>
        <v>4.1060764231156389E-5</v>
      </c>
    </row>
    <row r="43" spans="2:13" s="152" customFormat="1">
      <c r="B43" s="90" t="s">
        <v>1694</v>
      </c>
      <c r="C43" s="87" t="s">
        <v>1695</v>
      </c>
      <c r="D43" s="100" t="s">
        <v>149</v>
      </c>
      <c r="E43" s="87" t="s">
        <v>1644</v>
      </c>
      <c r="F43" s="100" t="s">
        <v>1679</v>
      </c>
      <c r="G43" s="100" t="s">
        <v>193</v>
      </c>
      <c r="H43" s="97">
        <v>99999.999999999985</v>
      </c>
      <c r="I43" s="99">
        <v>3180.39</v>
      </c>
      <c r="J43" s="97">
        <v>3180.3899999999994</v>
      </c>
      <c r="K43" s="98">
        <v>5.0312501006250015E-3</v>
      </c>
      <c r="L43" s="98">
        <f t="shared" si="1"/>
        <v>9.4643695993859567E-4</v>
      </c>
      <c r="M43" s="98">
        <f>J43/'סכום נכסי הקרן'!$C$43</f>
        <v>6.610448119659951E-5</v>
      </c>
    </row>
    <row r="44" spans="2:13" s="152" customFormat="1">
      <c r="B44" s="90" t="s">
        <v>1696</v>
      </c>
      <c r="C44" s="87" t="s">
        <v>1697</v>
      </c>
      <c r="D44" s="100" t="s">
        <v>149</v>
      </c>
      <c r="E44" s="87" t="s">
        <v>1644</v>
      </c>
      <c r="F44" s="100" t="s">
        <v>1679</v>
      </c>
      <c r="G44" s="100" t="s">
        <v>193</v>
      </c>
      <c r="H44" s="97">
        <v>1707062.9999999998</v>
      </c>
      <c r="I44" s="99">
        <v>308.42</v>
      </c>
      <c r="J44" s="97">
        <v>5264.9237099999991</v>
      </c>
      <c r="K44" s="98">
        <v>8.5353149999999988E-4</v>
      </c>
      <c r="L44" s="98">
        <f t="shared" si="1"/>
        <v>1.5667633184612683E-3</v>
      </c>
      <c r="M44" s="98">
        <f>J44/'סכום נכסי הקרן'!$C$43</f>
        <v>1.0943156354699453E-4</v>
      </c>
    </row>
    <row r="45" spans="2:13" s="152" customFormat="1">
      <c r="B45" s="90" t="s">
        <v>1698</v>
      </c>
      <c r="C45" s="87" t="s">
        <v>1699</v>
      </c>
      <c r="D45" s="100" t="s">
        <v>149</v>
      </c>
      <c r="E45" s="87" t="s">
        <v>1644</v>
      </c>
      <c r="F45" s="100" t="s">
        <v>1679</v>
      </c>
      <c r="G45" s="100" t="s">
        <v>193</v>
      </c>
      <c r="H45" s="97">
        <v>261212.99999999997</v>
      </c>
      <c r="I45" s="99">
        <v>3021.97</v>
      </c>
      <c r="J45" s="97">
        <v>7893.7784999999994</v>
      </c>
      <c r="K45" s="98">
        <v>4.3780897769450803E-3</v>
      </c>
      <c r="L45" s="98">
        <f t="shared" si="1"/>
        <v>2.3490715685713539E-3</v>
      </c>
      <c r="M45" s="98">
        <f>J45/'סכום נכסי הקרן'!$C$43</f>
        <v>1.640723723893521E-4</v>
      </c>
    </row>
    <row r="46" spans="2:13" s="152" customFormat="1">
      <c r="B46" s="90" t="s">
        <v>1700</v>
      </c>
      <c r="C46" s="87" t="s">
        <v>1701</v>
      </c>
      <c r="D46" s="100" t="s">
        <v>149</v>
      </c>
      <c r="E46" s="87" t="s">
        <v>1644</v>
      </c>
      <c r="F46" s="100" t="s">
        <v>1679</v>
      </c>
      <c r="G46" s="100" t="s">
        <v>193</v>
      </c>
      <c r="H46" s="97">
        <v>453099.99999999994</v>
      </c>
      <c r="I46" s="99">
        <v>305.72000000000003</v>
      </c>
      <c r="J46" s="97">
        <v>1385.2173199999995</v>
      </c>
      <c r="K46" s="98">
        <v>1.0182022471910111E-3</v>
      </c>
      <c r="L46" s="98">
        <f t="shared" si="1"/>
        <v>4.1222015828093055E-4</v>
      </c>
      <c r="M46" s="98">
        <f>J46/'סכום נכסי הקרן'!$C$43</f>
        <v>2.8791774682709965E-5</v>
      </c>
    </row>
    <row r="47" spans="2:13" s="152" customFormat="1">
      <c r="B47" s="90" t="s">
        <v>1702</v>
      </c>
      <c r="C47" s="87" t="s">
        <v>1703</v>
      </c>
      <c r="D47" s="100" t="s">
        <v>149</v>
      </c>
      <c r="E47" s="87" t="s">
        <v>1644</v>
      </c>
      <c r="F47" s="100" t="s">
        <v>1679</v>
      </c>
      <c r="G47" s="100" t="s">
        <v>193</v>
      </c>
      <c r="H47" s="97">
        <v>274619.99999999994</v>
      </c>
      <c r="I47" s="99">
        <v>3105.62</v>
      </c>
      <c r="J47" s="97">
        <v>8528.6536399999986</v>
      </c>
      <c r="K47" s="98">
        <v>1.0755914146952841E-2</v>
      </c>
      <c r="L47" s="98">
        <f t="shared" si="1"/>
        <v>2.5380010072383699E-3</v>
      </c>
      <c r="M47" s="98">
        <f>J47/'סכום נכסי הקרן'!$C$43</f>
        <v>1.772682671551885E-4</v>
      </c>
    </row>
    <row r="48" spans="2:13" s="152" customFormat="1">
      <c r="B48" s="90" t="s">
        <v>1704</v>
      </c>
      <c r="C48" s="87" t="s">
        <v>1705</v>
      </c>
      <c r="D48" s="100" t="s">
        <v>149</v>
      </c>
      <c r="E48" s="87" t="s">
        <v>1655</v>
      </c>
      <c r="F48" s="100" t="s">
        <v>1679</v>
      </c>
      <c r="G48" s="100" t="s">
        <v>193</v>
      </c>
      <c r="H48" s="97">
        <v>96149.999999999985</v>
      </c>
      <c r="I48" s="99">
        <v>3388</v>
      </c>
      <c r="J48" s="97">
        <v>3257.5619999999994</v>
      </c>
      <c r="K48" s="98">
        <v>4.1873745366342351E-3</v>
      </c>
      <c r="L48" s="98">
        <f t="shared" si="1"/>
        <v>9.6940220416096511E-4</v>
      </c>
      <c r="M48" s="98">
        <f>J48/'סכום נכסי הקרן'!$C$43</f>
        <v>6.7708503037601397E-5</v>
      </c>
    </row>
    <row r="49" spans="2:13" s="152" customFormat="1">
      <c r="B49" s="90" t="s">
        <v>1706</v>
      </c>
      <c r="C49" s="87" t="s">
        <v>1707</v>
      </c>
      <c r="D49" s="100" t="s">
        <v>149</v>
      </c>
      <c r="E49" s="87" t="s">
        <v>1655</v>
      </c>
      <c r="F49" s="100" t="s">
        <v>1679</v>
      </c>
      <c r="G49" s="100" t="s">
        <v>193</v>
      </c>
      <c r="H49" s="97">
        <v>381311.99999999994</v>
      </c>
      <c r="I49" s="99">
        <v>3065.07</v>
      </c>
      <c r="J49" s="97">
        <v>11687.479719999998</v>
      </c>
      <c r="K49" s="98">
        <v>2.5420799999999995E-3</v>
      </c>
      <c r="L49" s="98">
        <f t="shared" si="1"/>
        <v>3.4780208639634729E-3</v>
      </c>
      <c r="M49" s="98">
        <f>J49/'סכום נכסי הקרן'!$C$43</f>
        <v>2.4292454176575139E-4</v>
      </c>
    </row>
    <row r="50" spans="2:13" s="152" customFormat="1">
      <c r="B50" s="90" t="s">
        <v>1708</v>
      </c>
      <c r="C50" s="87" t="s">
        <v>1709</v>
      </c>
      <c r="D50" s="100" t="s">
        <v>149</v>
      </c>
      <c r="E50" s="87" t="s">
        <v>1655</v>
      </c>
      <c r="F50" s="100" t="s">
        <v>1679</v>
      </c>
      <c r="G50" s="100" t="s">
        <v>193</v>
      </c>
      <c r="H50" s="97">
        <v>150839.99999999997</v>
      </c>
      <c r="I50" s="99">
        <v>3028.34</v>
      </c>
      <c r="J50" s="97">
        <v>4567.9480599999997</v>
      </c>
      <c r="K50" s="98">
        <v>1.0774285714285712E-3</v>
      </c>
      <c r="L50" s="98">
        <f t="shared" si="1"/>
        <v>1.3593536877753378E-3</v>
      </c>
      <c r="M50" s="98">
        <f>J50/'סכום נכסי הקרן'!$C$43</f>
        <v>9.494490821544315E-5</v>
      </c>
    </row>
    <row r="51" spans="2:13" s="152" customFormat="1">
      <c r="B51" s="90" t="s">
        <v>1710</v>
      </c>
      <c r="C51" s="87" t="s">
        <v>1711</v>
      </c>
      <c r="D51" s="100" t="s">
        <v>149</v>
      </c>
      <c r="E51" s="87" t="s">
        <v>1655</v>
      </c>
      <c r="F51" s="100" t="s">
        <v>1679</v>
      </c>
      <c r="G51" s="100" t="s">
        <v>193</v>
      </c>
      <c r="H51" s="97">
        <v>67999.999999999985</v>
      </c>
      <c r="I51" s="99">
        <v>3168.08</v>
      </c>
      <c r="J51" s="97">
        <v>2154.2943999999998</v>
      </c>
      <c r="K51" s="98">
        <v>3.7725381414701795E-3</v>
      </c>
      <c r="L51" s="98">
        <f t="shared" si="1"/>
        <v>6.4108610665633504E-4</v>
      </c>
      <c r="M51" s="98">
        <f>J51/'סכום נכסי הקרן'!$C$43</f>
        <v>4.4777059938164703E-5</v>
      </c>
    </row>
    <row r="52" spans="2:13" s="152" customFormat="1">
      <c r="B52" s="90" t="s">
        <v>1712</v>
      </c>
      <c r="C52" s="87" t="s">
        <v>1713</v>
      </c>
      <c r="D52" s="100" t="s">
        <v>149</v>
      </c>
      <c r="E52" s="87" t="s">
        <v>1655</v>
      </c>
      <c r="F52" s="100" t="s">
        <v>1679</v>
      </c>
      <c r="G52" s="100" t="s">
        <v>193</v>
      </c>
      <c r="H52" s="97">
        <v>449178.99999999994</v>
      </c>
      <c r="I52" s="99">
        <v>3188</v>
      </c>
      <c r="J52" s="97">
        <v>14319.826519999997</v>
      </c>
      <c r="K52" s="98">
        <v>1.8319385356702488E-2</v>
      </c>
      <c r="L52" s="98">
        <f t="shared" si="1"/>
        <v>4.2613682845301613E-3</v>
      </c>
      <c r="M52" s="98">
        <f>J52/'סכום נכסי הקרן'!$C$43</f>
        <v>2.9763793211835875E-4</v>
      </c>
    </row>
    <row r="53" spans="2:13" s="152" customFormat="1">
      <c r="B53" s="90" t="s">
        <v>1714</v>
      </c>
      <c r="C53" s="87" t="s">
        <v>1715</v>
      </c>
      <c r="D53" s="100" t="s">
        <v>149</v>
      </c>
      <c r="E53" s="87" t="s">
        <v>1664</v>
      </c>
      <c r="F53" s="100" t="s">
        <v>1679</v>
      </c>
      <c r="G53" s="100" t="s">
        <v>193</v>
      </c>
      <c r="H53" s="97">
        <v>126482.99999999999</v>
      </c>
      <c r="I53" s="99">
        <v>3099.5</v>
      </c>
      <c r="J53" s="97">
        <v>3920.3405899999993</v>
      </c>
      <c r="K53" s="98">
        <v>8.7694880140311803E-4</v>
      </c>
      <c r="L53" s="98">
        <f t="shared" si="1"/>
        <v>1.1666352962760797E-3</v>
      </c>
      <c r="M53" s="98">
        <f>J53/'סכום נכסי הקרן'!$C$43</f>
        <v>8.1484371670116187E-5</v>
      </c>
    </row>
    <row r="54" spans="2:13" s="152" customFormat="1">
      <c r="B54" s="90" t="s">
        <v>1716</v>
      </c>
      <c r="C54" s="87" t="s">
        <v>1717</v>
      </c>
      <c r="D54" s="100" t="s">
        <v>149</v>
      </c>
      <c r="E54" s="87" t="s">
        <v>1664</v>
      </c>
      <c r="F54" s="100" t="s">
        <v>1679</v>
      </c>
      <c r="G54" s="100" t="s">
        <v>193</v>
      </c>
      <c r="H54" s="97">
        <v>116399.99999999999</v>
      </c>
      <c r="I54" s="99">
        <v>2995.18</v>
      </c>
      <c r="J54" s="97">
        <v>3486.3895199999988</v>
      </c>
      <c r="K54" s="98">
        <v>7.7729549248747908E-4</v>
      </c>
      <c r="L54" s="98">
        <f t="shared" si="1"/>
        <v>1.0374978849985628E-3</v>
      </c>
      <c r="M54" s="98">
        <f>J54/'סכום נכסי הקרן'!$C$43</f>
        <v>7.2464688440367867E-5</v>
      </c>
    </row>
    <row r="55" spans="2:13" s="152" customFormat="1">
      <c r="B55" s="90" t="s">
        <v>1718</v>
      </c>
      <c r="C55" s="87" t="s">
        <v>1719</v>
      </c>
      <c r="D55" s="100" t="s">
        <v>149</v>
      </c>
      <c r="E55" s="87" t="s">
        <v>1664</v>
      </c>
      <c r="F55" s="100" t="s">
        <v>1679</v>
      </c>
      <c r="G55" s="100" t="s">
        <v>193</v>
      </c>
      <c r="H55" s="97">
        <v>591488.99999999988</v>
      </c>
      <c r="I55" s="99">
        <v>3050.99</v>
      </c>
      <c r="J55" s="97">
        <v>18046.270249999994</v>
      </c>
      <c r="K55" s="98">
        <v>3.9498430717863102E-3</v>
      </c>
      <c r="L55" s="98">
        <f t="shared" si="1"/>
        <v>5.3703027470342691E-3</v>
      </c>
      <c r="M55" s="98">
        <f>J55/'סכום נכסי הקרן'!$C$43</f>
        <v>3.7509215297805551E-4</v>
      </c>
    </row>
    <row r="56" spans="2:13" s="152" customFormat="1">
      <c r="B56" s="90" t="s">
        <v>1720</v>
      </c>
      <c r="C56" s="87" t="s">
        <v>1721</v>
      </c>
      <c r="D56" s="100" t="s">
        <v>149</v>
      </c>
      <c r="E56" s="87" t="s">
        <v>1664</v>
      </c>
      <c r="F56" s="100" t="s">
        <v>1679</v>
      </c>
      <c r="G56" s="100" t="s">
        <v>193</v>
      </c>
      <c r="H56" s="97">
        <v>185199.99999999997</v>
      </c>
      <c r="I56" s="99">
        <v>3169</v>
      </c>
      <c r="J56" s="97">
        <v>5868.9879999999994</v>
      </c>
      <c r="K56" s="98">
        <v>1.0383672202494613E-2</v>
      </c>
      <c r="L56" s="98">
        <f t="shared" si="1"/>
        <v>1.7465239045010516E-3</v>
      </c>
      <c r="M56" s="98">
        <f>J56/'סכום נכסי הקרן'!$C$43</f>
        <v>1.2198705406854762E-4</v>
      </c>
    </row>
    <row r="57" spans="2:13" s="152" customFormat="1">
      <c r="B57" s="90" t="s">
        <v>1722</v>
      </c>
      <c r="C57" s="87" t="s">
        <v>1723</v>
      </c>
      <c r="D57" s="100" t="s">
        <v>149</v>
      </c>
      <c r="E57" s="87" t="s">
        <v>1664</v>
      </c>
      <c r="F57" s="100" t="s">
        <v>1679</v>
      </c>
      <c r="G57" s="100" t="s">
        <v>193</v>
      </c>
      <c r="H57" s="97">
        <v>1999.9999999999998</v>
      </c>
      <c r="I57" s="99">
        <v>3384.47</v>
      </c>
      <c r="J57" s="97">
        <v>67.689399999999978</v>
      </c>
      <c r="K57" s="98">
        <v>4.1351039352171455E-5</v>
      </c>
      <c r="L57" s="98">
        <f t="shared" si="1"/>
        <v>2.0143362907086103E-5</v>
      </c>
      <c r="M57" s="98">
        <f>J57/'סכום נכסי הקרן'!$C$43</f>
        <v>1.4069257762441405E-6</v>
      </c>
    </row>
    <row r="58" spans="2:13" s="152" customFormat="1">
      <c r="B58" s="86"/>
      <c r="C58" s="87"/>
      <c r="D58" s="87"/>
      <c r="E58" s="87"/>
      <c r="F58" s="87"/>
      <c r="G58" s="87"/>
      <c r="H58" s="97"/>
      <c r="I58" s="99"/>
      <c r="J58" s="87"/>
      <c r="K58" s="87"/>
      <c r="L58" s="98"/>
      <c r="M58" s="87"/>
    </row>
    <row r="59" spans="2:13" s="152" customFormat="1">
      <c r="B59" s="84" t="s">
        <v>267</v>
      </c>
      <c r="C59" s="85"/>
      <c r="D59" s="85"/>
      <c r="E59" s="85"/>
      <c r="F59" s="85"/>
      <c r="G59" s="85"/>
      <c r="H59" s="94"/>
      <c r="I59" s="96"/>
      <c r="J59" s="94">
        <f>J60+J91</f>
        <v>2511784.2557799993</v>
      </c>
      <c r="K59" s="85"/>
      <c r="L59" s="95">
        <f t="shared" ref="L59:L89" si="2">J59/$J$11</f>
        <v>0.74746979303231709</v>
      </c>
      <c r="M59" s="95">
        <f>J59/'סכום נכסי הקרן'!$C$43</f>
        <v>5.2207495026120598E-2</v>
      </c>
    </row>
    <row r="60" spans="2:13" s="152" customFormat="1">
      <c r="B60" s="104" t="s">
        <v>88</v>
      </c>
      <c r="C60" s="85"/>
      <c r="D60" s="85"/>
      <c r="E60" s="85"/>
      <c r="F60" s="85"/>
      <c r="G60" s="85"/>
      <c r="H60" s="94"/>
      <c r="I60" s="96"/>
      <c r="J60" s="94">
        <v>1882029.4188299996</v>
      </c>
      <c r="K60" s="85"/>
      <c r="L60" s="95">
        <f t="shared" si="2"/>
        <v>0.56006408071729163</v>
      </c>
      <c r="M60" s="95">
        <f>J60/'סכום נכסי הקרן'!$C$43</f>
        <v>3.9118025880000511E-2</v>
      </c>
    </row>
    <row r="61" spans="2:13" s="152" customFormat="1">
      <c r="B61" s="90" t="s">
        <v>1724</v>
      </c>
      <c r="C61" s="87" t="s">
        <v>1725</v>
      </c>
      <c r="D61" s="100" t="s">
        <v>32</v>
      </c>
      <c r="E61" s="87"/>
      <c r="F61" s="100" t="s">
        <v>1637</v>
      </c>
      <c r="G61" s="100" t="s">
        <v>192</v>
      </c>
      <c r="H61" s="97">
        <v>2186290.0000000005</v>
      </c>
      <c r="I61" s="99">
        <v>2394</v>
      </c>
      <c r="J61" s="97">
        <v>197111.62127</v>
      </c>
      <c r="K61" s="98">
        <v>7.8746700353009291E-2</v>
      </c>
      <c r="L61" s="98">
        <f t="shared" si="2"/>
        <v>5.8657499112796441E-2</v>
      </c>
      <c r="M61" s="98">
        <f>J61/'סכום נכסי הקרן'!$C$43</f>
        <v>4.0969696992739762E-3</v>
      </c>
    </row>
    <row r="62" spans="2:13" s="152" customFormat="1">
      <c r="B62" s="90" t="s">
        <v>1726</v>
      </c>
      <c r="C62" s="87" t="s">
        <v>1727</v>
      </c>
      <c r="D62" s="100" t="s">
        <v>153</v>
      </c>
      <c r="E62" s="87"/>
      <c r="F62" s="100" t="s">
        <v>1637</v>
      </c>
      <c r="G62" s="100" t="s">
        <v>202</v>
      </c>
      <c r="H62" s="97">
        <v>2818453.9999999995</v>
      </c>
      <c r="I62" s="99">
        <v>1414</v>
      </c>
      <c r="J62" s="97">
        <v>133638.86222999997</v>
      </c>
      <c r="K62" s="98">
        <v>3.1262236083342441E-3</v>
      </c>
      <c r="L62" s="98">
        <f t="shared" si="2"/>
        <v>3.9768946103658359E-2</v>
      </c>
      <c r="M62" s="98">
        <f>J62/'סכום נכסי הקרן'!$C$43</f>
        <v>2.7776869048821017E-3</v>
      </c>
    </row>
    <row r="63" spans="2:13" s="152" customFormat="1">
      <c r="B63" s="90" t="s">
        <v>1728</v>
      </c>
      <c r="C63" s="87" t="s">
        <v>1729</v>
      </c>
      <c r="D63" s="100" t="s">
        <v>32</v>
      </c>
      <c r="E63" s="87"/>
      <c r="F63" s="100" t="s">
        <v>1637</v>
      </c>
      <c r="G63" s="100" t="s">
        <v>202</v>
      </c>
      <c r="H63" s="97">
        <v>4460.9999999999991</v>
      </c>
      <c r="I63" s="99">
        <v>17350</v>
      </c>
      <c r="J63" s="97">
        <v>2595.3988699999995</v>
      </c>
      <c r="K63" s="98">
        <v>5.2241214868573458E-5</v>
      </c>
      <c r="L63" s="98">
        <f t="shared" si="2"/>
        <v>7.7235226382640703E-4</v>
      </c>
      <c r="M63" s="98">
        <f>J63/'סכום נכסי הקרן'!$C$43</f>
        <v>5.3945426755709397E-5</v>
      </c>
    </row>
    <row r="64" spans="2:13" s="152" customFormat="1">
      <c r="B64" s="90" t="s">
        <v>1730</v>
      </c>
      <c r="C64" s="87" t="s">
        <v>1731</v>
      </c>
      <c r="D64" s="100" t="s">
        <v>1445</v>
      </c>
      <c r="E64" s="87"/>
      <c r="F64" s="100" t="s">
        <v>1637</v>
      </c>
      <c r="G64" s="100" t="s">
        <v>192</v>
      </c>
      <c r="H64" s="97">
        <v>8240.9999999999982</v>
      </c>
      <c r="I64" s="99">
        <v>2467</v>
      </c>
      <c r="J64" s="97">
        <v>765.64839999999992</v>
      </c>
      <c r="K64" s="98">
        <v>5.9674148735161833E-5</v>
      </c>
      <c r="L64" s="98">
        <f t="shared" si="2"/>
        <v>2.2784562398883468E-4</v>
      </c>
      <c r="M64" s="98">
        <f>J64/'סכום נכסי הקרן'!$C$43</f>
        <v>1.5914020060749313E-5</v>
      </c>
    </row>
    <row r="65" spans="2:13" s="152" customFormat="1">
      <c r="B65" s="90" t="s">
        <v>1732</v>
      </c>
      <c r="C65" s="87" t="s">
        <v>1733</v>
      </c>
      <c r="D65" s="100" t="s">
        <v>32</v>
      </c>
      <c r="E65" s="87"/>
      <c r="F65" s="100" t="s">
        <v>1637</v>
      </c>
      <c r="G65" s="100" t="s">
        <v>194</v>
      </c>
      <c r="H65" s="97">
        <v>585656.99999999988</v>
      </c>
      <c r="I65" s="99">
        <v>2349</v>
      </c>
      <c r="J65" s="97">
        <v>58957.354609999995</v>
      </c>
      <c r="K65" s="98">
        <v>5.8470078034382561E-2</v>
      </c>
      <c r="L65" s="98">
        <f t="shared" si="2"/>
        <v>1.7544835527438508E-2</v>
      </c>
      <c r="M65" s="98">
        <f>J65/'סכום נכסי הקרן'!$C$43</f>
        <v>1.2254300067658353E-3</v>
      </c>
    </row>
    <row r="66" spans="2:13" s="152" customFormat="1">
      <c r="B66" s="90" t="s">
        <v>1734</v>
      </c>
      <c r="C66" s="87" t="s">
        <v>1735</v>
      </c>
      <c r="D66" s="100" t="s">
        <v>32</v>
      </c>
      <c r="E66" s="87"/>
      <c r="F66" s="100" t="s">
        <v>1637</v>
      </c>
      <c r="G66" s="100" t="s">
        <v>194</v>
      </c>
      <c r="H66" s="97">
        <v>41335.999999999993</v>
      </c>
      <c r="I66" s="99">
        <v>6534</v>
      </c>
      <c r="J66" s="97">
        <v>11574.952350000001</v>
      </c>
      <c r="K66" s="98">
        <v>2.9465449023760967E-3</v>
      </c>
      <c r="L66" s="98">
        <f t="shared" si="2"/>
        <v>3.4445343852697648E-3</v>
      </c>
      <c r="M66" s="98">
        <f>J66/'סכום נכסי הקרן'!$C$43</f>
        <v>2.4058565772503074E-4</v>
      </c>
    </row>
    <row r="67" spans="2:13" s="152" customFormat="1">
      <c r="B67" s="90" t="s">
        <v>1736</v>
      </c>
      <c r="C67" s="87" t="s">
        <v>1737</v>
      </c>
      <c r="D67" s="100" t="s">
        <v>1445</v>
      </c>
      <c r="E67" s="87"/>
      <c r="F67" s="100" t="s">
        <v>1637</v>
      </c>
      <c r="G67" s="100" t="s">
        <v>192</v>
      </c>
      <c r="H67" s="97">
        <v>201189.99999999997</v>
      </c>
      <c r="I67" s="99">
        <v>6189</v>
      </c>
      <c r="J67" s="97">
        <v>46892.910509999987</v>
      </c>
      <c r="K67" s="98">
        <v>9.6947729469623286E-4</v>
      </c>
      <c r="L67" s="98">
        <f t="shared" si="2"/>
        <v>1.3954635647124101E-2</v>
      </c>
      <c r="M67" s="98">
        <f>J67/'סכום נכסי הקרן'!$C$43</f>
        <v>9.7467025146668121E-4</v>
      </c>
    </row>
    <row r="68" spans="2:13" s="152" customFormat="1">
      <c r="B68" s="90" t="s">
        <v>1738</v>
      </c>
      <c r="C68" s="87" t="s">
        <v>1739</v>
      </c>
      <c r="D68" s="100" t="s">
        <v>1445</v>
      </c>
      <c r="E68" s="87"/>
      <c r="F68" s="100" t="s">
        <v>1637</v>
      </c>
      <c r="G68" s="100" t="s">
        <v>192</v>
      </c>
      <c r="H68" s="97">
        <v>13629.999999999998</v>
      </c>
      <c r="I68" s="99">
        <v>20665</v>
      </c>
      <c r="J68" s="97">
        <v>10607.464359999998</v>
      </c>
      <c r="K68" s="98">
        <v>3.963361442279732E-5</v>
      </c>
      <c r="L68" s="98">
        <f t="shared" si="2"/>
        <v>3.1566242886989968E-3</v>
      </c>
      <c r="M68" s="98">
        <f>J68/'סכום נכסי הקרן'!$C$43</f>
        <v>2.2047639702339004E-4</v>
      </c>
    </row>
    <row r="69" spans="2:13" s="152" customFormat="1">
      <c r="B69" s="90" t="s">
        <v>1740</v>
      </c>
      <c r="C69" s="87" t="s">
        <v>1741</v>
      </c>
      <c r="D69" s="100" t="s">
        <v>1445</v>
      </c>
      <c r="E69" s="87"/>
      <c r="F69" s="100" t="s">
        <v>1637</v>
      </c>
      <c r="G69" s="100" t="s">
        <v>192</v>
      </c>
      <c r="H69" s="97">
        <v>26915.999999999996</v>
      </c>
      <c r="I69" s="99">
        <v>2068</v>
      </c>
      <c r="J69" s="97">
        <v>2096.2417699999996</v>
      </c>
      <c r="K69" s="98">
        <v>2.7606153846153844E-3</v>
      </c>
      <c r="L69" s="98">
        <f t="shared" si="2"/>
        <v>6.2381050377315387E-4</v>
      </c>
      <c r="M69" s="98">
        <f>J69/'סכום נכסי הקרן'!$C$43</f>
        <v>4.3570434653766197E-5</v>
      </c>
    </row>
    <row r="70" spans="2:13" s="152" customFormat="1">
      <c r="B70" s="90" t="s">
        <v>1742</v>
      </c>
      <c r="C70" s="87" t="s">
        <v>1743</v>
      </c>
      <c r="D70" s="100" t="s">
        <v>1445</v>
      </c>
      <c r="E70" s="87"/>
      <c r="F70" s="100" t="s">
        <v>1637</v>
      </c>
      <c r="G70" s="100" t="s">
        <v>192</v>
      </c>
      <c r="H70" s="97">
        <v>34861.999999999993</v>
      </c>
      <c r="I70" s="99">
        <v>2526</v>
      </c>
      <c r="J70" s="97">
        <v>3316.3927799999992</v>
      </c>
      <c r="K70" s="98">
        <v>1.4435610766045546E-3</v>
      </c>
      <c r="L70" s="98">
        <f t="shared" si="2"/>
        <v>9.8690937295913645E-4</v>
      </c>
      <c r="M70" s="98">
        <f>J70/'סכום נכסי הקרן'!$C$43</f>
        <v>6.8931302188111632E-5</v>
      </c>
    </row>
    <row r="71" spans="2:13" s="152" customFormat="1">
      <c r="B71" s="90" t="s">
        <v>1744</v>
      </c>
      <c r="C71" s="87" t="s">
        <v>1745</v>
      </c>
      <c r="D71" s="100" t="s">
        <v>32</v>
      </c>
      <c r="E71" s="87"/>
      <c r="F71" s="100" t="s">
        <v>1637</v>
      </c>
      <c r="G71" s="100" t="s">
        <v>194</v>
      </c>
      <c r="H71" s="97">
        <v>8614.9999999999982</v>
      </c>
      <c r="I71" s="99">
        <v>3010</v>
      </c>
      <c r="J71" s="97">
        <v>1111.3053600000001</v>
      </c>
      <c r="K71" s="98">
        <v>4.0732860520094555E-5</v>
      </c>
      <c r="L71" s="98">
        <f t="shared" si="2"/>
        <v>3.3070801583512301E-4</v>
      </c>
      <c r="M71" s="98">
        <f>J71/'סכום נכסי הקרן'!$C$43</f>
        <v>2.3098508130701034E-5</v>
      </c>
    </row>
    <row r="72" spans="2:13" s="152" customFormat="1">
      <c r="B72" s="90" t="s">
        <v>1746</v>
      </c>
      <c r="C72" s="87" t="s">
        <v>1747</v>
      </c>
      <c r="D72" s="100" t="s">
        <v>152</v>
      </c>
      <c r="E72" s="87"/>
      <c r="F72" s="100" t="s">
        <v>1637</v>
      </c>
      <c r="G72" s="100" t="s">
        <v>195</v>
      </c>
      <c r="H72" s="97">
        <v>174495.99999999997</v>
      </c>
      <c r="I72" s="99">
        <v>612.6</v>
      </c>
      <c r="J72" s="97">
        <v>5801.1525899999988</v>
      </c>
      <c r="K72" s="98">
        <v>2.8774790460429407E-4</v>
      </c>
      <c r="L72" s="98">
        <f t="shared" si="2"/>
        <v>1.7263370911804875E-3</v>
      </c>
      <c r="M72" s="98">
        <f>J72/'סכום נכסי הקרן'!$C$43</f>
        <v>1.2057709347100812E-4</v>
      </c>
    </row>
    <row r="73" spans="2:13" s="152" customFormat="1">
      <c r="B73" s="90" t="s">
        <v>1748</v>
      </c>
      <c r="C73" s="87" t="s">
        <v>1749</v>
      </c>
      <c r="D73" s="100" t="s">
        <v>1445</v>
      </c>
      <c r="E73" s="87"/>
      <c r="F73" s="100" t="s">
        <v>1637</v>
      </c>
      <c r="G73" s="100" t="s">
        <v>192</v>
      </c>
      <c r="H73" s="97">
        <v>1020879.9999999999</v>
      </c>
      <c r="I73" s="99">
        <v>3376.5</v>
      </c>
      <c r="J73" s="97">
        <v>129814.06970999998</v>
      </c>
      <c r="K73" s="98">
        <v>7.22491153573956E-3</v>
      </c>
      <c r="L73" s="98">
        <f t="shared" si="2"/>
        <v>3.8630744497872696E-2</v>
      </c>
      <c r="M73" s="98">
        <f>J73/'סכום נכסי הקרן'!$C$43</f>
        <v>2.6981885021015515E-3</v>
      </c>
    </row>
    <row r="74" spans="2:13" s="152" customFormat="1">
      <c r="B74" s="90" t="s">
        <v>1750</v>
      </c>
      <c r="C74" s="87" t="s">
        <v>1751</v>
      </c>
      <c r="D74" s="100" t="s">
        <v>1445</v>
      </c>
      <c r="E74" s="87"/>
      <c r="F74" s="100" t="s">
        <v>1637</v>
      </c>
      <c r="G74" s="100" t="s">
        <v>192</v>
      </c>
      <c r="H74" s="97">
        <v>1099189.9999999998</v>
      </c>
      <c r="I74" s="99">
        <v>2951</v>
      </c>
      <c r="J74" s="97">
        <v>122158.10691999996</v>
      </c>
      <c r="K74" s="98">
        <v>3.1860579710144922E-2</v>
      </c>
      <c r="L74" s="98">
        <f t="shared" si="2"/>
        <v>3.635244336236082E-2</v>
      </c>
      <c r="M74" s="98">
        <f>J74/'סכום נכסי הקרן'!$C$43</f>
        <v>2.5390591348562067E-3</v>
      </c>
    </row>
    <row r="75" spans="2:13" s="152" customFormat="1">
      <c r="B75" s="90" t="s">
        <v>1752</v>
      </c>
      <c r="C75" s="87" t="s">
        <v>1753</v>
      </c>
      <c r="D75" s="100" t="s">
        <v>1445</v>
      </c>
      <c r="E75" s="87"/>
      <c r="F75" s="100" t="s">
        <v>1637</v>
      </c>
      <c r="G75" s="100" t="s">
        <v>192</v>
      </c>
      <c r="H75" s="97">
        <v>4349.9999999999991</v>
      </c>
      <c r="I75" s="99">
        <v>2630</v>
      </c>
      <c r="J75" s="97">
        <v>430.84922999999992</v>
      </c>
      <c r="K75" s="98">
        <v>4.1310541310541302E-5</v>
      </c>
      <c r="L75" s="98">
        <f t="shared" si="2"/>
        <v>1.2821434963419104E-4</v>
      </c>
      <c r="M75" s="98">
        <f>J75/'סכום נכסי הקרן'!$C$43</f>
        <v>8.9552114121552312E-6</v>
      </c>
    </row>
    <row r="76" spans="2:13" s="152" customFormat="1">
      <c r="B76" s="90" t="s">
        <v>1754</v>
      </c>
      <c r="C76" s="87" t="s">
        <v>1755</v>
      </c>
      <c r="D76" s="100" t="s">
        <v>1445</v>
      </c>
      <c r="E76" s="87"/>
      <c r="F76" s="100" t="s">
        <v>1637</v>
      </c>
      <c r="G76" s="100" t="s">
        <v>192</v>
      </c>
      <c r="H76" s="97">
        <v>9179.9999999999982</v>
      </c>
      <c r="I76" s="99">
        <v>2712</v>
      </c>
      <c r="J76" s="97">
        <v>937.58938999999987</v>
      </c>
      <c r="K76" s="98">
        <v>7.1162790697674403E-5</v>
      </c>
      <c r="L76" s="98">
        <f t="shared" si="2"/>
        <v>2.7901271603239931E-4</v>
      </c>
      <c r="M76" s="98">
        <f>J76/'סכום נכסי הקרן'!$C$43</f>
        <v>1.9487817595133365E-5</v>
      </c>
    </row>
    <row r="77" spans="2:13" s="152" customFormat="1">
      <c r="B77" s="90" t="s">
        <v>1756</v>
      </c>
      <c r="C77" s="87" t="s">
        <v>1757</v>
      </c>
      <c r="D77" s="100" t="s">
        <v>1445</v>
      </c>
      <c r="E77" s="87"/>
      <c r="F77" s="100" t="s">
        <v>1637</v>
      </c>
      <c r="G77" s="100" t="s">
        <v>192</v>
      </c>
      <c r="H77" s="97">
        <v>2524.9999999999995</v>
      </c>
      <c r="I77" s="99">
        <v>5370</v>
      </c>
      <c r="J77" s="97">
        <v>510.64134999999993</v>
      </c>
      <c r="K77" s="98">
        <v>8.8286713286713265E-5</v>
      </c>
      <c r="L77" s="98">
        <f t="shared" si="2"/>
        <v>1.5195930276253557E-4</v>
      </c>
      <c r="M77" s="98">
        <f>J77/'סכום נכסי הקרן'!$C$43</f>
        <v>1.061369250918321E-5</v>
      </c>
    </row>
    <row r="78" spans="2:13" s="152" customFormat="1">
      <c r="B78" s="90" t="s">
        <v>1758</v>
      </c>
      <c r="C78" s="87" t="s">
        <v>1759</v>
      </c>
      <c r="D78" s="100" t="s">
        <v>1438</v>
      </c>
      <c r="E78" s="87"/>
      <c r="F78" s="100" t="s">
        <v>1637</v>
      </c>
      <c r="G78" s="100" t="s">
        <v>192</v>
      </c>
      <c r="H78" s="97">
        <v>160039.99999999997</v>
      </c>
      <c r="I78" s="99">
        <v>3585</v>
      </c>
      <c r="J78" s="97">
        <v>21607.176449999995</v>
      </c>
      <c r="K78" s="98">
        <v>3.2997938144329893E-2</v>
      </c>
      <c r="L78" s="98">
        <f t="shared" si="2"/>
        <v>6.4299756923505667E-3</v>
      </c>
      <c r="M78" s="98">
        <f>J78/'סכום נכסי הקרן'!$C$43</f>
        <v>4.4910567237056861E-4</v>
      </c>
    </row>
    <row r="79" spans="2:13" s="152" customFormat="1">
      <c r="B79" s="90" t="s">
        <v>1760</v>
      </c>
      <c r="C79" s="87" t="s">
        <v>1761</v>
      </c>
      <c r="D79" s="100" t="s">
        <v>1445</v>
      </c>
      <c r="E79" s="87"/>
      <c r="F79" s="100" t="s">
        <v>1637</v>
      </c>
      <c r="G79" s="100" t="s">
        <v>192</v>
      </c>
      <c r="H79" s="97">
        <v>872839.99999999988</v>
      </c>
      <c r="I79" s="99">
        <v>3247</v>
      </c>
      <c r="J79" s="97">
        <v>106732.63834999999</v>
      </c>
      <c r="K79" s="98">
        <v>9.1396858638743445E-2</v>
      </c>
      <c r="L79" s="98">
        <f t="shared" si="2"/>
        <v>3.1762052379173497E-2</v>
      </c>
      <c r="M79" s="98">
        <f>J79/'סכום נכסי הקרן'!$C$43</f>
        <v>2.2184404066391329E-3</v>
      </c>
    </row>
    <row r="80" spans="2:13" s="152" customFormat="1">
      <c r="B80" s="90" t="s">
        <v>1762</v>
      </c>
      <c r="C80" s="87" t="s">
        <v>1763</v>
      </c>
      <c r="D80" s="100" t="s">
        <v>152</v>
      </c>
      <c r="E80" s="87"/>
      <c r="F80" s="100" t="s">
        <v>1637</v>
      </c>
      <c r="G80" s="100" t="s">
        <v>192</v>
      </c>
      <c r="H80" s="97">
        <v>4234.9999999999991</v>
      </c>
      <c r="I80" s="99">
        <v>35280</v>
      </c>
      <c r="J80" s="97">
        <v>5626.8107300000001</v>
      </c>
      <c r="K80" s="98">
        <v>6.4035762045225114E-4</v>
      </c>
      <c r="L80" s="98">
        <f t="shared" si="2"/>
        <v>1.6744555357836844E-3</v>
      </c>
      <c r="M80" s="98">
        <f>J80/'סכום נכסי הקרן'!$C$43</f>
        <v>1.1695339379702157E-4</v>
      </c>
    </row>
    <row r="81" spans="2:13" s="152" customFormat="1">
      <c r="B81" s="90" t="s">
        <v>1764</v>
      </c>
      <c r="C81" s="87" t="s">
        <v>1765</v>
      </c>
      <c r="D81" s="100" t="s">
        <v>32</v>
      </c>
      <c r="E81" s="87"/>
      <c r="F81" s="100" t="s">
        <v>1637</v>
      </c>
      <c r="G81" s="100" t="s">
        <v>194</v>
      </c>
      <c r="H81" s="97">
        <v>18885.999999999996</v>
      </c>
      <c r="I81" s="99">
        <v>6480</v>
      </c>
      <c r="J81" s="97">
        <v>5244.7721299999985</v>
      </c>
      <c r="K81" s="98">
        <v>4.0694990977976951E-3</v>
      </c>
      <c r="L81" s="98">
        <f t="shared" si="2"/>
        <v>1.5607665067139164E-3</v>
      </c>
      <c r="M81" s="98">
        <f>J81/'סכום נכסי הקרן'!$C$43</f>
        <v>1.0901271248118442E-4</v>
      </c>
    </row>
    <row r="82" spans="2:13" s="152" customFormat="1">
      <c r="B82" s="90" t="s">
        <v>1766</v>
      </c>
      <c r="C82" s="87" t="s">
        <v>1767</v>
      </c>
      <c r="D82" s="100" t="s">
        <v>32</v>
      </c>
      <c r="E82" s="87"/>
      <c r="F82" s="100" t="s">
        <v>1637</v>
      </c>
      <c r="G82" s="100" t="s">
        <v>194</v>
      </c>
      <c r="H82" s="97">
        <v>448935.99999999994</v>
      </c>
      <c r="I82" s="99">
        <v>2552</v>
      </c>
      <c r="J82" s="97">
        <v>49099.462289999989</v>
      </c>
      <c r="K82" s="98">
        <v>0.10636156525892426</v>
      </c>
      <c r="L82" s="98">
        <f t="shared" si="2"/>
        <v>1.4611272776095799E-2</v>
      </c>
      <c r="M82" s="98">
        <f>J82/'סכום נכסי הקרן'!$C$43</f>
        <v>1.0205334822812459E-3</v>
      </c>
    </row>
    <row r="83" spans="2:13" s="152" customFormat="1">
      <c r="B83" s="90" t="s">
        <v>1768</v>
      </c>
      <c r="C83" s="87" t="s">
        <v>1769</v>
      </c>
      <c r="D83" s="100" t="s">
        <v>1445</v>
      </c>
      <c r="E83" s="87"/>
      <c r="F83" s="100" t="s">
        <v>1637</v>
      </c>
      <c r="G83" s="100" t="s">
        <v>192</v>
      </c>
      <c r="H83" s="97">
        <v>345484.99999999994</v>
      </c>
      <c r="I83" s="99">
        <v>6923.9999999999991</v>
      </c>
      <c r="J83" s="97">
        <v>90087.922349999993</v>
      </c>
      <c r="K83" s="98">
        <v>5.1182962962962951E-2</v>
      </c>
      <c r="L83" s="98">
        <f t="shared" si="2"/>
        <v>2.6808831418825452E-2</v>
      </c>
      <c r="M83" s="98">
        <f>J83/'סכום נכסי הקרן'!$C$43</f>
        <v>1.8724795918193342E-3</v>
      </c>
    </row>
    <row r="84" spans="2:13" s="152" customFormat="1">
      <c r="B84" s="90" t="s">
        <v>1770</v>
      </c>
      <c r="C84" s="87" t="s">
        <v>1771</v>
      </c>
      <c r="D84" s="100" t="s">
        <v>1445</v>
      </c>
      <c r="E84" s="87"/>
      <c r="F84" s="100" t="s">
        <v>1637</v>
      </c>
      <c r="G84" s="100" t="s">
        <v>192</v>
      </c>
      <c r="H84" s="97">
        <v>1626126.9999999998</v>
      </c>
      <c r="I84" s="99">
        <v>3384.0000000000005</v>
      </c>
      <c r="J84" s="97">
        <v>207235.96649999992</v>
      </c>
      <c r="K84" s="98">
        <v>3.4561667311654047E-2</v>
      </c>
      <c r="L84" s="98">
        <f t="shared" si="2"/>
        <v>6.167035430377929E-2</v>
      </c>
      <c r="M84" s="98">
        <f>J84/'סכום נכסי הקרן'!$C$43</f>
        <v>4.3074044537803145E-3</v>
      </c>
    </row>
    <row r="85" spans="2:13" s="152" customFormat="1">
      <c r="B85" s="90" t="s">
        <v>1772</v>
      </c>
      <c r="C85" s="87" t="s">
        <v>1773</v>
      </c>
      <c r="D85" s="100" t="s">
        <v>1445</v>
      </c>
      <c r="E85" s="87"/>
      <c r="F85" s="100" t="s">
        <v>1637</v>
      </c>
      <c r="G85" s="100" t="s">
        <v>192</v>
      </c>
      <c r="H85" s="97">
        <v>40305.999999999993</v>
      </c>
      <c r="I85" s="99">
        <v>20552</v>
      </c>
      <c r="J85" s="97">
        <v>31355.940180000001</v>
      </c>
      <c r="K85" s="98">
        <v>4.5146513665154998E-5</v>
      </c>
      <c r="L85" s="98">
        <f t="shared" si="2"/>
        <v>9.3310633915889788E-3</v>
      </c>
      <c r="M85" s="98">
        <f>J85/'סכום נכסי הקרן'!$C$43</f>
        <v>6.5173395653693716E-4</v>
      </c>
    </row>
    <row r="86" spans="2:13" s="152" customFormat="1">
      <c r="B86" s="90" t="s">
        <v>1774</v>
      </c>
      <c r="C86" s="87" t="s">
        <v>1775</v>
      </c>
      <c r="D86" s="100" t="s">
        <v>168</v>
      </c>
      <c r="E86" s="87"/>
      <c r="F86" s="100" t="s">
        <v>1637</v>
      </c>
      <c r="G86" s="100" t="s">
        <v>194</v>
      </c>
      <c r="H86" s="97">
        <v>18415.999999999996</v>
      </c>
      <c r="I86" s="99">
        <v>10347</v>
      </c>
      <c r="J86" s="97">
        <v>8166.2258799999991</v>
      </c>
      <c r="K86" s="98">
        <v>1.278838623426329E-3</v>
      </c>
      <c r="L86" s="98">
        <f t="shared" si="2"/>
        <v>2.430147873700736E-3</v>
      </c>
      <c r="M86" s="98">
        <f>J86/'סכום נכסי הקרן'!$C$43</f>
        <v>1.6973519761150183E-4</v>
      </c>
    </row>
    <row r="87" spans="2:13" s="152" customFormat="1">
      <c r="B87" s="90" t="s">
        <v>1776</v>
      </c>
      <c r="C87" s="87" t="s">
        <v>1777</v>
      </c>
      <c r="D87" s="100" t="s">
        <v>1445</v>
      </c>
      <c r="E87" s="87"/>
      <c r="F87" s="100" t="s">
        <v>1637</v>
      </c>
      <c r="G87" s="100" t="s">
        <v>192</v>
      </c>
      <c r="H87" s="97">
        <v>24983.999999999989</v>
      </c>
      <c r="I87" s="99">
        <v>3458</v>
      </c>
      <c r="J87" s="97">
        <v>3253.6233500000003</v>
      </c>
      <c r="K87" s="98">
        <v>2.4375389973677584E-5</v>
      </c>
      <c r="L87" s="98">
        <f t="shared" si="2"/>
        <v>9.6823012025544996E-4</v>
      </c>
      <c r="M87" s="98">
        <f>J87/'סכום נכסי הקרן'!$C$43</f>
        <v>6.7626638104412401E-5</v>
      </c>
    </row>
    <row r="88" spans="2:13" s="152" customFormat="1">
      <c r="B88" s="90" t="s">
        <v>1778</v>
      </c>
      <c r="C88" s="87" t="s">
        <v>1779</v>
      </c>
      <c r="D88" s="100" t="s">
        <v>1445</v>
      </c>
      <c r="E88" s="87"/>
      <c r="F88" s="100" t="s">
        <v>1637</v>
      </c>
      <c r="G88" s="100" t="s">
        <v>192</v>
      </c>
      <c r="H88" s="97">
        <v>879293.99999999988</v>
      </c>
      <c r="I88" s="99">
        <v>18856</v>
      </c>
      <c r="J88" s="97">
        <v>624401.5822399999</v>
      </c>
      <c r="K88" s="98">
        <v>3.8226812778978997E-3</v>
      </c>
      <c r="L88" s="98">
        <f t="shared" si="2"/>
        <v>0.18581266299921539</v>
      </c>
      <c r="M88" s="98">
        <f>J88/'סכום נכסי הקרן'!$C$43</f>
        <v>1.2978201620653777E-2</v>
      </c>
    </row>
    <row r="89" spans="2:13" s="152" customFormat="1">
      <c r="B89" s="90" t="s">
        <v>1780</v>
      </c>
      <c r="C89" s="87" t="s">
        <v>1781</v>
      </c>
      <c r="D89" s="100" t="s">
        <v>32</v>
      </c>
      <c r="E89" s="87"/>
      <c r="F89" s="100" t="s">
        <v>1637</v>
      </c>
      <c r="G89" s="100" t="s">
        <v>199</v>
      </c>
      <c r="H89" s="97">
        <v>20598.999999999996</v>
      </c>
      <c r="I89" s="99">
        <v>9370</v>
      </c>
      <c r="J89" s="97">
        <v>896.73667999999986</v>
      </c>
      <c r="K89" s="98">
        <v>3.1936434108527129E-4</v>
      </c>
      <c r="L89" s="98">
        <f t="shared" si="2"/>
        <v>2.6685555459696116E-4</v>
      </c>
      <c r="M89" s="98">
        <f>J89/'סכום נכסי הקרן'!$C$43</f>
        <v>1.8638693053795627E-5</v>
      </c>
    </row>
    <row r="90" spans="2:13" s="152" customFormat="1">
      <c r="B90" s="86"/>
      <c r="C90" s="87"/>
      <c r="D90" s="87"/>
      <c r="E90" s="87"/>
      <c r="F90" s="87"/>
      <c r="G90" s="87"/>
      <c r="H90" s="97"/>
      <c r="I90" s="99"/>
      <c r="J90" s="87"/>
      <c r="K90" s="87"/>
      <c r="L90" s="98"/>
      <c r="M90" s="87"/>
    </row>
    <row r="91" spans="2:13" s="152" customFormat="1">
      <c r="B91" s="104" t="s">
        <v>89</v>
      </c>
      <c r="C91" s="85"/>
      <c r="D91" s="85"/>
      <c r="E91" s="85"/>
      <c r="F91" s="85"/>
      <c r="G91" s="85"/>
      <c r="H91" s="94"/>
      <c r="I91" s="96"/>
      <c r="J91" s="94">
        <f>SUM(J92:J101)</f>
        <v>629754.83694999991</v>
      </c>
      <c r="K91" s="85"/>
      <c r="L91" s="95">
        <f t="shared" ref="L91:L101" si="3">J91/$J$11</f>
        <v>0.18740571231502554</v>
      </c>
      <c r="M91" s="95">
        <f>J91/'סכום נכסי הקרן'!$C$43</f>
        <v>1.3089469146120088E-2</v>
      </c>
    </row>
    <row r="92" spans="2:13" s="152" customFormat="1">
      <c r="B92" s="90" t="s">
        <v>1782</v>
      </c>
      <c r="C92" s="87" t="s">
        <v>1783</v>
      </c>
      <c r="D92" s="100" t="s">
        <v>1445</v>
      </c>
      <c r="E92" s="87"/>
      <c r="F92" s="100" t="s">
        <v>1679</v>
      </c>
      <c r="G92" s="100" t="s">
        <v>192</v>
      </c>
      <c r="H92" s="97">
        <v>677961.99999999988</v>
      </c>
      <c r="I92" s="99">
        <v>11882</v>
      </c>
      <c r="J92" s="97">
        <v>303371.80525999999</v>
      </c>
      <c r="K92" s="98">
        <v>2.9618261249453907E-3</v>
      </c>
      <c r="L92" s="98">
        <f t="shared" si="3"/>
        <v>9.027895607185224E-2</v>
      </c>
      <c r="M92" s="98">
        <f>J92/'סכום נכסי הקרן'!$C$43</f>
        <v>6.3055901308921615E-3</v>
      </c>
    </row>
    <row r="93" spans="2:13" s="152" customFormat="1">
      <c r="B93" s="90" t="s">
        <v>1784</v>
      </c>
      <c r="C93" s="87" t="s">
        <v>1785</v>
      </c>
      <c r="D93" s="100" t="s">
        <v>152</v>
      </c>
      <c r="E93" s="87"/>
      <c r="F93" s="100" t="s">
        <v>1679</v>
      </c>
      <c r="G93" s="100" t="s">
        <v>192</v>
      </c>
      <c r="H93" s="97">
        <v>546083</v>
      </c>
      <c r="I93" s="99">
        <v>11405</v>
      </c>
      <c r="J93" s="97">
        <v>234549.37</v>
      </c>
      <c r="K93" s="98">
        <v>1.5050670852276762E-2</v>
      </c>
      <c r="L93" s="98">
        <f t="shared" si="3"/>
        <v>6.9798418652527797E-2</v>
      </c>
      <c r="M93" s="98">
        <f>J93/'סכום נכסי הקרן'!$C$43</f>
        <v>4.8751141900330664E-3</v>
      </c>
    </row>
    <row r="94" spans="2:13" s="152" customFormat="1">
      <c r="B94" s="90" t="s">
        <v>1786</v>
      </c>
      <c r="C94" s="87" t="s">
        <v>1787</v>
      </c>
      <c r="D94" s="100" t="s">
        <v>152</v>
      </c>
      <c r="E94" s="87"/>
      <c r="F94" s="100" t="s">
        <v>1679</v>
      </c>
      <c r="G94" s="100" t="s">
        <v>195</v>
      </c>
      <c r="H94" s="97">
        <v>5814716.9999999991</v>
      </c>
      <c r="I94" s="99">
        <v>162</v>
      </c>
      <c r="J94" s="97">
        <v>51120.538049999988</v>
      </c>
      <c r="K94" s="98">
        <v>7.985219854032688E-2</v>
      </c>
      <c r="L94" s="98">
        <f t="shared" si="3"/>
        <v>1.5212714988560304E-2</v>
      </c>
      <c r="M94" s="98">
        <f>J94/'סכום נכסי הקרן'!$C$43</f>
        <v>1.0625415896434948E-3</v>
      </c>
    </row>
    <row r="95" spans="2:13" s="152" customFormat="1">
      <c r="B95" s="90" t="s">
        <v>1788</v>
      </c>
      <c r="C95" s="87" t="s">
        <v>1789</v>
      </c>
      <c r="D95" s="100" t="s">
        <v>1445</v>
      </c>
      <c r="E95" s="87"/>
      <c r="F95" s="100" t="s">
        <v>1679</v>
      </c>
      <c r="G95" s="100" t="s">
        <v>192</v>
      </c>
      <c r="H95" s="97">
        <v>34419.999999999993</v>
      </c>
      <c r="I95" s="99">
        <v>3427.0000000000005</v>
      </c>
      <c r="J95" s="97">
        <v>4442.2734299999984</v>
      </c>
      <c r="K95" s="98">
        <v>9.0817769422707148E-4</v>
      </c>
      <c r="L95" s="98">
        <f t="shared" si="3"/>
        <v>1.3219547792268237E-3</v>
      </c>
      <c r="M95" s="98">
        <f>J95/'סכום נכסי הקרן'!$C$43</f>
        <v>9.2332758065390892E-5</v>
      </c>
    </row>
    <row r="96" spans="2:13" s="152" customFormat="1">
      <c r="B96" s="90" t="s">
        <v>1790</v>
      </c>
      <c r="C96" s="87" t="s">
        <v>1791</v>
      </c>
      <c r="D96" s="100" t="s">
        <v>1445</v>
      </c>
      <c r="E96" s="87"/>
      <c r="F96" s="100" t="s">
        <v>1679</v>
      </c>
      <c r="G96" s="100" t="s">
        <v>192</v>
      </c>
      <c r="H96" s="97">
        <v>11647.999999999998</v>
      </c>
      <c r="I96" s="99">
        <v>8003</v>
      </c>
      <c r="J96" s="97">
        <v>3510.6254299999991</v>
      </c>
      <c r="K96" s="98">
        <v>7.9447146080902556E-5</v>
      </c>
      <c r="L96" s="98">
        <f t="shared" si="3"/>
        <v>1.0447101328617953E-3</v>
      </c>
      <c r="M96" s="98">
        <f>J96/'סכום נכסי הקרן'!$C$43</f>
        <v>7.2968432401604536E-5</v>
      </c>
    </row>
    <row r="97" spans="2:13" s="152" customFormat="1">
      <c r="B97" s="90" t="s">
        <v>1792</v>
      </c>
      <c r="C97" s="87" t="s">
        <v>1793</v>
      </c>
      <c r="D97" s="100" t="s">
        <v>152</v>
      </c>
      <c r="E97" s="87"/>
      <c r="F97" s="100" t="s">
        <v>1679</v>
      </c>
      <c r="G97" s="100" t="s">
        <v>194</v>
      </c>
      <c r="H97" s="97">
        <v>10404.999999999998</v>
      </c>
      <c r="I97" s="99">
        <v>10266</v>
      </c>
      <c r="J97" s="97">
        <v>4577.7806299999993</v>
      </c>
      <c r="K97" s="98">
        <v>2.2026503059037778E-4</v>
      </c>
      <c r="L97" s="98">
        <f t="shared" si="3"/>
        <v>1.3622797149792918E-3</v>
      </c>
      <c r="M97" s="98">
        <f>J97/'סכום נכסי הקרן'!$C$43</f>
        <v>9.5149278414909013E-5</v>
      </c>
    </row>
    <row r="98" spans="2:13" s="152" customFormat="1">
      <c r="B98" s="90" t="s">
        <v>1794</v>
      </c>
      <c r="C98" s="87" t="s">
        <v>1795</v>
      </c>
      <c r="D98" s="100" t="s">
        <v>152</v>
      </c>
      <c r="E98" s="87"/>
      <c r="F98" s="100" t="s">
        <v>1679</v>
      </c>
      <c r="G98" s="100" t="s">
        <v>192</v>
      </c>
      <c r="H98" s="97">
        <v>33882.999999999993</v>
      </c>
      <c r="I98" s="99">
        <v>9877</v>
      </c>
      <c r="J98" s="97">
        <v>12603.385629999997</v>
      </c>
      <c r="K98" s="98">
        <v>9.3386449017966353E-4</v>
      </c>
      <c r="L98" s="98">
        <f t="shared" si="3"/>
        <v>3.7505808974971568E-3</v>
      </c>
      <c r="M98" s="98">
        <f>J98/'סכום נכסי הקרן'!$C$43</f>
        <v>2.6196166771742693E-4</v>
      </c>
    </row>
    <row r="99" spans="2:13" s="152" customFormat="1">
      <c r="B99" s="90" t="s">
        <v>1796</v>
      </c>
      <c r="C99" s="87" t="s">
        <v>1797</v>
      </c>
      <c r="D99" s="100" t="s">
        <v>1445</v>
      </c>
      <c r="E99" s="87"/>
      <c r="F99" s="100" t="s">
        <v>1679</v>
      </c>
      <c r="G99" s="100" t="s">
        <v>192</v>
      </c>
      <c r="H99" s="97">
        <v>55831.999999999993</v>
      </c>
      <c r="I99" s="99">
        <v>3425</v>
      </c>
      <c r="J99" s="97">
        <v>7201.5184399999989</v>
      </c>
      <c r="K99" s="98">
        <v>1.5837795377068029E-4</v>
      </c>
      <c r="L99" s="98">
        <f t="shared" si="3"/>
        <v>2.1430652276278502E-3</v>
      </c>
      <c r="M99" s="98">
        <f>J99/'סכום נכסי הקרן'!$C$43</f>
        <v>1.496837307072229E-4</v>
      </c>
    </row>
    <row r="100" spans="2:13" s="152" customFormat="1">
      <c r="B100" s="90" t="s">
        <v>1798</v>
      </c>
      <c r="C100" s="87" t="s">
        <v>1799</v>
      </c>
      <c r="D100" s="100" t="s">
        <v>32</v>
      </c>
      <c r="E100" s="87"/>
      <c r="F100" s="100" t="s">
        <v>1679</v>
      </c>
      <c r="G100" s="100" t="s">
        <v>194</v>
      </c>
      <c r="H100" s="97">
        <v>1093.9999999999998</v>
      </c>
      <c r="I100" s="99">
        <v>19567</v>
      </c>
      <c r="J100" s="97">
        <v>917.38831000000005</v>
      </c>
      <c r="K100" s="98">
        <v>1.3848083736602863E-3</v>
      </c>
      <c r="L100" s="98">
        <f t="shared" si="3"/>
        <v>2.7300117381818151E-4</v>
      </c>
      <c r="M100" s="98">
        <f>J100/'סכום נכסי הקרן'!$C$43</f>
        <v>1.9067937670655238E-5</v>
      </c>
    </row>
    <row r="101" spans="2:13" s="152" customFormat="1">
      <c r="B101" s="90" t="s">
        <v>1800</v>
      </c>
      <c r="C101" s="87" t="s">
        <v>1801</v>
      </c>
      <c r="D101" s="100" t="s">
        <v>32</v>
      </c>
      <c r="E101" s="87"/>
      <c r="F101" s="100" t="s">
        <v>1679</v>
      </c>
      <c r="G101" s="100" t="s">
        <v>194</v>
      </c>
      <c r="H101" s="97">
        <v>9884.9999999999982</v>
      </c>
      <c r="I101" s="99">
        <v>17610</v>
      </c>
      <c r="J101" s="97">
        <v>7460.1517699999995</v>
      </c>
      <c r="K101" s="98">
        <v>7.0574728892372988E-3</v>
      </c>
      <c r="L101" s="98">
        <f t="shared" si="3"/>
        <v>2.2200306760741086E-3</v>
      </c>
      <c r="M101" s="98">
        <f>J101/'סכום נכסי הקרן'!$C$43</f>
        <v>1.5505943057415712E-4</v>
      </c>
    </row>
    <row r="102" spans="2:13" s="152" customFormat="1">
      <c r="B102" s="164"/>
      <c r="C102" s="164"/>
    </row>
    <row r="103" spans="2:13" s="152" customFormat="1">
      <c r="B103" s="164"/>
      <c r="C103" s="164"/>
    </row>
    <row r="104" spans="2:13" s="152" customFormat="1">
      <c r="B104" s="164"/>
      <c r="C104" s="164"/>
    </row>
    <row r="105" spans="2:13" s="152" customFormat="1">
      <c r="B105" s="153" t="s">
        <v>2833</v>
      </c>
      <c r="C105" s="164"/>
    </row>
    <row r="106" spans="2:13" s="152" customFormat="1">
      <c r="B106" s="153" t="s">
        <v>140</v>
      </c>
      <c r="C106" s="164"/>
    </row>
    <row r="107" spans="2:13" s="152" customFormat="1">
      <c r="B107" s="164"/>
      <c r="C107" s="164"/>
    </row>
    <row r="108" spans="2:13" s="152" customFormat="1">
      <c r="B108" s="164"/>
      <c r="C108" s="164"/>
    </row>
    <row r="109" spans="2:13" s="152" customFormat="1">
      <c r="B109" s="164"/>
      <c r="C109" s="164"/>
    </row>
    <row r="110" spans="2:13" s="152" customFormat="1">
      <c r="B110" s="164"/>
      <c r="C110" s="164"/>
    </row>
    <row r="111" spans="2:13" s="152" customFormat="1">
      <c r="B111" s="164"/>
      <c r="C111" s="164"/>
    </row>
    <row r="112" spans="2:13" s="152" customFormat="1">
      <c r="B112" s="164"/>
      <c r="C112" s="164"/>
    </row>
    <row r="113" spans="2:3" s="152" customFormat="1">
      <c r="B113" s="164"/>
      <c r="C113" s="164"/>
    </row>
    <row r="114" spans="2:3" s="152" customFormat="1">
      <c r="B114" s="164"/>
      <c r="C114" s="164"/>
    </row>
    <row r="115" spans="2:3" s="152" customFormat="1">
      <c r="B115" s="164"/>
      <c r="C115" s="164"/>
    </row>
    <row r="116" spans="2:3" s="152" customFormat="1">
      <c r="B116" s="164"/>
      <c r="C116" s="164"/>
    </row>
    <row r="117" spans="2:3" s="152" customFormat="1">
      <c r="B117" s="164"/>
      <c r="C117" s="164"/>
    </row>
    <row r="118" spans="2:3" s="152" customFormat="1">
      <c r="B118" s="164"/>
      <c r="C118" s="164"/>
    </row>
    <row r="119" spans="2:3" s="152" customFormat="1">
      <c r="B119" s="164"/>
      <c r="C119" s="164"/>
    </row>
    <row r="120" spans="2:3" s="152" customFormat="1">
      <c r="B120" s="164"/>
      <c r="C120" s="164"/>
    </row>
    <row r="121" spans="2:3" s="152" customFormat="1">
      <c r="B121" s="164"/>
      <c r="C121" s="164"/>
    </row>
    <row r="122" spans="2:3" s="152" customFormat="1">
      <c r="B122" s="164"/>
      <c r="C122" s="164"/>
    </row>
    <row r="123" spans="2:3" s="152" customFormat="1">
      <c r="B123" s="164"/>
      <c r="C123" s="164"/>
    </row>
    <row r="124" spans="2:3" s="152" customFormat="1">
      <c r="B124" s="164"/>
      <c r="C124" s="164"/>
    </row>
    <row r="125" spans="2:3" s="152" customFormat="1">
      <c r="B125" s="164"/>
      <c r="C125" s="164"/>
    </row>
    <row r="126" spans="2:3" s="152" customFormat="1">
      <c r="B126" s="164"/>
      <c r="C126" s="164"/>
    </row>
    <row r="127" spans="2:3" s="152" customFormat="1">
      <c r="B127" s="164"/>
      <c r="C127" s="164"/>
    </row>
    <row r="128" spans="2:3" s="152" customFormat="1">
      <c r="B128" s="164"/>
      <c r="C128" s="164"/>
    </row>
    <row r="129" spans="2:3" s="152" customFormat="1">
      <c r="B129" s="164"/>
      <c r="C129" s="164"/>
    </row>
    <row r="130" spans="2:3" s="152" customFormat="1">
      <c r="B130" s="164"/>
      <c r="C130" s="164"/>
    </row>
    <row r="131" spans="2:3" s="152" customFormat="1">
      <c r="B131" s="164"/>
      <c r="C131" s="164"/>
    </row>
    <row r="132" spans="2:3" s="152" customFormat="1">
      <c r="B132" s="164"/>
      <c r="C132" s="164"/>
    </row>
    <row r="133" spans="2:3" s="152" customFormat="1">
      <c r="B133" s="164"/>
      <c r="C133" s="164"/>
    </row>
    <row r="134" spans="2:3" s="152" customFormat="1">
      <c r="B134" s="164"/>
      <c r="C134" s="164"/>
    </row>
    <row r="135" spans="2:3" s="152" customFormat="1">
      <c r="B135" s="164"/>
      <c r="C135" s="164"/>
    </row>
    <row r="136" spans="2:3" s="152" customFormat="1">
      <c r="B136" s="164"/>
      <c r="C136" s="164"/>
    </row>
    <row r="137" spans="2:3" s="152" customFormat="1">
      <c r="B137" s="164"/>
      <c r="C137" s="164"/>
    </row>
    <row r="138" spans="2:3" s="152" customFormat="1">
      <c r="B138" s="164"/>
      <c r="C138" s="164"/>
    </row>
    <row r="139" spans="2:3" s="152" customFormat="1">
      <c r="B139" s="164"/>
      <c r="C139" s="164"/>
    </row>
    <row r="140" spans="2:3" s="152" customFormat="1">
      <c r="B140" s="164"/>
      <c r="C140" s="164"/>
    </row>
    <row r="141" spans="2:3" s="152" customFormat="1">
      <c r="B141" s="164"/>
      <c r="C141" s="164"/>
    </row>
    <row r="142" spans="2:3" s="152" customFormat="1">
      <c r="B142" s="164"/>
      <c r="C142" s="164"/>
    </row>
    <row r="143" spans="2:3" s="152" customFormat="1">
      <c r="B143" s="164"/>
      <c r="C143" s="164"/>
    </row>
    <row r="144" spans="2:3" s="152" customFormat="1">
      <c r="B144" s="164"/>
      <c r="C144" s="164"/>
    </row>
    <row r="145" spans="2:3" s="152" customFormat="1">
      <c r="B145" s="164"/>
      <c r="C145" s="164"/>
    </row>
    <row r="146" spans="2:3" s="152" customFormat="1">
      <c r="B146" s="164"/>
      <c r="C146" s="164"/>
    </row>
    <row r="147" spans="2:3" s="152" customFormat="1">
      <c r="B147" s="164"/>
      <c r="C147" s="164"/>
    </row>
    <row r="148" spans="2:3" s="152" customFormat="1">
      <c r="B148" s="164"/>
      <c r="C148" s="164"/>
    </row>
    <row r="149" spans="2:3" s="152" customFormat="1">
      <c r="B149" s="164"/>
      <c r="C149" s="164"/>
    </row>
    <row r="150" spans="2:3" s="152" customFormat="1">
      <c r="B150" s="164"/>
      <c r="C150" s="164"/>
    </row>
    <row r="151" spans="2:3" s="152" customFormat="1">
      <c r="B151" s="164"/>
      <c r="C151" s="164"/>
    </row>
    <row r="152" spans="2:3" s="152" customFormat="1">
      <c r="B152" s="164"/>
      <c r="C152" s="164"/>
    </row>
    <row r="153" spans="2:3" s="152" customFormat="1">
      <c r="B153" s="164"/>
      <c r="C153" s="164"/>
    </row>
    <row r="154" spans="2:3" s="152" customFormat="1">
      <c r="B154" s="164"/>
      <c r="C154" s="164"/>
    </row>
    <row r="155" spans="2:3" s="152" customFormat="1">
      <c r="B155" s="164"/>
      <c r="C155" s="164"/>
    </row>
    <row r="156" spans="2:3" s="152" customFormat="1">
      <c r="B156" s="164"/>
      <c r="C156" s="164"/>
    </row>
    <row r="157" spans="2:3" s="152" customFormat="1">
      <c r="B157" s="164"/>
      <c r="C157" s="164"/>
    </row>
    <row r="158" spans="2:3" s="152" customFormat="1">
      <c r="B158" s="164"/>
      <c r="C158" s="164"/>
    </row>
    <row r="159" spans="2:3" s="152" customFormat="1">
      <c r="B159" s="164"/>
      <c r="C159" s="164"/>
    </row>
    <row r="160" spans="2:3" s="152" customFormat="1">
      <c r="B160" s="164"/>
      <c r="C160" s="164"/>
    </row>
    <row r="161" spans="2:3" s="152" customFormat="1">
      <c r="B161" s="164"/>
      <c r="C161" s="164"/>
    </row>
    <row r="162" spans="2:3" s="152" customFormat="1">
      <c r="B162" s="164"/>
      <c r="C162" s="164"/>
    </row>
    <row r="163" spans="2:3" s="152" customFormat="1">
      <c r="B163" s="164"/>
      <c r="C163" s="164"/>
    </row>
    <row r="164" spans="2:3" s="152" customFormat="1">
      <c r="B164" s="164"/>
      <c r="C164" s="164"/>
    </row>
    <row r="165" spans="2:3" s="152" customFormat="1">
      <c r="B165" s="164"/>
      <c r="C165" s="164"/>
    </row>
    <row r="166" spans="2:3" s="152" customFormat="1">
      <c r="B166" s="164"/>
      <c r="C166" s="164"/>
    </row>
    <row r="167" spans="2:3" s="152" customFormat="1">
      <c r="B167" s="164"/>
      <c r="C167" s="164"/>
    </row>
    <row r="168" spans="2:3" s="152" customFormat="1">
      <c r="B168" s="164"/>
      <c r="C168" s="164"/>
    </row>
    <row r="169" spans="2:3" s="152" customFormat="1">
      <c r="B169" s="164"/>
      <c r="C169" s="164"/>
    </row>
    <row r="170" spans="2:3" s="152" customFormat="1">
      <c r="B170" s="164"/>
      <c r="C170" s="164"/>
    </row>
    <row r="171" spans="2:3" s="152" customFormat="1">
      <c r="B171" s="164"/>
      <c r="C171" s="164"/>
    </row>
    <row r="172" spans="2:3" s="152" customFormat="1">
      <c r="B172" s="164"/>
      <c r="C172" s="164"/>
    </row>
    <row r="173" spans="2:3" s="152" customFormat="1">
      <c r="B173" s="164"/>
      <c r="C173" s="164"/>
    </row>
    <row r="174" spans="2:3" s="152" customFormat="1">
      <c r="B174" s="164"/>
      <c r="C174" s="164"/>
    </row>
    <row r="175" spans="2:3" s="152" customFormat="1">
      <c r="B175" s="164"/>
      <c r="C175" s="164"/>
    </row>
    <row r="176" spans="2:3" s="152" customFormat="1">
      <c r="B176" s="164"/>
      <c r="C176" s="164"/>
    </row>
    <row r="177" spans="2:3" s="152" customFormat="1">
      <c r="B177" s="164"/>
      <c r="C177" s="164"/>
    </row>
    <row r="178" spans="2:3" s="152" customFormat="1">
      <c r="B178" s="164"/>
      <c r="C178" s="164"/>
    </row>
    <row r="179" spans="2:3" s="152" customFormat="1">
      <c r="B179" s="164"/>
      <c r="C179" s="164"/>
    </row>
    <row r="180" spans="2:3" s="152" customFormat="1">
      <c r="B180" s="164"/>
      <c r="C180" s="164"/>
    </row>
    <row r="181" spans="2:3" s="152" customFormat="1">
      <c r="B181" s="164"/>
      <c r="C181" s="164"/>
    </row>
    <row r="182" spans="2:3" s="152" customFormat="1">
      <c r="B182" s="164"/>
      <c r="C182" s="164"/>
    </row>
    <row r="183" spans="2:3" s="152" customFormat="1">
      <c r="B183" s="164"/>
      <c r="C183" s="164"/>
    </row>
    <row r="184" spans="2:3" s="152" customFormat="1">
      <c r="B184" s="164"/>
      <c r="C184" s="164"/>
    </row>
    <row r="185" spans="2:3" s="152" customFormat="1">
      <c r="B185" s="164"/>
      <c r="C185" s="164"/>
    </row>
    <row r="186" spans="2:3" s="152" customFormat="1">
      <c r="B186" s="164"/>
      <c r="C186" s="164"/>
    </row>
    <row r="187" spans="2:3" s="152" customFormat="1">
      <c r="B187" s="164"/>
      <c r="C187" s="164"/>
    </row>
    <row r="188" spans="2:3" s="152" customFormat="1">
      <c r="B188" s="164"/>
      <c r="C188" s="164"/>
    </row>
    <row r="189" spans="2:3" s="152" customFormat="1">
      <c r="B189" s="164"/>
      <c r="C189" s="164"/>
    </row>
    <row r="190" spans="2:3" s="152" customFormat="1">
      <c r="B190" s="164"/>
      <c r="C190" s="164"/>
    </row>
    <row r="191" spans="2:3" s="152" customFormat="1">
      <c r="B191" s="164"/>
      <c r="C191" s="164"/>
    </row>
    <row r="192" spans="2:3" s="152" customFormat="1">
      <c r="B192" s="164"/>
      <c r="C192" s="164"/>
    </row>
    <row r="193" spans="2:3" s="152" customFormat="1">
      <c r="B193" s="164"/>
      <c r="C193" s="164"/>
    </row>
    <row r="194" spans="2:3" s="152" customFormat="1">
      <c r="B194" s="164"/>
      <c r="C194" s="164"/>
    </row>
    <row r="195" spans="2:3" s="152" customFormat="1">
      <c r="B195" s="164"/>
      <c r="C195" s="164"/>
    </row>
    <row r="196" spans="2:3" s="152" customFormat="1">
      <c r="B196" s="164"/>
      <c r="C196" s="164"/>
    </row>
    <row r="197" spans="2:3" s="152" customFormat="1">
      <c r="B197" s="164"/>
      <c r="C197" s="164"/>
    </row>
    <row r="198" spans="2:3" s="152" customFormat="1">
      <c r="B198" s="164"/>
      <c r="C198" s="164"/>
    </row>
    <row r="199" spans="2:3" s="152" customFormat="1">
      <c r="B199" s="164"/>
      <c r="C199" s="164"/>
    </row>
    <row r="200" spans="2:3" s="152" customFormat="1">
      <c r="B200" s="164"/>
      <c r="C200" s="164"/>
    </row>
    <row r="201" spans="2:3" s="152" customFormat="1">
      <c r="B201" s="164"/>
      <c r="C201" s="164"/>
    </row>
    <row r="202" spans="2:3" s="152" customFormat="1">
      <c r="B202" s="164"/>
      <c r="C202" s="164"/>
    </row>
    <row r="203" spans="2:3" s="152" customFormat="1">
      <c r="B203" s="164"/>
      <c r="C203" s="164"/>
    </row>
    <row r="204" spans="2:3" s="152" customFormat="1">
      <c r="B204" s="164"/>
      <c r="C204" s="164"/>
    </row>
    <row r="205" spans="2:3" s="152" customFormat="1">
      <c r="B205" s="164"/>
      <c r="C205" s="164"/>
    </row>
    <row r="206" spans="2:3" s="152" customFormat="1">
      <c r="B206" s="164"/>
      <c r="C206" s="164"/>
    </row>
    <row r="207" spans="2:3" s="152" customFormat="1">
      <c r="B207" s="164"/>
      <c r="C207" s="164"/>
    </row>
    <row r="208" spans="2:3" s="152" customFormat="1">
      <c r="B208" s="164"/>
      <c r="C208" s="164"/>
    </row>
    <row r="209" spans="2:7" s="152" customFormat="1">
      <c r="B209" s="164"/>
      <c r="C209" s="164"/>
    </row>
    <row r="210" spans="2:7" s="152" customFormat="1">
      <c r="B210" s="164"/>
      <c r="C210" s="164"/>
    </row>
    <row r="211" spans="2:7" s="152" customFormat="1">
      <c r="B211" s="164"/>
      <c r="C211" s="164"/>
    </row>
    <row r="212" spans="2:7" s="152" customFormat="1">
      <c r="B212" s="164"/>
      <c r="C212" s="164"/>
    </row>
    <row r="213" spans="2:7">
      <c r="D213" s="1"/>
      <c r="E213" s="1"/>
      <c r="F213" s="1"/>
      <c r="G213" s="1"/>
    </row>
    <row r="214" spans="2:7">
      <c r="D214" s="1"/>
      <c r="E214" s="1"/>
      <c r="F214" s="1"/>
      <c r="G214" s="1"/>
    </row>
    <row r="215" spans="2:7">
      <c r="D215" s="1"/>
      <c r="E215" s="1"/>
      <c r="F215" s="1"/>
      <c r="G215" s="1"/>
    </row>
    <row r="216" spans="2:7">
      <c r="D216" s="1"/>
      <c r="E216" s="1"/>
      <c r="F216" s="1"/>
      <c r="G216" s="1"/>
    </row>
    <row r="217" spans="2:7">
      <c r="D217" s="1"/>
      <c r="E217" s="1"/>
      <c r="F217" s="1"/>
      <c r="G217" s="1"/>
    </row>
    <row r="218" spans="2:7">
      <c r="D218" s="1"/>
      <c r="E218" s="1"/>
      <c r="F218" s="1"/>
      <c r="G218" s="1"/>
    </row>
    <row r="219" spans="2:7">
      <c r="D219" s="1"/>
      <c r="E219" s="1"/>
      <c r="F219" s="1"/>
      <c r="G219" s="1"/>
    </row>
    <row r="220" spans="2:7">
      <c r="D220" s="1"/>
      <c r="E220" s="1"/>
      <c r="F220" s="1"/>
      <c r="G220" s="1"/>
    </row>
    <row r="221" spans="2:7">
      <c r="D221" s="1"/>
      <c r="E221" s="1"/>
      <c r="F221" s="1"/>
      <c r="G221" s="1"/>
    </row>
    <row r="222" spans="2:7">
      <c r="D222" s="1"/>
      <c r="E222" s="1"/>
      <c r="F222" s="1"/>
      <c r="G222" s="1"/>
    </row>
    <row r="223" spans="2:7">
      <c r="D223" s="1"/>
      <c r="E223" s="1"/>
      <c r="F223" s="1"/>
      <c r="G223" s="1"/>
    </row>
    <row r="224" spans="2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3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W1:XFD2 A1:A1048576 B1:B104 B107:B1048576 D3:XFD1048576 D1:U2"/>
  </dataValidations>
  <pageMargins left="0" right="0" top="0.51181102362204722" bottom="0.51181102362204722" header="0" footer="0.23622047244094491"/>
  <pageSetup paperSize="9" scale="60" fitToHeight="25" pageOrder="overThenDown" orientation="landscape" r:id="rId1"/>
  <headerFooter alignWithMargins="0">
    <oddFooter>&amp;L&amp;Z&amp;F&amp;C&amp;A&amp;R&amp;D</oddFooter>
  </headerFooter>
  <rowBreaks count="1" manualBreakCount="1">
    <brk id="3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C307"/>
  <sheetViews>
    <sheetView rightToLeft="1" topLeftCell="A23" zoomScale="90" zoomScaleNormal="90" workbookViewId="0">
      <selection activeCell="K43" sqref="K43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3.14062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28515625" style="1" bestFit="1" customWidth="1"/>
    <col min="8" max="8" width="7.85546875" style="1" bestFit="1" customWidth="1"/>
    <col min="9" max="9" width="12.28515625" style="1" bestFit="1" customWidth="1"/>
    <col min="10" max="11" width="13.140625" style="1" bestFit="1" customWidth="1"/>
    <col min="12" max="12" width="14.7109375" style="1" bestFit="1" customWidth="1"/>
    <col min="13" max="13" width="17.425781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208</v>
      </c>
      <c r="C1" s="81" t="s" vm="1">
        <v>273</v>
      </c>
    </row>
    <row r="2" spans="2:55">
      <c r="B2" s="57" t="s">
        <v>207</v>
      </c>
      <c r="C2" s="81" t="s">
        <v>274</v>
      </c>
    </row>
    <row r="3" spans="2:55">
      <c r="B3" s="57" t="s">
        <v>209</v>
      </c>
      <c r="C3" s="81" t="s">
        <v>275</v>
      </c>
    </row>
    <row r="4" spans="2:55">
      <c r="B4" s="57" t="s">
        <v>210</v>
      </c>
      <c r="C4" s="81">
        <v>162</v>
      </c>
    </row>
    <row r="6" spans="2:55" ht="26.25" customHeight="1">
      <c r="B6" s="229" t="s">
        <v>239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2:55" ht="26.25" customHeight="1">
      <c r="B7" s="229" t="s">
        <v>119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BC7" s="3"/>
    </row>
    <row r="8" spans="2:55" s="3" customFormat="1" ht="78.75">
      <c r="B8" s="22" t="s">
        <v>143</v>
      </c>
      <c r="C8" s="30" t="s">
        <v>59</v>
      </c>
      <c r="D8" s="73" t="s">
        <v>148</v>
      </c>
      <c r="E8" s="73" t="s">
        <v>145</v>
      </c>
      <c r="F8" s="77" t="s">
        <v>84</v>
      </c>
      <c r="G8" s="30" t="s">
        <v>15</v>
      </c>
      <c r="H8" s="30" t="s">
        <v>85</v>
      </c>
      <c r="I8" s="30" t="s">
        <v>129</v>
      </c>
      <c r="J8" s="30" t="s">
        <v>0</v>
      </c>
      <c r="K8" s="30" t="s">
        <v>133</v>
      </c>
      <c r="L8" s="30" t="s">
        <v>79</v>
      </c>
      <c r="M8" s="30" t="s">
        <v>74</v>
      </c>
      <c r="N8" s="73" t="s">
        <v>211</v>
      </c>
      <c r="O8" s="31" t="s">
        <v>213</v>
      </c>
      <c r="AX8" s="1"/>
      <c r="AY8" s="1"/>
    </row>
    <row r="9" spans="2:5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80</v>
      </c>
      <c r="L9" s="32" t="s">
        <v>23</v>
      </c>
      <c r="M9" s="32" t="s">
        <v>20</v>
      </c>
      <c r="N9" s="32" t="s">
        <v>20</v>
      </c>
      <c r="O9" s="33" t="s">
        <v>20</v>
      </c>
      <c r="AW9" s="1"/>
      <c r="AX9" s="1"/>
      <c r="AY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W10" s="1"/>
      <c r="AX10" s="3"/>
      <c r="AY10" s="1"/>
    </row>
    <row r="11" spans="2:55" s="4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91"/>
      <c r="K11" s="93"/>
      <c r="L11" s="91">
        <v>4408247.818669999</v>
      </c>
      <c r="M11" s="83"/>
      <c r="N11" s="92">
        <v>1</v>
      </c>
      <c r="O11" s="92">
        <f>L11/'סכום נכסי הקרן'!$C$43</f>
        <v>9.1625534931005878E-2</v>
      </c>
      <c r="P11" s="5"/>
      <c r="AW11" s="1"/>
      <c r="AX11" s="3"/>
      <c r="AY11" s="1"/>
      <c r="BC11" s="1"/>
    </row>
    <row r="12" spans="2:55" s="4" customFormat="1" ht="18" customHeight="1">
      <c r="B12" s="84" t="s">
        <v>267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4408247.818669999</v>
      </c>
      <c r="M12" s="85"/>
      <c r="N12" s="95">
        <v>1</v>
      </c>
      <c r="O12" s="95">
        <f>L12/'סכום נכסי הקרן'!$C$43</f>
        <v>9.1625534931005878E-2</v>
      </c>
      <c r="P12" s="5"/>
      <c r="AW12" s="1"/>
      <c r="AX12" s="3"/>
      <c r="AY12" s="1"/>
      <c r="BC12" s="1"/>
    </row>
    <row r="13" spans="2:55">
      <c r="B13" s="104" t="s">
        <v>1802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4408247.818669999</v>
      </c>
      <c r="M13" s="85"/>
      <c r="N13" s="95">
        <v>1</v>
      </c>
      <c r="O13" s="95">
        <f>L13/'סכום נכסי הקרן'!$C$43</f>
        <v>9.1625534931005878E-2</v>
      </c>
      <c r="AX13" s="3"/>
    </row>
    <row r="14" spans="2:55" ht="20.25">
      <c r="B14" s="90" t="s">
        <v>1803</v>
      </c>
      <c r="C14" s="87" t="s">
        <v>1804</v>
      </c>
      <c r="D14" s="100" t="s">
        <v>32</v>
      </c>
      <c r="E14" s="87"/>
      <c r="F14" s="100" t="s">
        <v>1679</v>
      </c>
      <c r="G14" s="87" t="s">
        <v>664</v>
      </c>
      <c r="H14" s="87" t="s">
        <v>940</v>
      </c>
      <c r="I14" s="100" t="s">
        <v>192</v>
      </c>
      <c r="J14" s="97">
        <v>1052056.4999999998</v>
      </c>
      <c r="K14" s="99">
        <v>10244</v>
      </c>
      <c r="L14" s="97">
        <v>405871.86714999989</v>
      </c>
      <c r="M14" s="98">
        <v>4.1841617599189522E-2</v>
      </c>
      <c r="N14" s="98">
        <v>9.2071018655311088E-2</v>
      </c>
      <c r="O14" s="98">
        <f>L14/'סכום נכסי הקרן'!$C$43</f>
        <v>8.4360563359355007E-3</v>
      </c>
      <c r="AX14" s="4"/>
    </row>
    <row r="15" spans="2:55">
      <c r="B15" s="90" t="s">
        <v>1805</v>
      </c>
      <c r="C15" s="87" t="s">
        <v>1806</v>
      </c>
      <c r="D15" s="100" t="s">
        <v>32</v>
      </c>
      <c r="E15" s="87"/>
      <c r="F15" s="100" t="s">
        <v>1679</v>
      </c>
      <c r="G15" s="87" t="s">
        <v>718</v>
      </c>
      <c r="H15" s="87" t="s">
        <v>940</v>
      </c>
      <c r="I15" s="100" t="s">
        <v>195</v>
      </c>
      <c r="J15" s="97">
        <v>281712.13999999996</v>
      </c>
      <c r="K15" s="99">
        <v>13067.500000000002</v>
      </c>
      <c r="L15" s="97">
        <v>199779.02690999996</v>
      </c>
      <c r="M15" s="98">
        <v>8.8579819287952749E-2</v>
      </c>
      <c r="N15" s="98">
        <v>4.531937294085131E-2</v>
      </c>
      <c r="O15" s="98">
        <f>L15/'סכום נכסי הקרן'!$C$43</f>
        <v>4.1524117884432542E-3</v>
      </c>
    </row>
    <row r="16" spans="2:55" s="152" customFormat="1">
      <c r="B16" s="90" t="s">
        <v>1807</v>
      </c>
      <c r="C16" s="87" t="s">
        <v>1808</v>
      </c>
      <c r="D16" s="100" t="s">
        <v>32</v>
      </c>
      <c r="E16" s="87"/>
      <c r="F16" s="100" t="s">
        <v>1679</v>
      </c>
      <c r="G16" s="87" t="s">
        <v>718</v>
      </c>
      <c r="H16" s="87" t="s">
        <v>940</v>
      </c>
      <c r="I16" s="100" t="s">
        <v>194</v>
      </c>
      <c r="J16" s="97">
        <v>18524.580000000002</v>
      </c>
      <c r="K16" s="99">
        <v>86165</v>
      </c>
      <c r="L16" s="97">
        <v>68405.480199999991</v>
      </c>
      <c r="M16" s="98">
        <v>0.1257597984892303</v>
      </c>
      <c r="N16" s="98">
        <v>1.5517612215512519E-2</v>
      </c>
      <c r="O16" s="98">
        <f>L16/'סכום נכסי הקרן'!$C$43</f>
        <v>1.4218095200982459E-3</v>
      </c>
    </row>
    <row r="17" spans="2:49" s="152" customFormat="1">
      <c r="B17" s="90" t="s">
        <v>1809</v>
      </c>
      <c r="C17" s="87" t="s">
        <v>1810</v>
      </c>
      <c r="D17" s="100" t="s">
        <v>32</v>
      </c>
      <c r="E17" s="87"/>
      <c r="F17" s="100" t="s">
        <v>1679</v>
      </c>
      <c r="G17" s="87" t="s">
        <v>718</v>
      </c>
      <c r="H17" s="87" t="s">
        <v>940</v>
      </c>
      <c r="I17" s="100" t="s">
        <v>194</v>
      </c>
      <c r="J17" s="97">
        <v>20710.843908533992</v>
      </c>
      <c r="K17" s="99">
        <v>147645.66</v>
      </c>
      <c r="L17" s="97">
        <f>56148.48464+74899.43</f>
        <v>131047.91464</v>
      </c>
      <c r="M17" s="98">
        <v>2.6444313001436969E-2</v>
      </c>
      <c r="N17" s="98">
        <v>1.2737143407001199E-2</v>
      </c>
      <c r="O17" s="98">
        <f>L17/'סכום נכסי הקרן'!$C$43</f>
        <v>2.723833998086228E-3</v>
      </c>
    </row>
    <row r="18" spans="2:49" s="152" customFormat="1">
      <c r="B18" s="90" t="s">
        <v>1811</v>
      </c>
      <c r="C18" s="87" t="s">
        <v>1812</v>
      </c>
      <c r="D18" s="100" t="s">
        <v>32</v>
      </c>
      <c r="E18" s="87"/>
      <c r="F18" s="100" t="s">
        <v>1679</v>
      </c>
      <c r="G18" s="87" t="s">
        <v>740</v>
      </c>
      <c r="H18" s="87" t="s">
        <v>940</v>
      </c>
      <c r="I18" s="100" t="s">
        <v>194</v>
      </c>
      <c r="J18" s="97">
        <v>104676.73999999998</v>
      </c>
      <c r="K18" s="99">
        <v>22736</v>
      </c>
      <c r="L18" s="97">
        <v>101994.29944999999</v>
      </c>
      <c r="M18" s="98">
        <v>7.4732453201475446E-3</v>
      </c>
      <c r="N18" s="98">
        <v>2.3137151912836974E-2</v>
      </c>
      <c r="O18" s="98">
        <f>L18/'סכום נכסי הקרן'!$C$43</f>
        <v>2.119953920793634E-3</v>
      </c>
    </row>
    <row r="19" spans="2:49" s="152" customFormat="1" ht="20.25">
      <c r="B19" s="90" t="s">
        <v>1813</v>
      </c>
      <c r="C19" s="87" t="s">
        <v>1814</v>
      </c>
      <c r="D19" s="100" t="s">
        <v>32</v>
      </c>
      <c r="E19" s="87"/>
      <c r="F19" s="100" t="s">
        <v>1679</v>
      </c>
      <c r="G19" s="87" t="s">
        <v>1058</v>
      </c>
      <c r="H19" s="87" t="s">
        <v>940</v>
      </c>
      <c r="I19" s="100" t="s">
        <v>194</v>
      </c>
      <c r="J19" s="97">
        <v>231529.81999999995</v>
      </c>
      <c r="K19" s="99">
        <v>17098</v>
      </c>
      <c r="L19" s="97">
        <v>169653.91052999996</v>
      </c>
      <c r="M19" s="98">
        <v>4.0516580533237513E-2</v>
      </c>
      <c r="N19" s="98">
        <v>3.8485565582650434E-2</v>
      </c>
      <c r="O19" s="98">
        <f>L19/'סכום נכסי הקרן'!$C$43</f>
        <v>3.5262605336326552E-3</v>
      </c>
      <c r="AW19" s="172"/>
    </row>
    <row r="20" spans="2:49" s="152" customFormat="1">
      <c r="B20" s="90" t="s">
        <v>1815</v>
      </c>
      <c r="C20" s="87" t="s">
        <v>1816</v>
      </c>
      <c r="D20" s="100" t="s">
        <v>32</v>
      </c>
      <c r="E20" s="87"/>
      <c r="F20" s="100" t="s">
        <v>1679</v>
      </c>
      <c r="G20" s="87" t="s">
        <v>1058</v>
      </c>
      <c r="H20" s="87" t="s">
        <v>940</v>
      </c>
      <c r="I20" s="100" t="s">
        <v>192</v>
      </c>
      <c r="J20" s="97">
        <v>7521379.1799999988</v>
      </c>
      <c r="K20" s="99">
        <v>1073</v>
      </c>
      <c r="L20" s="97">
        <v>303932.76506999991</v>
      </c>
      <c r="M20" s="98">
        <v>1.1130707739917154E-2</v>
      </c>
      <c r="N20" s="98">
        <v>6.8946388127902186E-2</v>
      </c>
      <c r="O20" s="98">
        <f>L20/'סכום נכסי הקרן'!$C$43</f>
        <v>6.317249693779791E-3</v>
      </c>
      <c r="AW20" s="158"/>
    </row>
    <row r="21" spans="2:49" s="152" customFormat="1">
      <c r="B21" s="90" t="s">
        <v>1817</v>
      </c>
      <c r="C21" s="87" t="s">
        <v>1818</v>
      </c>
      <c r="D21" s="100" t="s">
        <v>32</v>
      </c>
      <c r="E21" s="87"/>
      <c r="F21" s="100" t="s">
        <v>1679</v>
      </c>
      <c r="G21" s="87" t="s">
        <v>1058</v>
      </c>
      <c r="H21" s="87" t="s">
        <v>940</v>
      </c>
      <c r="I21" s="100" t="s">
        <v>194</v>
      </c>
      <c r="J21" s="97">
        <v>11612.319999999998</v>
      </c>
      <c r="K21" s="99">
        <v>178523</v>
      </c>
      <c r="L21" s="97">
        <v>88843.325199999992</v>
      </c>
      <c r="M21" s="98">
        <v>1.1046484890024907E-2</v>
      </c>
      <c r="N21" s="98">
        <v>2.0153886272846765E-2</v>
      </c>
      <c r="O21" s="98">
        <f>L21/'סכום נכסי הקרן'!$C$43</f>
        <v>1.8466106106882413E-3</v>
      </c>
    </row>
    <row r="22" spans="2:49" s="152" customFormat="1">
      <c r="B22" s="90" t="s">
        <v>1819</v>
      </c>
      <c r="C22" s="87" t="s">
        <v>1820</v>
      </c>
      <c r="D22" s="100" t="s">
        <v>32</v>
      </c>
      <c r="E22" s="87"/>
      <c r="F22" s="100" t="s">
        <v>1679</v>
      </c>
      <c r="G22" s="87" t="s">
        <v>1058</v>
      </c>
      <c r="H22" s="87" t="s">
        <v>940</v>
      </c>
      <c r="I22" s="100" t="s">
        <v>192</v>
      </c>
      <c r="J22" s="97">
        <v>5963773.7300000004</v>
      </c>
      <c r="K22" s="99">
        <v>1330</v>
      </c>
      <c r="L22" s="97">
        <v>298712.30572999996</v>
      </c>
      <c r="M22" s="98">
        <v>3.0703879097628655E-2</v>
      </c>
      <c r="N22" s="98">
        <v>6.7762139974272967E-2</v>
      </c>
      <c r="O22" s="98">
        <f>L22/'סכום נכסי הקרן'!$C$43</f>
        <v>6.2087423232124583E-3</v>
      </c>
    </row>
    <row r="23" spans="2:49" s="152" customFormat="1">
      <c r="B23" s="90" t="s">
        <v>1821</v>
      </c>
      <c r="C23" s="87" t="s">
        <v>1822</v>
      </c>
      <c r="D23" s="100" t="s">
        <v>32</v>
      </c>
      <c r="E23" s="87"/>
      <c r="F23" s="100" t="s">
        <v>1679</v>
      </c>
      <c r="G23" s="87" t="s">
        <v>746</v>
      </c>
      <c r="H23" s="87" t="s">
        <v>940</v>
      </c>
      <c r="I23" s="100" t="s">
        <v>192</v>
      </c>
      <c r="J23" s="97">
        <v>500974.3899999999</v>
      </c>
      <c r="K23" s="99">
        <v>9770</v>
      </c>
      <c r="L23" s="97">
        <v>184327.61475999997</v>
      </c>
      <c r="M23" s="98">
        <v>6.1425887771353514E-2</v>
      </c>
      <c r="N23" s="98">
        <v>4.1814258712799174E-2</v>
      </c>
      <c r="O23" s="98">
        <f>L23/'סכום נכסי הקרן'!$C$43</f>
        <v>3.831253822303698E-3</v>
      </c>
    </row>
    <row r="24" spans="2:49" s="152" customFormat="1">
      <c r="B24" s="90" t="s">
        <v>1823</v>
      </c>
      <c r="C24" s="87" t="s">
        <v>1824</v>
      </c>
      <c r="D24" s="100" t="s">
        <v>32</v>
      </c>
      <c r="E24" s="87"/>
      <c r="F24" s="100" t="s">
        <v>1679</v>
      </c>
      <c r="G24" s="87" t="s">
        <v>746</v>
      </c>
      <c r="H24" s="87" t="s">
        <v>940</v>
      </c>
      <c r="I24" s="100" t="s">
        <v>192</v>
      </c>
      <c r="J24" s="97">
        <v>5309.6299999999992</v>
      </c>
      <c r="K24" s="99">
        <v>1033416</v>
      </c>
      <c r="L24" s="97">
        <v>206642.35681999996</v>
      </c>
      <c r="M24" s="98">
        <v>1.1948224907389593E-2</v>
      </c>
      <c r="N24" s="98">
        <v>4.6876302177209603E-2</v>
      </c>
      <c r="O24" s="98">
        <f>L24/'סכום נכסי הקרן'!$C$43</f>
        <v>4.2950662625743053E-3</v>
      </c>
    </row>
    <row r="25" spans="2:49" s="152" customFormat="1">
      <c r="B25" s="90" t="s">
        <v>1825</v>
      </c>
      <c r="C25" s="87" t="s">
        <v>1826</v>
      </c>
      <c r="D25" s="100" t="s">
        <v>32</v>
      </c>
      <c r="E25" s="87"/>
      <c r="F25" s="100" t="s">
        <v>1679</v>
      </c>
      <c r="G25" s="87" t="s">
        <v>746</v>
      </c>
      <c r="H25" s="87" t="s">
        <v>940</v>
      </c>
      <c r="I25" s="100" t="s">
        <v>194</v>
      </c>
      <c r="J25" s="97">
        <v>534222.44999999995</v>
      </c>
      <c r="K25" s="99">
        <v>9789</v>
      </c>
      <c r="L25" s="97">
        <v>224115.60258999997</v>
      </c>
      <c r="M25" s="98">
        <v>1.3789055707695865E-2</v>
      </c>
      <c r="N25" s="98">
        <v>5.084006430872965E-2</v>
      </c>
      <c r="O25" s="98">
        <f>L25/'סכום נכסי הקרן'!$C$43</f>
        <v>4.6582480882140943E-3</v>
      </c>
    </row>
    <row r="26" spans="2:49" s="152" customFormat="1">
      <c r="B26" s="90" t="s">
        <v>1827</v>
      </c>
      <c r="C26" s="87" t="s">
        <v>1828</v>
      </c>
      <c r="D26" s="100" t="s">
        <v>32</v>
      </c>
      <c r="E26" s="87"/>
      <c r="F26" s="100" t="s">
        <v>1679</v>
      </c>
      <c r="G26" s="87" t="s">
        <v>1079</v>
      </c>
      <c r="H26" s="87" t="s">
        <v>940</v>
      </c>
      <c r="I26" s="100" t="s">
        <v>192</v>
      </c>
      <c r="J26" s="97">
        <v>343035.28540237056</v>
      </c>
      <c r="K26" s="99">
        <v>10992</v>
      </c>
      <c r="L26" s="97">
        <f>116807.90766+25194.54</f>
        <v>142002.44766000001</v>
      </c>
      <c r="M26" s="98">
        <v>3.8429234167373906E-2</v>
      </c>
      <c r="N26" s="98">
        <v>2.6497581911182524E-2</v>
      </c>
      <c r="O26" s="98">
        <f>L26/'סכום נכסי הקרן'!$C$43</f>
        <v>2.9515242253973814E-3</v>
      </c>
    </row>
    <row r="27" spans="2:49" s="152" customFormat="1">
      <c r="B27" s="90" t="s">
        <v>1829</v>
      </c>
      <c r="C27" s="87" t="s">
        <v>1830</v>
      </c>
      <c r="D27" s="100" t="s">
        <v>32</v>
      </c>
      <c r="E27" s="87"/>
      <c r="F27" s="100" t="s">
        <v>1679</v>
      </c>
      <c r="G27" s="87" t="s">
        <v>752</v>
      </c>
      <c r="H27" s="87" t="s">
        <v>940</v>
      </c>
      <c r="I27" s="100" t="s">
        <v>194</v>
      </c>
      <c r="J27" s="97">
        <v>286061.5799999999</v>
      </c>
      <c r="K27" s="99">
        <v>13175</v>
      </c>
      <c r="L27" s="97">
        <v>161518.31776999999</v>
      </c>
      <c r="M27" s="98">
        <v>8.2887349348694725E-3</v>
      </c>
      <c r="N27" s="98">
        <v>3.6640026698574142E-2</v>
      </c>
      <c r="O27" s="98">
        <f>L27/'סכום נכסי הקרן'!$C$43</f>
        <v>3.3571620461431933E-3</v>
      </c>
    </row>
    <row r="28" spans="2:49" s="152" customFormat="1">
      <c r="B28" s="90" t="s">
        <v>1831</v>
      </c>
      <c r="C28" s="87" t="s">
        <v>1832</v>
      </c>
      <c r="D28" s="100" t="s">
        <v>32</v>
      </c>
      <c r="E28" s="87"/>
      <c r="F28" s="100" t="s">
        <v>1679</v>
      </c>
      <c r="G28" s="87" t="s">
        <v>752</v>
      </c>
      <c r="H28" s="87" t="s">
        <v>940</v>
      </c>
      <c r="I28" s="100" t="s">
        <v>192</v>
      </c>
      <c r="J28" s="97">
        <v>72174.39999999998</v>
      </c>
      <c r="K28" s="99">
        <v>110741.00000000001</v>
      </c>
      <c r="L28" s="97">
        <v>301003.77673999994</v>
      </c>
      <c r="M28" s="98">
        <v>1.9467981200409247E-2</v>
      </c>
      <c r="N28" s="98">
        <v>6.828195444574961E-2</v>
      </c>
      <c r="O28" s="98">
        <f>L28/'סכום נכסי הקרן'!$C$43</f>
        <v>6.2563706022263832E-3</v>
      </c>
    </row>
    <row r="29" spans="2:49" s="152" customFormat="1">
      <c r="B29" s="90" t="s">
        <v>1833</v>
      </c>
      <c r="C29" s="87" t="s">
        <v>1834</v>
      </c>
      <c r="D29" s="100" t="s">
        <v>32</v>
      </c>
      <c r="E29" s="87"/>
      <c r="F29" s="100" t="s">
        <v>1679</v>
      </c>
      <c r="G29" s="87" t="s">
        <v>752</v>
      </c>
      <c r="H29" s="87" t="s">
        <v>940</v>
      </c>
      <c r="I29" s="100" t="s">
        <v>192</v>
      </c>
      <c r="J29" s="97">
        <v>12700.859999999997</v>
      </c>
      <c r="K29" s="99">
        <v>137668.80000000002</v>
      </c>
      <c r="L29" s="97">
        <v>65848.983309999981</v>
      </c>
      <c r="M29" s="98">
        <v>8.7463587595848227E-2</v>
      </c>
      <c r="N29" s="98">
        <v>1.4937677285544964E-2</v>
      </c>
      <c r="O29" s="98">
        <f>L29/'סכום נכסי הקרן'!$C$43</f>
        <v>1.3686726719147934E-3</v>
      </c>
    </row>
    <row r="30" spans="2:49" s="152" customFormat="1">
      <c r="B30" s="90" t="s">
        <v>1835</v>
      </c>
      <c r="C30" s="87" t="s">
        <v>1836</v>
      </c>
      <c r="D30" s="100" t="s">
        <v>32</v>
      </c>
      <c r="E30" s="87"/>
      <c r="F30" s="100" t="s">
        <v>1637</v>
      </c>
      <c r="G30" s="87" t="s">
        <v>762</v>
      </c>
      <c r="H30" s="87"/>
      <c r="I30" s="100" t="s">
        <v>192</v>
      </c>
      <c r="J30" s="97">
        <v>188269.96</v>
      </c>
      <c r="K30" s="99">
        <v>13325.62</v>
      </c>
      <c r="L30" s="97">
        <v>94481.934679999977</v>
      </c>
      <c r="M30" s="98">
        <v>7.8232384095231391E-3</v>
      </c>
      <c r="N30" s="98">
        <v>2.1432990740639868E-2</v>
      </c>
      <c r="O30" s="98">
        <f>L30/'סכום נכסי הקרן'!$C$43</f>
        <v>1.9638092417824239E-3</v>
      </c>
    </row>
    <row r="31" spans="2:49" s="152" customFormat="1">
      <c r="B31" s="90" t="s">
        <v>1837</v>
      </c>
      <c r="C31" s="87" t="s">
        <v>1838</v>
      </c>
      <c r="D31" s="100" t="s">
        <v>166</v>
      </c>
      <c r="E31" s="87"/>
      <c r="F31" s="100" t="s">
        <v>1637</v>
      </c>
      <c r="G31" s="87" t="s">
        <v>762</v>
      </c>
      <c r="H31" s="87"/>
      <c r="I31" s="100" t="s">
        <v>194</v>
      </c>
      <c r="J31" s="97">
        <v>291159.99999999994</v>
      </c>
      <c r="K31" s="99">
        <v>3407</v>
      </c>
      <c r="L31" s="97">
        <v>42512.385729999995</v>
      </c>
      <c r="M31" s="98">
        <v>2.1872267182714417E-2</v>
      </c>
      <c r="N31" s="98">
        <v>9.6438284503765261E-3</v>
      </c>
      <c r="O31" s="98">
        <f>L31/'סכום נכסי הקרן'!$C$43</f>
        <v>8.8362094054860265E-4</v>
      </c>
    </row>
    <row r="32" spans="2:49" s="152" customFormat="1">
      <c r="B32" s="90" t="s">
        <v>1839</v>
      </c>
      <c r="C32" s="87" t="s">
        <v>1840</v>
      </c>
      <c r="D32" s="100" t="s">
        <v>166</v>
      </c>
      <c r="E32" s="87"/>
      <c r="F32" s="100" t="s">
        <v>1637</v>
      </c>
      <c r="G32" s="87" t="s">
        <v>762</v>
      </c>
      <c r="H32" s="87"/>
      <c r="I32" s="100" t="s">
        <v>194</v>
      </c>
      <c r="J32" s="97">
        <v>763259.99999999988</v>
      </c>
      <c r="K32" s="99">
        <v>1985</v>
      </c>
      <c r="L32" s="97">
        <v>64929.887059999986</v>
      </c>
      <c r="M32" s="98">
        <v>6.4144003514107865E-3</v>
      </c>
      <c r="N32" s="98">
        <v>1.4729182598357144E-2</v>
      </c>
      <c r="O32" s="98">
        <f>L32/'סכום נכסי הקרן'!$C$43</f>
        <v>1.3495692346709364E-3</v>
      </c>
    </row>
    <row r="33" spans="2:15" s="152" customFormat="1">
      <c r="B33" s="90" t="s">
        <v>1841</v>
      </c>
      <c r="C33" s="87" t="s">
        <v>1842</v>
      </c>
      <c r="D33" s="100" t="s">
        <v>32</v>
      </c>
      <c r="E33" s="87"/>
      <c r="F33" s="100" t="s">
        <v>1637</v>
      </c>
      <c r="G33" s="87" t="s">
        <v>762</v>
      </c>
      <c r="H33" s="87"/>
      <c r="I33" s="100" t="s">
        <v>192</v>
      </c>
      <c r="J33" s="97">
        <v>125185.22999999998</v>
      </c>
      <c r="K33" s="99">
        <v>8651</v>
      </c>
      <c r="L33" s="97">
        <v>40784.929519999991</v>
      </c>
      <c r="M33" s="98">
        <v>1.5914761769387272E-2</v>
      </c>
      <c r="N33" s="98">
        <v>9.2519593266208663E-3</v>
      </c>
      <c r="O33" s="98">
        <f>L33/'סכום נכסי הקרן'!$C$43</f>
        <v>8.4771572246154596E-4</v>
      </c>
    </row>
    <row r="34" spans="2:15" s="152" customFormat="1">
      <c r="B34" s="90" t="s">
        <v>1843</v>
      </c>
      <c r="C34" s="87" t="s">
        <v>1844</v>
      </c>
      <c r="D34" s="100" t="s">
        <v>32</v>
      </c>
      <c r="E34" s="87"/>
      <c r="F34" s="100" t="s">
        <v>1637</v>
      </c>
      <c r="G34" s="87" t="s">
        <v>762</v>
      </c>
      <c r="H34" s="87"/>
      <c r="I34" s="100" t="s">
        <v>192</v>
      </c>
      <c r="J34" s="97">
        <v>1313511.6199999996</v>
      </c>
      <c r="K34" s="99">
        <v>986</v>
      </c>
      <c r="L34" s="97">
        <v>48774.311719999991</v>
      </c>
      <c r="M34" s="98">
        <v>0.12793796896370194</v>
      </c>
      <c r="N34" s="98">
        <v>1.1064330710589579E-2</v>
      </c>
      <c r="O34" s="98">
        <f>L34/'סכום נכסי הקרן'!$C$43</f>
        <v>1.0137752200113266E-3</v>
      </c>
    </row>
    <row r="35" spans="2:15" s="152" customFormat="1">
      <c r="B35" s="90" t="s">
        <v>1845</v>
      </c>
      <c r="C35" s="87" t="s">
        <v>1846</v>
      </c>
      <c r="D35" s="100" t="s">
        <v>32</v>
      </c>
      <c r="E35" s="87"/>
      <c r="F35" s="100" t="s">
        <v>1637</v>
      </c>
      <c r="G35" s="87" t="s">
        <v>762</v>
      </c>
      <c r="H35" s="87"/>
      <c r="I35" s="100" t="s">
        <v>194</v>
      </c>
      <c r="J35" s="97">
        <v>812800.72999999986</v>
      </c>
      <c r="K35" s="99">
        <v>1837</v>
      </c>
      <c r="L35" s="97">
        <v>63988.933569999994</v>
      </c>
      <c r="M35" s="98">
        <v>2.9314826683422032E-3</v>
      </c>
      <c r="N35" s="98">
        <v>1.4515729650903775E-2</v>
      </c>
      <c r="O35" s="98">
        <f>L35/'סכום נכסי הקרן'!$C$43</f>
        <v>1.3300114941779218E-3</v>
      </c>
    </row>
    <row r="36" spans="2:15" s="152" customFormat="1">
      <c r="B36" s="90" t="s">
        <v>1847</v>
      </c>
      <c r="C36" s="87" t="s">
        <v>1848</v>
      </c>
      <c r="D36" s="100" t="s">
        <v>32</v>
      </c>
      <c r="E36" s="87"/>
      <c r="F36" s="100" t="s">
        <v>1637</v>
      </c>
      <c r="G36" s="87" t="s">
        <v>762</v>
      </c>
      <c r="H36" s="87"/>
      <c r="I36" s="100" t="s">
        <v>202</v>
      </c>
      <c r="J36" s="97">
        <v>2443.9999999999995</v>
      </c>
      <c r="K36" s="99">
        <v>928921</v>
      </c>
      <c r="L36" s="97">
        <v>76129.397289999979</v>
      </c>
      <c r="M36" s="98">
        <v>0.13323022035910914</v>
      </c>
      <c r="N36" s="98">
        <v>1.7269763502762596E-2</v>
      </c>
      <c r="O36" s="98">
        <f>L36/'סכום נכסי הקרן'!$C$43</f>
        <v>1.5823513190725848E-3</v>
      </c>
    </row>
    <row r="37" spans="2:15" s="152" customFormat="1">
      <c r="B37" s="90" t="s">
        <v>1849</v>
      </c>
      <c r="C37" s="87" t="s">
        <v>1850</v>
      </c>
      <c r="D37" s="100" t="s">
        <v>32</v>
      </c>
      <c r="E37" s="87"/>
      <c r="F37" s="100" t="s">
        <v>32</v>
      </c>
      <c r="G37" s="87" t="s">
        <v>762</v>
      </c>
      <c r="H37" s="87"/>
      <c r="I37" s="100" t="s">
        <v>192</v>
      </c>
      <c r="J37" s="97">
        <v>5514.1899999999987</v>
      </c>
      <c r="K37" s="99">
        <v>5946</v>
      </c>
      <c r="L37" s="97">
        <v>1234.7725099999998</v>
      </c>
      <c r="M37" s="98">
        <v>1.9310681350604632E-3</v>
      </c>
      <c r="N37" s="98">
        <v>2.8010505778972738E-4</v>
      </c>
      <c r="O37" s="98">
        <f>L37/'סכום נכסי הקרן'!$C$43</f>
        <v>2.5664775756864088E-5</v>
      </c>
    </row>
    <row r="38" spans="2:15" s="152" customFormat="1">
      <c r="B38" s="90" t="s">
        <v>1851</v>
      </c>
      <c r="C38" s="87" t="s">
        <v>1852</v>
      </c>
      <c r="D38" s="100" t="s">
        <v>32</v>
      </c>
      <c r="E38" s="87"/>
      <c r="F38" s="100" t="s">
        <v>32</v>
      </c>
      <c r="G38" s="87" t="s">
        <v>762</v>
      </c>
      <c r="H38" s="87"/>
      <c r="I38" s="100" t="s">
        <v>192</v>
      </c>
      <c r="J38" s="97">
        <v>7739.0499999999993</v>
      </c>
      <c r="K38" s="99">
        <v>949</v>
      </c>
      <c r="L38" s="97">
        <v>276.58851999999996</v>
      </c>
      <c r="M38" s="98">
        <v>2.8134435856628419E-4</v>
      </c>
      <c r="N38" s="98">
        <v>6.2743414476060182E-5</v>
      </c>
      <c r="O38" s="98">
        <f>L38/'סכום נכסי הקרן'!$C$43</f>
        <v>5.7488989147668327E-6</v>
      </c>
    </row>
    <row r="39" spans="2:15" s="152" customFormat="1">
      <c r="B39" s="90" t="s">
        <v>1853</v>
      </c>
      <c r="C39" s="87" t="s">
        <v>1854</v>
      </c>
      <c r="D39" s="100" t="s">
        <v>32</v>
      </c>
      <c r="E39" s="87"/>
      <c r="F39" s="100" t="s">
        <v>1637</v>
      </c>
      <c r="G39" s="87" t="s">
        <v>762</v>
      </c>
      <c r="H39" s="87"/>
      <c r="I39" s="100" t="s">
        <v>192</v>
      </c>
      <c r="J39" s="97">
        <v>938772.44999999972</v>
      </c>
      <c r="K39" s="99">
        <v>1389</v>
      </c>
      <c r="L39" s="97">
        <v>49106.94277999999</v>
      </c>
      <c r="M39" s="98">
        <v>3.7422964807292389E-2</v>
      </c>
      <c r="N39" s="98">
        <v>1.1139787235195847E-2</v>
      </c>
      <c r="O39" s="98">
        <f>L39/'סכום נכסי הקרן'!$C$43</f>
        <v>1.0206889644424105E-3</v>
      </c>
    </row>
    <row r="40" spans="2:15" s="152" customFormat="1">
      <c r="B40" s="90" t="s">
        <v>1855</v>
      </c>
      <c r="C40" s="87" t="s">
        <v>1856</v>
      </c>
      <c r="D40" s="100" t="s">
        <v>32</v>
      </c>
      <c r="E40" s="87"/>
      <c r="F40" s="100" t="s">
        <v>1637</v>
      </c>
      <c r="G40" s="87" t="s">
        <v>762</v>
      </c>
      <c r="H40" s="87"/>
      <c r="I40" s="100" t="s">
        <v>192</v>
      </c>
      <c r="J40" s="97">
        <v>888410.45</v>
      </c>
      <c r="K40" s="99">
        <v>1571</v>
      </c>
      <c r="L40" s="97">
        <v>52561.791490000003</v>
      </c>
      <c r="M40" s="98">
        <v>5.1318990405621956E-3</v>
      </c>
      <c r="N40" s="98">
        <v>1.1923511030252897E-2</v>
      </c>
      <c r="O40" s="98">
        <f>L40/'סכום נכסי הקרן'!$C$43</f>
        <v>1.0924980764026708E-3</v>
      </c>
    </row>
    <row r="41" spans="2:15" s="152" customFormat="1">
      <c r="B41" s="90" t="s">
        <v>1857</v>
      </c>
      <c r="C41" s="87" t="s">
        <v>1858</v>
      </c>
      <c r="D41" s="100" t="s">
        <v>32</v>
      </c>
      <c r="E41" s="87"/>
      <c r="F41" s="100" t="s">
        <v>1637</v>
      </c>
      <c r="G41" s="87" t="s">
        <v>762</v>
      </c>
      <c r="H41" s="87"/>
      <c r="I41" s="100" t="s">
        <v>194</v>
      </c>
      <c r="J41" s="97">
        <v>1938902.4799999997</v>
      </c>
      <c r="K41" s="99">
        <v>1047.7</v>
      </c>
      <c r="L41" s="97">
        <v>87057.169819999981</v>
      </c>
      <c r="M41" s="98">
        <v>0.10925365307631314</v>
      </c>
      <c r="N41" s="98">
        <v>1.9748701389085192E-2</v>
      </c>
      <c r="O41" s="98">
        <f>L41/'סכום נכסי הקרן'!$C$43</f>
        <v>1.8094853289676298E-3</v>
      </c>
    </row>
    <row r="42" spans="2:15" s="152" customFormat="1">
      <c r="B42" s="90" t="s">
        <v>1859</v>
      </c>
      <c r="C42" s="87" t="s">
        <v>1860</v>
      </c>
      <c r="D42" s="100" t="s">
        <v>32</v>
      </c>
      <c r="E42" s="87"/>
      <c r="F42" s="100" t="s">
        <v>1637</v>
      </c>
      <c r="G42" s="87" t="s">
        <v>762</v>
      </c>
      <c r="H42" s="87"/>
      <c r="I42" s="100" t="s">
        <v>202</v>
      </c>
      <c r="J42" s="97">
        <v>334858.65999999997</v>
      </c>
      <c r="K42" s="99">
        <v>8390.5020000000004</v>
      </c>
      <c r="L42" s="97">
        <v>94215.398169999986</v>
      </c>
      <c r="M42" s="98">
        <v>6.0875716421886876E-2</v>
      </c>
      <c r="N42" s="98">
        <v>2.1372527599509021E-2</v>
      </c>
      <c r="O42" s="98">
        <f>L42/'סכום נכסי הקרן'!$C$43</f>
        <v>1.9582692741327008E-3</v>
      </c>
    </row>
    <row r="43" spans="2:15" s="152" customFormat="1">
      <c r="B43" s="90" t="s">
        <v>1861</v>
      </c>
      <c r="C43" s="87" t="s">
        <v>1862</v>
      </c>
      <c r="D43" s="100" t="s">
        <v>166</v>
      </c>
      <c r="E43" s="87"/>
      <c r="F43" s="100" t="s">
        <v>1637</v>
      </c>
      <c r="G43" s="87" t="s">
        <v>762</v>
      </c>
      <c r="H43" s="87"/>
      <c r="I43" s="100" t="s">
        <v>194</v>
      </c>
      <c r="J43" s="97">
        <v>1443050.82</v>
      </c>
      <c r="K43" s="99">
        <v>10324.36</v>
      </c>
      <c r="L43" s="97">
        <v>638493.3800799998</v>
      </c>
      <c r="M43" s="98">
        <v>5.9041651183849492E-2</v>
      </c>
      <c r="N43" s="98">
        <v>0.14484062746559426</v>
      </c>
      <c r="O43" s="98">
        <f>L43/'סכום נכסי הקרן'!$C$43</f>
        <v>1.3271099971277615E-2</v>
      </c>
    </row>
    <row r="44" spans="2:15" s="152" customFormat="1">
      <c r="B44" s="164"/>
    </row>
    <row r="45" spans="2:15" s="152" customFormat="1">
      <c r="B45" s="164"/>
    </row>
    <row r="46" spans="2:15" s="152" customFormat="1">
      <c r="B46" s="164"/>
    </row>
    <row r="47" spans="2:15" s="152" customFormat="1">
      <c r="B47" s="153" t="s">
        <v>2833</v>
      </c>
    </row>
    <row r="48" spans="2:15" s="152" customFormat="1">
      <c r="B48" s="153" t="s">
        <v>140</v>
      </c>
    </row>
    <row r="49" spans="2:5" s="152" customFormat="1">
      <c r="B49" s="164"/>
    </row>
    <row r="50" spans="2:5" s="152" customFormat="1">
      <c r="B50" s="164"/>
    </row>
    <row r="51" spans="2:5" s="152" customFormat="1">
      <c r="B51" s="164"/>
    </row>
    <row r="52" spans="2:5" s="152" customFormat="1">
      <c r="B52" s="164"/>
    </row>
    <row r="53" spans="2:5" s="152" customFormat="1">
      <c r="B53" s="164"/>
    </row>
    <row r="54" spans="2:5" s="152" customFormat="1">
      <c r="B54" s="164"/>
    </row>
    <row r="55" spans="2:5" s="152" customFormat="1">
      <c r="B55" s="164"/>
    </row>
    <row r="56" spans="2:5" s="152" customFormat="1">
      <c r="B56" s="164"/>
    </row>
    <row r="57" spans="2:5" s="152" customFormat="1">
      <c r="B57" s="164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4"/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3"/>
      <c r="C307" s="1"/>
      <c r="D307" s="1"/>
      <c r="E307" s="1"/>
    </row>
  </sheetData>
  <sheetProtection password="CC03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X1:XFD2 B49:B1048576 C5:C1048576 A1:A1048576 B1:B46 D1:V2 D3:XFD1048576"/>
  </dataValidations>
  <pageMargins left="0" right="0" top="0.51181102362204722" bottom="0.51181102362204722" header="0" footer="0.23622047244094491"/>
  <pageSetup paperSize="9" scale="73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2016-06-08T09:49:00+00:00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BE78B1E-746A-4916-90B9-1124BDC1F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47</vt:i4>
      </vt:variant>
    </vt:vector>
  </HeadingPairs>
  <TitlesOfParts>
    <vt:vector size="78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'חוזים עתידיים'!WPrint_Area_W</vt:lpstr>
      <vt:lpstr>'סכום נכסי הקרן'!WPrint_Area_W</vt:lpstr>
      <vt:lpstr>'אג"ח קונצרני'!WPrint_TitlesW</vt:lpstr>
      <vt:lpstr>הלוואות!WPrint_TitlesW</vt:lpstr>
      <vt:lpstr>'זכויות מקרקעין'!WPrint_TitlesW</vt:lpstr>
      <vt:lpstr>'יתרת התחייבות להשקעה'!WPrint_TitlesW</vt:lpstr>
      <vt:lpstr>'לא סחיר- תעודות התחייבות ממשלתי'!WPrint_TitlesW</vt:lpstr>
      <vt:lpstr>'לא סחיר - אג"ח קונצרני'!WPrint_TitlesW</vt:lpstr>
      <vt:lpstr>'לא סחיר - חוזים עתידיים'!WPrint_TitlesW</vt:lpstr>
      <vt:lpstr>'לא סחיר - מניות'!WPrint_TitlesW</vt:lpstr>
      <vt:lpstr>'לא סחיר - קרנות השקעה'!WPrint_TitlesW</vt:lpstr>
      <vt:lpstr>מזומנים!WPrint_TitlesW</vt:lpstr>
      <vt:lpstr>מניות!WPrint_TitlesW</vt:lpstr>
      <vt:lpstr>'עלות מתואמת אג"ח קונצרני ל.סחיר'!WPrint_TitlesW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עופרה כוכבי</cp:lastModifiedBy>
  <cp:lastPrinted>2016-06-08T06:15:09Z</cp:lastPrinted>
  <dcterms:created xsi:type="dcterms:W3CDTF">2005-07-19T07:39:38Z</dcterms:created>
  <dcterms:modified xsi:type="dcterms:W3CDTF">2016-06-08T09:46:53Z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