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0920" tabRatio="905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6" hidden="1">מניות!$H$1:$H$363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עתידיים'!$B$6:$K$39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הקרן'!$B$6:$D$45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Titles" localSheetId="5">'אג"ח קונצרני'!$6:$10</definedName>
    <definedName name="_xlnm.Print_Titles" localSheetId="22">הלוואות!$6:$9</definedName>
    <definedName name="_xlnm.Print_Titles" localSheetId="13">'לא סחיר- תעודות התחייבות ממשלתי'!$6:$10</definedName>
    <definedName name="_xlnm.Print_Titles" localSheetId="20">'לא סחיר - חוזים עתידיים'!$6:$10</definedName>
    <definedName name="_xlnm.Print_Titles" localSheetId="2">מזומנים!$6:$9</definedName>
    <definedName name="_xlnm.Print_Titles" localSheetId="6">מניות!$6:$10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11" i="88" l="1"/>
  <c r="M12" i="78" l="1"/>
  <c r="L14" i="78" l="1"/>
  <c r="L13" i="78"/>
  <c r="L15" i="78"/>
  <c r="K40" i="62" l="1"/>
  <c r="K85" i="62"/>
  <c r="M11" i="78" l="1"/>
  <c r="M10" i="78" l="1"/>
  <c r="C12" i="88"/>
  <c r="C32" i="84"/>
  <c r="C27" i="84"/>
  <c r="C10" i="84" s="1"/>
  <c r="C44" i="88" s="1"/>
  <c r="C33" i="88" l="1"/>
  <c r="N125" i="78"/>
  <c r="N121" i="78"/>
  <c r="N117" i="78"/>
  <c r="N112" i="78"/>
  <c r="N107" i="78"/>
  <c r="N103" i="78"/>
  <c r="N99" i="78"/>
  <c r="N95" i="78"/>
  <c r="N91" i="78"/>
  <c r="N87" i="78"/>
  <c r="N83" i="78"/>
  <c r="N79" i="78"/>
  <c r="N75" i="78"/>
  <c r="N71" i="78"/>
  <c r="N67" i="78"/>
  <c r="N63" i="78"/>
  <c r="N59" i="78"/>
  <c r="N55" i="78"/>
  <c r="N51" i="78"/>
  <c r="N47" i="78"/>
  <c r="N43" i="78"/>
  <c r="N39" i="78"/>
  <c r="N35" i="78"/>
  <c r="N31" i="78"/>
  <c r="N27" i="78"/>
  <c r="N23" i="78"/>
  <c r="N19" i="78"/>
  <c r="N13" i="78"/>
  <c r="N128" i="78"/>
  <c r="N124" i="78"/>
  <c r="N120" i="78"/>
  <c r="N115" i="78"/>
  <c r="N110" i="78"/>
  <c r="N106" i="78"/>
  <c r="N102" i="78"/>
  <c r="N98" i="78"/>
  <c r="N94" i="78"/>
  <c r="N90" i="78"/>
  <c r="N86" i="78"/>
  <c r="N82" i="78"/>
  <c r="N78" i="78"/>
  <c r="N74" i="78"/>
  <c r="N70" i="78"/>
  <c r="N66" i="78"/>
  <c r="N62" i="78"/>
  <c r="N58" i="78"/>
  <c r="N54" i="78"/>
  <c r="N50" i="78"/>
  <c r="N46" i="78"/>
  <c r="N42" i="78"/>
  <c r="N38" i="78"/>
  <c r="N34" i="78"/>
  <c r="N30" i="78"/>
  <c r="N26" i="78"/>
  <c r="N22" i="78"/>
  <c r="N18" i="78"/>
  <c r="N15" i="78"/>
  <c r="N127" i="78"/>
  <c r="N123" i="78"/>
  <c r="N119" i="78"/>
  <c r="N114" i="78"/>
  <c r="N109" i="78"/>
  <c r="N105" i="78"/>
  <c r="N101" i="78"/>
  <c r="N97" i="78"/>
  <c r="N93" i="78"/>
  <c r="N89" i="78"/>
  <c r="N85" i="78"/>
  <c r="N81" i="78"/>
  <c r="N77" i="78"/>
  <c r="N73" i="78"/>
  <c r="N69" i="78"/>
  <c r="N65" i="78"/>
  <c r="N61" i="78"/>
  <c r="N57" i="78"/>
  <c r="N53" i="78"/>
  <c r="N49" i="78"/>
  <c r="N45" i="78"/>
  <c r="N41" i="78"/>
  <c r="N37" i="78"/>
  <c r="N33" i="78"/>
  <c r="N29" i="78"/>
  <c r="N25" i="78"/>
  <c r="N17" i="78"/>
  <c r="N126" i="78"/>
  <c r="N122" i="78"/>
  <c r="N118" i="78"/>
  <c r="N113" i="78"/>
  <c r="N108" i="78"/>
  <c r="N104" i="78"/>
  <c r="N100" i="78"/>
  <c r="N92" i="78"/>
  <c r="N88" i="78"/>
  <c r="N84" i="78"/>
  <c r="N80" i="78"/>
  <c r="N76" i="78"/>
  <c r="N72" i="78"/>
  <c r="N68" i="78"/>
  <c r="N64" i="78"/>
  <c r="N60" i="78"/>
  <c r="N56" i="78"/>
  <c r="N52" i="78"/>
  <c r="N48" i="78"/>
  <c r="N44" i="78"/>
  <c r="N40" i="78"/>
  <c r="N36" i="78"/>
  <c r="N32" i="78"/>
  <c r="N28" i="78"/>
  <c r="N24" i="78"/>
  <c r="N20" i="78"/>
  <c r="N14" i="78"/>
  <c r="N10" i="78"/>
  <c r="N21" i="78"/>
  <c r="N12" i="78"/>
  <c r="N11" i="78"/>
  <c r="M96" i="78"/>
  <c r="I11" i="76"/>
  <c r="C31" i="88" s="1"/>
  <c r="C23" i="88" s="1"/>
  <c r="I12" i="76"/>
  <c r="I36" i="76"/>
  <c r="C10" i="88" l="1"/>
  <c r="C43" i="88" s="1"/>
  <c r="D42" i="88" s="1"/>
  <c r="N96" i="78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T127" i="61" l="1"/>
  <c r="T95" i="61"/>
  <c r="O41" i="78"/>
  <c r="T158" i="61"/>
  <c r="S21" i="71"/>
  <c r="T199" i="61"/>
  <c r="T56" i="61"/>
  <c r="T164" i="61"/>
  <c r="O57" i="78"/>
  <c r="K12" i="73"/>
  <c r="T177" i="61"/>
  <c r="M12" i="72"/>
  <c r="T126" i="61"/>
  <c r="P99" i="69"/>
  <c r="P19" i="69"/>
  <c r="O86" i="78"/>
  <c r="T27" i="61"/>
  <c r="T83" i="61"/>
  <c r="P115" i="69"/>
  <c r="P35" i="69"/>
  <c r="O102" i="78"/>
  <c r="Q45" i="59"/>
  <c r="Q19" i="59"/>
  <c r="T74" i="61"/>
  <c r="T180" i="61"/>
  <c r="N79" i="62"/>
  <c r="Q18" i="59"/>
  <c r="T15" i="61"/>
  <c r="N171" i="62"/>
  <c r="D23" i="88"/>
  <c r="Q42" i="59"/>
  <c r="D10" i="88"/>
  <c r="Q29" i="59"/>
  <c r="T136" i="61"/>
  <c r="D27" i="88"/>
  <c r="T147" i="61"/>
  <c r="K11" i="73"/>
  <c r="O105" i="78"/>
  <c r="P84" i="69"/>
  <c r="O22" i="78"/>
  <c r="M24" i="63"/>
  <c r="T112" i="61"/>
  <c r="T181" i="61"/>
  <c r="Q49" i="59"/>
  <c r="N55" i="62"/>
  <c r="D21" i="88"/>
  <c r="N187" i="62"/>
  <c r="T100" i="61"/>
  <c r="T142" i="61"/>
  <c r="T78" i="61"/>
  <c r="K16" i="76"/>
  <c r="O123" i="78"/>
  <c r="P100" i="69"/>
  <c r="O38" i="78"/>
  <c r="N154" i="62"/>
  <c r="T91" i="61"/>
  <c r="D19" i="88"/>
  <c r="T160" i="61"/>
  <c r="Q24" i="59"/>
  <c r="T217" i="61"/>
  <c r="T35" i="61"/>
  <c r="P65" i="69"/>
  <c r="Q47" i="59"/>
  <c r="D35" i="88"/>
  <c r="D17" i="88"/>
  <c r="T185" i="61"/>
  <c r="N11" i="62"/>
  <c r="N162" i="62"/>
  <c r="O51" i="78"/>
  <c r="Q14" i="59"/>
  <c r="T20" i="61"/>
  <c r="T58" i="61"/>
  <c r="T90" i="61"/>
  <c r="T132" i="61"/>
  <c r="T171" i="61"/>
  <c r="T208" i="61"/>
  <c r="N40" i="62"/>
  <c r="N145" i="62"/>
  <c r="L17" i="65"/>
  <c r="D43" i="88"/>
  <c r="Q33" i="59"/>
  <c r="T22" i="61"/>
  <c r="T54" i="61"/>
  <c r="T80" i="61"/>
  <c r="T107" i="61"/>
  <c r="T139" i="61"/>
  <c r="T167" i="61"/>
  <c r="T193" i="61"/>
  <c r="T226" i="61"/>
  <c r="N109" i="62"/>
  <c r="N219" i="62"/>
  <c r="I13" i="80"/>
  <c r="O110" i="78"/>
  <c r="O90" i="78"/>
  <c r="O66" i="78"/>
  <c r="O46" i="78"/>
  <c r="O26" i="78"/>
  <c r="K30" i="76"/>
  <c r="L16" i="74"/>
  <c r="S26" i="71"/>
  <c r="P128" i="69"/>
  <c r="P108" i="69"/>
  <c r="P88" i="69"/>
  <c r="P64" i="69"/>
  <c r="P43" i="69"/>
  <c r="P23" i="69"/>
  <c r="L16" i="65"/>
  <c r="I12" i="80"/>
  <c r="O109" i="78"/>
  <c r="O85" i="78"/>
  <c r="O65" i="78"/>
  <c r="O45" i="78"/>
  <c r="O21" i="78"/>
  <c r="K25" i="76"/>
  <c r="L11" i="74"/>
  <c r="S16" i="71"/>
  <c r="P123" i="69"/>
  <c r="P103" i="69"/>
  <c r="P83" i="69"/>
  <c r="P67" i="69"/>
  <c r="P50" i="69"/>
  <c r="P34" i="69"/>
  <c r="P18" i="69"/>
  <c r="L12" i="66"/>
  <c r="O122" i="78"/>
  <c r="O104" i="78"/>
  <c r="O84" i="78"/>
  <c r="O68" i="78"/>
  <c r="O52" i="78"/>
  <c r="O36" i="78"/>
  <c r="O20" i="78"/>
  <c r="K32" i="76"/>
  <c r="K15" i="76"/>
  <c r="M13" i="72"/>
  <c r="S19" i="71"/>
  <c r="P130" i="69"/>
  <c r="P114" i="69"/>
  <c r="P98" i="69"/>
  <c r="P82" i="69"/>
  <c r="P66" i="69"/>
  <c r="P49" i="69"/>
  <c r="P33" i="69"/>
  <c r="P17" i="69"/>
  <c r="L11" i="66"/>
  <c r="T30" i="61"/>
  <c r="T104" i="61"/>
  <c r="T175" i="61"/>
  <c r="N31" i="62"/>
  <c r="M37" i="63"/>
  <c r="D38" i="88"/>
  <c r="Q31" i="59"/>
  <c r="T36" i="61"/>
  <c r="T84" i="61"/>
  <c r="T143" i="61"/>
  <c r="T192" i="61"/>
  <c r="N15" i="62"/>
  <c r="N191" i="62"/>
  <c r="K14" i="76"/>
  <c r="D31" i="88"/>
  <c r="T11" i="61"/>
  <c r="T43" i="61"/>
  <c r="T86" i="61"/>
  <c r="T123" i="61"/>
  <c r="T161" i="61"/>
  <c r="T204" i="61"/>
  <c r="N44" i="62"/>
  <c r="N195" i="62"/>
  <c r="O128" i="78"/>
  <c r="O98" i="78"/>
  <c r="O74" i="78"/>
  <c r="O42" i="78"/>
  <c r="O15" i="78"/>
  <c r="K13" i="76"/>
  <c r="S17" i="71"/>
  <c r="P120" i="69"/>
  <c r="P92" i="69"/>
  <c r="P60" i="69"/>
  <c r="P31" i="69"/>
  <c r="K12" i="67"/>
  <c r="O127" i="78"/>
  <c r="O97" i="78"/>
  <c r="O69" i="78"/>
  <c r="O37" i="78"/>
  <c r="K38" i="76"/>
  <c r="L15" i="74"/>
  <c r="S12" i="71"/>
  <c r="P111" i="69"/>
  <c r="P87" i="69"/>
  <c r="P63" i="69"/>
  <c r="P42" i="69"/>
  <c r="P22" i="69"/>
  <c r="L15" i="65"/>
  <c r="O113" i="78"/>
  <c r="O88" i="78"/>
  <c r="O64" i="78"/>
  <c r="O44" i="78"/>
  <c r="O24" i="78"/>
  <c r="K28" i="76"/>
  <c r="L14" i="74"/>
  <c r="S23" i="71"/>
  <c r="P126" i="69"/>
  <c r="P106" i="69"/>
  <c r="P86" i="69"/>
  <c r="P62" i="69"/>
  <c r="P41" i="69"/>
  <c r="P21" i="69"/>
  <c r="L14" i="65"/>
  <c r="O13" i="64"/>
  <c r="O79" i="78"/>
  <c r="O13" i="78"/>
  <c r="S14" i="71"/>
  <c r="P77" i="69"/>
  <c r="P12" i="69"/>
  <c r="M48" i="63"/>
  <c r="M32" i="63"/>
  <c r="M14" i="63"/>
  <c r="N214" i="62"/>
  <c r="N198" i="62"/>
  <c r="N182" i="62"/>
  <c r="N165" i="62"/>
  <c r="N149" i="62"/>
  <c r="N132" i="62"/>
  <c r="N116" i="62"/>
  <c r="N100" i="62"/>
  <c r="N82" i="62"/>
  <c r="N66" i="62"/>
  <c r="N50" i="62"/>
  <c r="N34" i="62"/>
  <c r="N18" i="62"/>
  <c r="O91" i="78"/>
  <c r="O27" i="78"/>
  <c r="S27" i="71"/>
  <c r="P89" i="69"/>
  <c r="P24" i="69"/>
  <c r="O11" i="64"/>
  <c r="M35" i="63"/>
  <c r="M17" i="63"/>
  <c r="N217" i="62"/>
  <c r="N201" i="62"/>
  <c r="N185" i="62"/>
  <c r="N169" i="62"/>
  <c r="N152" i="62"/>
  <c r="N135" i="62"/>
  <c r="N119" i="62"/>
  <c r="N103" i="62"/>
  <c r="N86" i="62"/>
  <c r="N69" i="62"/>
  <c r="N53" i="62"/>
  <c r="N37" i="62"/>
  <c r="N21" i="62"/>
  <c r="O103" i="78"/>
  <c r="O39" i="78"/>
  <c r="K13" i="73"/>
  <c r="P101" i="69"/>
  <c r="P36" i="69"/>
  <c r="O16" i="64"/>
  <c r="M38" i="63"/>
  <c r="M20" i="63"/>
  <c r="N220" i="62"/>
  <c r="N204" i="62"/>
  <c r="N188" i="62"/>
  <c r="N172" i="62"/>
  <c r="N155" i="62"/>
  <c r="N138" i="62"/>
  <c r="N122" i="62"/>
  <c r="N106" i="62"/>
  <c r="N89" i="62"/>
  <c r="N72" i="62"/>
  <c r="N56" i="62"/>
  <c r="N41" i="62"/>
  <c r="N24" i="62"/>
  <c r="O83" i="78"/>
  <c r="P16" i="69"/>
  <c r="N215" i="62"/>
  <c r="N150" i="62"/>
  <c r="N83" i="62"/>
  <c r="N19" i="62"/>
  <c r="T214" i="61"/>
  <c r="T198" i="61"/>
  <c r="T182" i="61"/>
  <c r="T166" i="61"/>
  <c r="T149" i="61"/>
  <c r="T133" i="61"/>
  <c r="T117" i="61"/>
  <c r="T101" i="61"/>
  <c r="T85" i="61"/>
  <c r="T69" i="61"/>
  <c r="T53" i="61"/>
  <c r="T37" i="61"/>
  <c r="T21" i="61"/>
  <c r="Q44" i="59"/>
  <c r="Q26" i="59"/>
  <c r="D26" i="88"/>
  <c r="Q28" i="59"/>
  <c r="T12" i="61"/>
  <c r="T34" i="61"/>
  <c r="T55" i="61"/>
  <c r="T76" i="61"/>
  <c r="T98" i="61"/>
  <c r="T119" i="61"/>
  <c r="T140" i="61"/>
  <c r="T163" i="61"/>
  <c r="T184" i="61"/>
  <c r="T205" i="61"/>
  <c r="T228" i="61"/>
  <c r="N92" i="62"/>
  <c r="N179" i="62"/>
  <c r="O14" i="64"/>
  <c r="O117" i="78"/>
  <c r="T120" i="61"/>
  <c r="T88" i="61"/>
  <c r="N97" i="62"/>
  <c r="D13" i="88"/>
  <c r="T47" i="61"/>
  <c r="T111" i="61"/>
  <c r="T176" i="61"/>
  <c r="N59" i="62"/>
  <c r="M19" i="63"/>
  <c r="D24" i="88"/>
  <c r="Q15" i="59"/>
  <c r="T32" i="61"/>
  <c r="T75" i="61"/>
  <c r="T128" i="61"/>
  <c r="T183" i="61"/>
  <c r="N23" i="62"/>
  <c r="M45" i="63"/>
  <c r="O115" i="78"/>
  <c r="O78" i="78"/>
  <c r="O34" i="78"/>
  <c r="K26" i="76"/>
  <c r="S31" i="71"/>
  <c r="P112" i="69"/>
  <c r="P76" i="69"/>
  <c r="P39" i="69"/>
  <c r="L12" i="65"/>
  <c r="O114" i="78"/>
  <c r="O77" i="78"/>
  <c r="O33" i="78"/>
  <c r="K21" i="76"/>
  <c r="S24" i="71"/>
  <c r="P107" i="69"/>
  <c r="P75" i="69"/>
  <c r="P46" i="69"/>
  <c r="P14" i="69"/>
  <c r="O126" i="78"/>
  <c r="O92" i="78"/>
  <c r="O60" i="78"/>
  <c r="O32" i="78"/>
  <c r="K37" i="76"/>
  <c r="K14" i="73"/>
  <c r="S11" i="71"/>
  <c r="P110" i="69"/>
  <c r="P78" i="69"/>
  <c r="P53" i="69"/>
  <c r="P25" i="69"/>
  <c r="O25" i="64"/>
  <c r="O112" i="78"/>
  <c r="O31" i="78"/>
  <c r="P125" i="69"/>
  <c r="P44" i="69"/>
  <c r="O12" i="64"/>
  <c r="M27" i="63"/>
  <c r="N222" i="62"/>
  <c r="N202" i="62"/>
  <c r="N178" i="62"/>
  <c r="N157" i="62"/>
  <c r="N136" i="62"/>
  <c r="N112" i="62"/>
  <c r="N91" i="62"/>
  <c r="N70" i="62"/>
  <c r="N46" i="62"/>
  <c r="N26" i="62"/>
  <c r="O107" i="78"/>
  <c r="O11" i="78"/>
  <c r="P121" i="69"/>
  <c r="P40" i="69"/>
  <c r="M47" i="63"/>
  <c r="M26" i="63"/>
  <c r="N221" i="62"/>
  <c r="N197" i="62"/>
  <c r="N177" i="62"/>
  <c r="N156" i="62"/>
  <c r="N131" i="62"/>
  <c r="N111" i="62"/>
  <c r="N90" i="62"/>
  <c r="N65" i="62"/>
  <c r="N45" i="62"/>
  <c r="N25" i="62"/>
  <c r="O87" i="78"/>
  <c r="K36" i="76"/>
  <c r="P117" i="69"/>
  <c r="P20" i="69"/>
  <c r="M46" i="63"/>
  <c r="M25" i="63"/>
  <c r="N216" i="62"/>
  <c r="N196" i="62"/>
  <c r="N176" i="62"/>
  <c r="N151" i="62"/>
  <c r="N130" i="62"/>
  <c r="N110" i="62"/>
  <c r="N85" i="62"/>
  <c r="N64" i="62"/>
  <c r="N94" i="62"/>
  <c r="N20" i="62"/>
  <c r="S18" i="71"/>
  <c r="M15" i="63"/>
  <c r="N133" i="62"/>
  <c r="N51" i="62"/>
  <c r="T218" i="61"/>
  <c r="T194" i="61"/>
  <c r="T174" i="61"/>
  <c r="T153" i="61"/>
  <c r="T129" i="61"/>
  <c r="T109" i="61"/>
  <c r="T89" i="61"/>
  <c r="T65" i="61"/>
  <c r="T45" i="61"/>
  <c r="T25" i="61"/>
  <c r="Q40" i="59"/>
  <c r="Q17" i="59"/>
  <c r="D20" i="88"/>
  <c r="Q16" i="59"/>
  <c r="Q46" i="59"/>
  <c r="T39" i="61"/>
  <c r="T66" i="61"/>
  <c r="T92" i="61"/>
  <c r="T124" i="61"/>
  <c r="T151" i="61"/>
  <c r="T179" i="61"/>
  <c r="T211" i="61"/>
  <c r="N47" i="62"/>
  <c r="N158" i="62"/>
  <c r="P48" i="69"/>
  <c r="T14" i="61"/>
  <c r="Q37" i="59"/>
  <c r="T201" i="61"/>
  <c r="N121" i="62"/>
  <c r="D18" i="88"/>
  <c r="Q38" i="59"/>
  <c r="T63" i="61"/>
  <c r="T122" i="61"/>
  <c r="T197" i="61"/>
  <c r="N105" i="62"/>
  <c r="P97" i="69"/>
  <c r="Q27" i="59"/>
  <c r="T38" i="61"/>
  <c r="T96" i="61"/>
  <c r="T144" i="61"/>
  <c r="T188" i="61"/>
  <c r="N88" i="62"/>
  <c r="P32" i="69"/>
  <c r="O106" i="78"/>
  <c r="O62" i="78"/>
  <c r="O30" i="78"/>
  <c r="K22" i="76"/>
  <c r="S13" i="71"/>
  <c r="P104" i="69"/>
  <c r="P72" i="69"/>
  <c r="P27" i="69"/>
  <c r="O23" i="64"/>
  <c r="O101" i="78"/>
  <c r="O61" i="78"/>
  <c r="O29" i="78"/>
  <c r="K12" i="76"/>
  <c r="P135" i="69"/>
  <c r="P95" i="69"/>
  <c r="P71" i="69"/>
  <c r="P38" i="69"/>
  <c r="K15" i="67"/>
  <c r="O118" i="78"/>
  <c r="O80" i="78"/>
  <c r="O56" i="78"/>
  <c r="O28" i="78"/>
  <c r="K24" i="76"/>
  <c r="S34" i="71"/>
  <c r="P134" i="69"/>
  <c r="P102" i="69"/>
  <c r="P74" i="69"/>
  <c r="P45" i="69"/>
  <c r="P13" i="69"/>
  <c r="O21" i="64"/>
  <c r="O95" i="78"/>
  <c r="K27" i="76"/>
  <c r="P109" i="69"/>
  <c r="P28" i="69"/>
  <c r="M44" i="63"/>
  <c r="M22" i="63"/>
  <c r="N218" i="62"/>
  <c r="N194" i="62"/>
  <c r="N174" i="62"/>
  <c r="N153" i="62"/>
  <c r="N128" i="62"/>
  <c r="N108" i="62"/>
  <c r="N87" i="62"/>
  <c r="N62" i="62"/>
  <c r="N43" i="62"/>
  <c r="N22" i="62"/>
  <c r="O75" i="78"/>
  <c r="K23" i="76"/>
  <c r="P105" i="69"/>
  <c r="K13" i="67"/>
  <c r="M43" i="63"/>
  <c r="M21" i="63"/>
  <c r="N213" i="62"/>
  <c r="N193" i="62"/>
  <c r="N173" i="62"/>
  <c r="N148" i="62"/>
  <c r="N127" i="62"/>
  <c r="N107" i="62"/>
  <c r="N81" i="62"/>
  <c r="N61" i="62"/>
  <c r="N42" i="62"/>
  <c r="N17" i="62"/>
  <c r="O71" i="78"/>
  <c r="K19" i="76"/>
  <c r="P85" i="69"/>
  <c r="L14" i="66"/>
  <c r="M42" i="63"/>
  <c r="M16" i="63"/>
  <c r="N212" i="62"/>
  <c r="N192" i="62"/>
  <c r="N168" i="62"/>
  <c r="N146" i="62"/>
  <c r="N126" i="62"/>
  <c r="N102" i="62"/>
  <c r="N80" i="62"/>
  <c r="N60" i="62"/>
  <c r="N36" i="62"/>
  <c r="N16" i="62"/>
  <c r="P81" i="69"/>
  <c r="N199" i="62"/>
  <c r="N117" i="62"/>
  <c r="N35" i="62"/>
  <c r="T210" i="61"/>
  <c r="T190" i="61"/>
  <c r="T170" i="61"/>
  <c r="T145" i="61"/>
  <c r="T125" i="61"/>
  <c r="T105" i="61"/>
  <c r="T81" i="61"/>
  <c r="T61" i="61"/>
  <c r="T41" i="61"/>
  <c r="T17" i="61"/>
  <c r="Q36" i="59"/>
  <c r="Q13" i="59"/>
  <c r="D33" i="88"/>
  <c r="Q22" i="59"/>
  <c r="T18" i="61"/>
  <c r="T44" i="61"/>
  <c r="T71" i="61"/>
  <c r="T103" i="61"/>
  <c r="T130" i="61"/>
  <c r="T156" i="61"/>
  <c r="T189" i="61"/>
  <c r="T216" i="61"/>
  <c r="N71" i="62"/>
  <c r="N203" i="62"/>
  <c r="P129" i="69"/>
  <c r="T169" i="61"/>
  <c r="T207" i="61"/>
  <c r="N207" i="62"/>
  <c r="Q43" i="59"/>
  <c r="T79" i="61"/>
  <c r="T148" i="61"/>
  <c r="T213" i="61"/>
  <c r="N125" i="62"/>
  <c r="T191" i="61"/>
  <c r="Q39" i="59"/>
  <c r="T59" i="61"/>
  <c r="T102" i="61"/>
  <c r="T150" i="61"/>
  <c r="T209" i="61"/>
  <c r="N129" i="62"/>
  <c r="P113" i="69"/>
  <c r="O94" i="78"/>
  <c r="O58" i="78"/>
  <c r="O18" i="78"/>
  <c r="L12" i="74"/>
  <c r="P136" i="69"/>
  <c r="P96" i="69"/>
  <c r="P56" i="69"/>
  <c r="P15" i="69"/>
  <c r="O15" i="64"/>
  <c r="O93" i="78"/>
  <c r="O53" i="78"/>
  <c r="O17" i="78"/>
  <c r="S35" i="71"/>
  <c r="P127" i="69"/>
  <c r="P91" i="69"/>
  <c r="P59" i="69"/>
  <c r="P30" i="69"/>
  <c r="K11" i="67"/>
  <c r="O108" i="78"/>
  <c r="O76" i="78"/>
  <c r="O48" i="78"/>
  <c r="O14" i="78"/>
  <c r="K20" i="76"/>
  <c r="S29" i="71"/>
  <c r="P122" i="69"/>
  <c r="P94" i="69"/>
  <c r="P70" i="69"/>
  <c r="P37" i="69"/>
  <c r="K14" i="67"/>
  <c r="O17" i="64"/>
  <c r="O63" i="78"/>
  <c r="L17" i="74"/>
  <c r="P93" i="69"/>
  <c r="L13" i="65"/>
  <c r="M40" i="63"/>
  <c r="M18" i="63"/>
  <c r="N210" i="62"/>
  <c r="N190" i="62"/>
  <c r="N170" i="62"/>
  <c r="N144" i="62"/>
  <c r="N124" i="62"/>
  <c r="N104" i="62"/>
  <c r="N78" i="62"/>
  <c r="N58" i="62"/>
  <c r="N38" i="62"/>
  <c r="N14" i="62"/>
  <c r="O59" i="78"/>
  <c r="L13" i="74"/>
  <c r="P73" i="69"/>
  <c r="L11" i="65"/>
  <c r="M39" i="63"/>
  <c r="M13" i="63"/>
  <c r="N209" i="62"/>
  <c r="N189" i="62"/>
  <c r="N164" i="62"/>
  <c r="N143" i="62"/>
  <c r="N123" i="62"/>
  <c r="N99" i="62"/>
  <c r="N77" i="62"/>
  <c r="N57" i="62"/>
  <c r="N33" i="62"/>
  <c r="N13" i="62"/>
  <c r="O55" i="78"/>
  <c r="S22" i="71"/>
  <c r="P69" i="69"/>
  <c r="O24" i="64"/>
  <c r="M34" i="63"/>
  <c r="M12" i="63"/>
  <c r="N208" i="62"/>
  <c r="O22" i="64"/>
  <c r="T165" i="61"/>
  <c r="T172" i="61"/>
  <c r="O82" i="78"/>
  <c r="P124" i="69"/>
  <c r="O119" i="78"/>
  <c r="S30" i="71"/>
  <c r="P26" i="69"/>
  <c r="O40" i="78"/>
  <c r="P118" i="69"/>
  <c r="L15" i="66"/>
  <c r="P61" i="69"/>
  <c r="N206" i="62"/>
  <c r="N120" i="62"/>
  <c r="N30" i="62"/>
  <c r="P57" i="69"/>
  <c r="N205" i="62"/>
  <c r="N115" i="62"/>
  <c r="N29" i="62"/>
  <c r="P52" i="69"/>
  <c r="N200" i="62"/>
  <c r="N159" i="62"/>
  <c r="N114" i="62"/>
  <c r="N68" i="62"/>
  <c r="N28" i="62"/>
  <c r="M33" i="63"/>
  <c r="N67" i="62"/>
  <c r="T202" i="61"/>
  <c r="T157" i="61"/>
  <c r="T113" i="61"/>
  <c r="T73" i="61"/>
  <c r="T29" i="61"/>
  <c r="Q21" i="59"/>
  <c r="Q41" i="59"/>
  <c r="T60" i="61"/>
  <c r="T114" i="61"/>
  <c r="T173" i="61"/>
  <c r="N27" i="62"/>
  <c r="M29" i="63"/>
  <c r="T115" i="61"/>
  <c r="T219" i="61"/>
  <c r="T16" i="61"/>
  <c r="T215" i="61"/>
  <c r="O50" i="78"/>
  <c r="P80" i="69"/>
  <c r="O81" i="78"/>
  <c r="P119" i="69"/>
  <c r="I11" i="80"/>
  <c r="O12" i="78"/>
  <c r="P90" i="69"/>
  <c r="I10" i="80"/>
  <c r="O20" i="64"/>
  <c r="N186" i="62"/>
  <c r="N96" i="62"/>
  <c r="O125" i="78"/>
  <c r="O18" i="64"/>
  <c r="N181" i="62"/>
  <c r="N95" i="62"/>
  <c r="O121" i="78"/>
  <c r="M50" i="63"/>
  <c r="N184" i="62"/>
  <c r="N142" i="62"/>
  <c r="N98" i="62"/>
  <c r="N52" i="62"/>
  <c r="N12" i="62"/>
  <c r="N183" i="62"/>
  <c r="T227" i="61"/>
  <c r="T186" i="61"/>
  <c r="T141" i="61"/>
  <c r="T97" i="61"/>
  <c r="T57" i="61"/>
  <c r="T13" i="61"/>
  <c r="D11" i="88"/>
  <c r="T23" i="61"/>
  <c r="T82" i="61"/>
  <c r="T135" i="61"/>
  <c r="T195" i="61"/>
  <c r="N113" i="62"/>
  <c r="O35" i="78"/>
  <c r="T67" i="61"/>
  <c r="T26" i="61"/>
  <c r="N211" i="62"/>
  <c r="T64" i="61"/>
  <c r="N175" i="62"/>
  <c r="O10" i="78"/>
  <c r="P47" i="69"/>
  <c r="O49" i="78"/>
  <c r="P79" i="69"/>
  <c r="O100" i="78"/>
  <c r="K11" i="76"/>
  <c r="P58" i="69"/>
  <c r="O47" i="78"/>
  <c r="M36" i="63"/>
  <c r="N161" i="62"/>
  <c r="N74" i="62"/>
  <c r="O43" i="78"/>
  <c r="M31" i="63"/>
  <c r="N160" i="62"/>
  <c r="N73" i="62"/>
  <c r="O23" i="78"/>
  <c r="M30" i="63"/>
  <c r="N180" i="62"/>
  <c r="N134" i="62"/>
  <c r="N93" i="62"/>
  <c r="N48" i="62"/>
  <c r="O19" i="78"/>
  <c r="N167" i="62"/>
  <c r="T222" i="61"/>
  <c r="T178" i="61"/>
  <c r="T137" i="61"/>
  <c r="T93" i="61"/>
  <c r="T49" i="61"/>
  <c r="Q48" i="59"/>
  <c r="D16" i="88"/>
  <c r="Q11" i="59"/>
  <c r="T28" i="61"/>
  <c r="T87" i="61"/>
  <c r="T146" i="61"/>
  <c r="T200" i="61"/>
  <c r="N137" i="62"/>
  <c r="T223" i="61"/>
  <c r="T106" i="61"/>
  <c r="D15" i="88"/>
  <c r="T118" i="61"/>
  <c r="O124" i="78"/>
  <c r="M11" i="72"/>
  <c r="P11" i="69"/>
  <c r="K29" i="76"/>
  <c r="P55" i="69"/>
  <c r="O72" i="78"/>
  <c r="S15" i="71"/>
  <c r="P29" i="69"/>
  <c r="S33" i="71"/>
  <c r="N226" i="62"/>
  <c r="N140" i="62"/>
  <c r="N54" i="62"/>
  <c r="P137" i="69"/>
  <c r="N225" i="62"/>
  <c r="N139" i="62"/>
  <c r="N49" i="62"/>
  <c r="P133" i="69"/>
  <c r="N224" i="62"/>
  <c r="N163" i="62"/>
  <c r="N118" i="62"/>
  <c r="N76" i="62"/>
  <c r="N32" i="62"/>
  <c r="M49" i="63"/>
  <c r="N101" i="62"/>
  <c r="T206" i="61"/>
  <c r="T162" i="61"/>
  <c r="T121" i="61"/>
  <c r="T77" i="61"/>
  <c r="T33" i="61"/>
  <c r="Q30" i="59"/>
  <c r="Q34" i="59"/>
  <c r="T50" i="61"/>
  <c r="T108" i="61"/>
  <c r="T168" i="61"/>
  <c r="T221" i="61"/>
  <c r="N223" i="62"/>
  <c r="O99" i="78"/>
  <c r="T24" i="61"/>
  <c r="Q23" i="59"/>
  <c r="Q12" i="59"/>
  <c r="T46" i="61"/>
  <c r="P131" i="69"/>
  <c r="K33" i="76"/>
  <c r="O73" i="78"/>
  <c r="O19" i="64"/>
  <c r="P51" i="69"/>
  <c r="P116" i="69"/>
  <c r="K17" i="76"/>
  <c r="O54" i="78"/>
  <c r="O120" i="78"/>
  <c r="N63" i="62"/>
  <c r="T155" i="61"/>
  <c r="T70" i="61"/>
  <c r="Q20" i="59"/>
  <c r="O67" i="78"/>
  <c r="T224" i="61"/>
  <c r="T138" i="61"/>
  <c r="T52" i="61"/>
  <c r="M11" i="63"/>
  <c r="T196" i="61"/>
  <c r="D12" i="88"/>
  <c r="T99" i="61"/>
  <c r="T212" i="61"/>
  <c r="D29" i="88"/>
  <c r="T42" i="61"/>
  <c r="T154" i="61"/>
  <c r="O96" i="78"/>
  <c r="T51" i="61"/>
  <c r="T40" i="61"/>
  <c r="T110" i="61"/>
  <c r="T72" i="61"/>
  <c r="T62" i="61"/>
  <c r="T131" i="61"/>
  <c r="S20" i="71"/>
  <c r="O25" i="78"/>
  <c r="O89" i="78"/>
  <c r="L13" i="66"/>
  <c r="P68" i="69"/>
  <c r="P132" i="69"/>
  <c r="K34" i="76"/>
  <c r="O70" i="78"/>
  <c r="K31" i="76"/>
  <c r="T220" i="61"/>
  <c r="T134" i="61"/>
  <c r="T48" i="61"/>
  <c r="M41" i="63"/>
  <c r="T203" i="61"/>
  <c r="T116" i="61"/>
  <c r="T31" i="61"/>
  <c r="N141" i="62"/>
  <c r="T152" i="61"/>
  <c r="T94" i="61"/>
  <c r="T19" i="61"/>
  <c r="N75" i="62"/>
  <c r="T68" i="61"/>
  <c r="T187" i="6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5">
    <s v="Migdal Hashkaot Neches Boded"/>
    <s v="{[Time].[Hie Time].[Yom].&amp;[20160331]}"/>
    <s v="{[Medida].[Medida].&amp;[2]}"/>
    <s v="{[Keren].[Keren].[All]}"/>
    <s v="{[Cheshbon KM].[Hie Peilut].[Peilut 5].&amp;[Kod_Peilut_L5_172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921]&amp;[-1]"/>
    <s v="[Neches].[Neches].&amp;[9999806]&amp;[-1]"/>
    <s v="[Neches].[Neches].&amp;[9999715]&amp;[-1]"/>
  </metadataStrings>
  <mdxMetadata count="45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9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4" si="36">
        <n x="1" s="1"/>
        <n x="2" s="1"/>
        <n x="34"/>
        <n x="35"/>
      </t>
    </mdx>
    <mdx n="0" f="v">
      <t c="4" si="36">
        <n x="1" s="1"/>
        <n x="2" s="1"/>
        <n x="37"/>
        <n x="35"/>
      </t>
    </mdx>
    <mdx n="0" f="v">
      <t c="4" si="36">
        <n x="1" s="1"/>
        <n x="2" s="1"/>
        <n x="38"/>
        <n x="35"/>
      </t>
    </mdx>
    <mdx n="0" f="v">
      <t c="4" si="36">
        <n x="1" s="1"/>
        <n x="2" s="1"/>
        <n x="39"/>
        <n x="35"/>
      </t>
    </mdx>
    <mdx n="0" f="v">
      <t c="4" si="36">
        <n x="1" s="1"/>
        <n x="2" s="1"/>
        <n x="40"/>
        <n x="35"/>
      </t>
    </mdx>
    <mdx n="0" f="v">
      <t c="4" si="36">
        <n x="1" s="1"/>
        <n x="2" s="1"/>
        <n x="41"/>
        <n x="35"/>
      </t>
    </mdx>
    <mdx n="0" f="v">
      <t c="4" si="36">
        <n x="1" s="1"/>
        <n x="2" s="1"/>
        <n x="42"/>
        <n x="35"/>
      </t>
    </mdx>
    <mdx n="0" f="v">
      <t c="4" si="36">
        <n x="1" s="1"/>
        <n x="2" s="1"/>
        <n x="43"/>
        <n x="35"/>
      </t>
    </mdx>
    <mdx n="0" f="v">
      <t c="4" si="36">
        <n x="1" s="1"/>
        <n x="2" s="1"/>
        <n x="44"/>
        <n x="35"/>
      </t>
    </mdx>
  </mdxMetadata>
  <valueMetadata count="4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</valueMetadata>
</metadata>
</file>

<file path=xl/sharedStrings.xml><?xml version="1.0" encoding="utf-8"?>
<sst xmlns="http://schemas.openxmlformats.org/spreadsheetml/2006/main" count="6606" uniqueCount="1758">
  <si>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</si>
  <si>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</si>
  <si>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</si>
  <si>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</si>
  <si>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</si>
  <si>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</si>
  <si>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</si>
  <si>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</si>
  <si>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</si>
  <si>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</si>
  <si>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</si>
  <si>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</si>
  <si>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</si>
  <si>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</si>
  <si>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</si>
  <si>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</si>
  <si>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</si>
  <si>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</si>
  <si>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</si>
  <si>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</si>
  <si>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</si>
  <si>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</si>
  <si>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</si>
  <si>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</si>
  <si>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</si>
  <si>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</si>
  <si>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</si>
  <si>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</si>
  <si>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</si>
  <si>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</si>
  <si>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</si>
  <si>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</si>
  <si>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</si>
  <si>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</si>
  <si>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</si>
  <si>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</si>
  <si>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</si>
  <si>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</si>
  <si>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</si>
  <si>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</si>
  <si>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</si>
  <si>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</si>
  <si>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</si>
  <si>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</si>
  <si>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</si>
  <si>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</si>
  <si>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</si>
  <si>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</si>
  <si>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</si>
  <si>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</si>
  <si>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</si>
  <si>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</si>
  <si>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</si>
  <si>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</si>
  <si>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</si>
  <si>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</si>
  <si>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</si>
  <si>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</si>
  <si>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</si>
  <si>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</si>
  <si>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</si>
  <si>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</si>
  <si>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מירון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</si>
  <si>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</si>
  <si>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</si>
  <si>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</si>
  <si>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</si>
  <si>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</si>
  <si>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</si>
  <si>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</si>
  <si>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</si>
  <si>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</si>
  <si>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</si>
  <si>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</si>
  <si>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</si>
  <si>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</si>
  <si>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</si>
  <si>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</si>
  <si>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</si>
  <si>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</si>
  <si>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</si>
  <si>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</si>
  <si>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</si>
  <si>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</si>
  <si>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</si>
  <si>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</si>
  <si>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</si>
  <si>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</si>
  <si>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</si>
  <si>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</si>
  <si>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</si>
  <si>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</si>
  <si>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</si>
  <si>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</si>
  <si>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</si>
  <si>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</si>
  <si>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</si>
  <si>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</si>
  <si>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</si>
  <si>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</si>
  <si>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</si>
  <si>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</si>
  <si>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</si>
  <si>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</si>
  <si>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</si>
  <si>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</si>
  <si>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</si>
  <si>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</si>
  <si>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</si>
  <si>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</si>
  <si>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</si>
  <si>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</si>
  <si>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</si>
  <si>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</si>
  <si>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</si>
  <si>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</si>
  <si>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</si>
  <si>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</si>
  <si>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</si>
  <si>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</si>
  <si>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</si>
  <si>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</si>
  <si>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</si>
  <si>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</si>
  <si>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</si>
  <si>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</si>
  <si>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</si>
  <si>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</si>
  <si>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</si>
  <si>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</si>
  <si>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</si>
  <si>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</si>
  <si>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</si>
  <si>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</si>
  <si>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</si>
  <si>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</si>
  <si>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</si>
  <si>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</si>
  <si>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</si>
  <si>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</si>
  <si>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</si>
  <si>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</si>
  <si>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</si>
  <si>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</si>
  <si>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</si>
  <si>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</si>
  <si>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</si>
  <si>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</si>
  <si>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</si>
  <si>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</si>
  <si>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</si>
  <si>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</si>
  <si>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</si>
  <si>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</si>
  <si>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</si>
  <si>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</si>
  <si>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</si>
  <si>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</si>
  <si>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</si>
  <si>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</si>
  <si>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</si>
  <si>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</si>
  <si>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</si>
  <si>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</si>
  <si>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</si>
  <si>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</si>
  <si>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</si>
  <si>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</si>
  <si>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</si>
  <si>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</si>
  <si>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</si>
  <si>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</si>
  <si>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</si>
  <si>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</si>
  <si>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</si>
  <si>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</si>
  <si>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</si>
  <si>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</si>
  <si>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</si>
  <si>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</si>
  <si>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</si>
  <si>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</si>
  <si>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</si>
  <si>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</si>
  <si>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</si>
  <si>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</si>
  <si>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</si>
  <si>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</si>
  <si>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</si>
  <si>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</si>
  <si>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</si>
  <si>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</si>
  <si>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</si>
  <si>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</si>
  <si>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</si>
  <si>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</si>
  <si>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</si>
  <si>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</si>
  <si>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</si>
  <si>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</si>
  <si>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</si>
  <si>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</si>
  <si>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</si>
  <si>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</si>
  <si>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</si>
  <si>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</si>
  <si>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</si>
  <si>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</si>
  <si>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</si>
  <si>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</si>
  <si>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</si>
  <si>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</si>
  <si>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</si>
  <si>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</si>
  <si>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</si>
  <si>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</si>
  <si>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</si>
  <si>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31/03/2016</t>
  </si>
  <si>
    <t>יוזמה קרן פנסיה לעצמאים בע"מ</t>
  </si>
  <si>
    <t>יוזמה קרן פנסיה לעצמאים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</si>
  <si>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</si>
  <si>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</si>
  <si>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</si>
  <si>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</si>
  <si>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</si>
  <si>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</si>
  <si>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</si>
  <si>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</si>
  <si>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</si>
  <si>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</si>
  <si>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</si>
  <si>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</si>
  <si>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</si>
  <si>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</si>
  <si>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</si>
  <si>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</si>
  <si>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</si>
  <si>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</si>
  <si>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</si>
  <si>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</si>
  <si>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</si>
  <si>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1116</t>
  </si>
  <si>
    <t>8161119</t>
  </si>
  <si>
    <t>מקמ 1216</t>
  </si>
  <si>
    <t>8161218</t>
  </si>
  <si>
    <t>מקמ 716</t>
  </si>
  <si>
    <t>8160715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</si>
  <si>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</si>
  <si>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</si>
  <si>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</si>
  <si>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</si>
  <si>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</si>
  <si>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</si>
  <si>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</si>
  <si>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</si>
  <si>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</si>
  <si>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</si>
  <si>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</si>
  <si>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</si>
  <si>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</si>
  <si>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</si>
  <si>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</si>
  <si>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</si>
  <si>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</si>
  <si>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</si>
  <si>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</si>
  <si>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</si>
  <si>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</si>
  <si>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</si>
  <si>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</si>
  <si>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</si>
  <si>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</si>
  <si>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</si>
  <si>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</si>
  <si>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</si>
  <si>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</si>
  <si>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</si>
  <si>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</si>
  <si>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</si>
  <si>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</si>
  <si>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</si>
  <si>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</si>
  <si>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</si>
  <si>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</si>
  <si>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</si>
  <si>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</si>
  <si>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</si>
  <si>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</si>
  <si>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</si>
  <si>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</si>
  <si>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</si>
  <si>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</si>
  <si>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</si>
  <si>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</si>
  <si>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</si>
  <si>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</si>
  <si>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</si>
  <si>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</si>
  <si>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</si>
  <si>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</si>
  <si>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</si>
  <si>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</si>
  <si>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</si>
  <si>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</si>
  <si>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</si>
  <si>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</si>
  <si>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</si>
  <si>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</si>
  <si>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</si>
  <si>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</si>
  <si>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</si>
  <si>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</si>
  <si>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</si>
  <si>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</si>
  <si>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</si>
  <si>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</si>
  <si>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</si>
  <si>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</si>
  <si>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</si>
  <si>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</si>
  <si>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</si>
  <si>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</si>
  <si>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</si>
  <si>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</si>
  <si>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</si>
  <si>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</si>
  <si>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</si>
  <si>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</si>
  <si>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</si>
  <si>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</si>
  <si>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</si>
  <si>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</si>
  <si>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</si>
  <si>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</si>
  <si>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</si>
  <si>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</si>
  <si>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</si>
  <si>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</si>
  <si>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</si>
  <si>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</si>
  <si>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</si>
  <si>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</si>
  <si>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</si>
  <si>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</si>
  <si>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</si>
  <si>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</si>
  <si>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</si>
  <si>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</si>
  <si>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</si>
  <si>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</si>
  <si>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</si>
  <si>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</si>
  <si>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</si>
  <si>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</si>
  <si>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</si>
  <si>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</si>
  <si>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</si>
  <si>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</si>
  <si>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</si>
  <si>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</si>
  <si>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</si>
  <si>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</si>
  <si>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</si>
  <si>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</si>
  <si>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</si>
  <si>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</si>
  <si>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</si>
  <si>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</si>
  <si>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</si>
  <si>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</si>
  <si>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</si>
  <si>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</si>
  <si>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</si>
  <si>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</si>
  <si>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</si>
  <si>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</si>
  <si>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</si>
  <si>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</si>
  <si>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</si>
  <si>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</si>
  <si>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</si>
  <si>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</si>
  <si>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</si>
  <si>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</si>
  <si>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</si>
  <si>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</si>
  <si>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</si>
  <si>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</si>
  <si>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</si>
  <si>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</si>
  <si>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</si>
  <si>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</si>
  <si>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</si>
  <si>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</si>
  <si>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</si>
  <si>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</si>
  <si>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</si>
  <si>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</si>
  <si>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</si>
  <si>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בריטיש ישר אגח א</t>
  </si>
  <si>
    <t>1104504</t>
  </si>
  <si>
    <t>513448969</t>
  </si>
  <si>
    <t>בריטיש ישראל סדרה ג</t>
  </si>
  <si>
    <t>1117423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</si>
  <si>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</si>
  <si>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</si>
  <si>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</si>
  <si>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</si>
  <si>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</si>
  <si>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</si>
  <si>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</si>
  <si>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</si>
  <si>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</si>
  <si>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</si>
  <si>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</si>
  <si>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</si>
  <si>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</si>
  <si>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</si>
  <si>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</si>
  <si>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</si>
  <si>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</si>
  <si>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</si>
  <si>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</si>
  <si>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</si>
  <si>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</si>
  <si>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</si>
  <si>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</si>
  <si>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</si>
  <si>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</si>
  <si>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</si>
  <si>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</si>
  <si>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</si>
  <si>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</si>
  <si>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</si>
  <si>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</si>
  <si>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</si>
  <si>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</si>
  <si>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</si>
  <si>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</si>
  <si>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</si>
  <si>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</si>
  <si>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</si>
  <si>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</si>
  <si>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</si>
  <si>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</si>
  <si>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</si>
  <si>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</si>
  <si>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</si>
  <si>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</si>
  <si>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</si>
  <si>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</si>
  <si>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</si>
  <si>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</si>
  <si>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</si>
  <si>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</si>
  <si>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</si>
  <si>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</si>
  <si>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</si>
  <si>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</si>
  <si>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</si>
  <si>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</si>
  <si>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</si>
  <si>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</si>
  <si>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</si>
  <si>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</si>
  <si>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</si>
  <si>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</si>
  <si>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</si>
  <si>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</si>
  <si>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</si>
  <si>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</si>
  <si>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</si>
  <si>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</si>
  <si>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</si>
  <si>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</si>
  <si>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</si>
  <si>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</si>
  <si>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</si>
  <si>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</si>
  <si>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</si>
  <si>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</si>
  <si>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</si>
  <si>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</si>
  <si>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</si>
  <si>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</si>
  <si>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</si>
  <si>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</si>
  <si>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</si>
  <si>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</si>
  <si>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</si>
  <si>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מזרחי טפחות שטר הון 1</t>
  </si>
  <si>
    <t>6950083</t>
  </si>
  <si>
    <t>נורסטאר החזקות ו (לשעבר גזית)</t>
  </si>
  <si>
    <t>7230279</t>
  </si>
  <si>
    <t>44528798375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</si>
  <si>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</si>
  <si>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</si>
  <si>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</si>
  <si>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</si>
  <si>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</si>
  <si>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</si>
  <si>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</si>
  <si>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</si>
  <si>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</si>
  <si>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</si>
  <si>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</si>
  <si>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</si>
  <si>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</si>
  <si>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</si>
  <si>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</si>
  <si>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</si>
  <si>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</si>
  <si>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</si>
  <si>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</si>
  <si>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</si>
  <si>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</si>
  <si>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</si>
  <si>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</si>
  <si>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</si>
  <si>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</si>
  <si>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</si>
  <si>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</si>
  <si>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</si>
  <si>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</si>
  <si>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</si>
  <si>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</si>
  <si>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</si>
  <si>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</si>
  <si>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</si>
  <si>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</si>
  <si>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</si>
  <si>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</si>
  <si>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</si>
  <si>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</si>
  <si>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</si>
  <si>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</si>
  <si>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</si>
  <si>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</si>
  <si>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</si>
  <si>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</si>
  <si>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</si>
  <si>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</si>
  <si>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</si>
  <si>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</si>
  <si>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</si>
  <si>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</si>
  <si>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</si>
  <si>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</si>
  <si>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</si>
  <si>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</si>
  <si>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</si>
  <si>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</si>
  <si>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</si>
  <si>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אדגר.ק7</t>
  </si>
  <si>
    <t>1820158</t>
  </si>
  <si>
    <t>520035171</t>
  </si>
  <si>
    <t>A-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</si>
  <si>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</si>
  <si>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</si>
  <si>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</si>
  <si>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</si>
  <si>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</si>
  <si>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</si>
  <si>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</si>
  <si>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</si>
  <si>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</si>
  <si>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</si>
  <si>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</si>
  <si>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</si>
  <si>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</si>
  <si>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</si>
  <si>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</si>
  <si>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</si>
  <si>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</si>
  <si>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</si>
  <si>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</si>
  <si>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</si>
  <si>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</si>
  <si>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</si>
  <si>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</si>
  <si>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</si>
  <si>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</si>
  <si>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</si>
  <si>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</si>
  <si>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</si>
  <si>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</si>
  <si>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</si>
  <si>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</si>
  <si>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</si>
  <si>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</si>
  <si>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</si>
  <si>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</si>
  <si>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</si>
  <si>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</si>
  <si>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</si>
  <si>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</si>
  <si>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</si>
  <si>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</si>
  <si>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</si>
  <si>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</si>
  <si>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</si>
  <si>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</si>
  <si>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</si>
  <si>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</si>
  <si>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</si>
  <si>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</si>
  <si>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</si>
  <si>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</si>
  <si>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</si>
  <si>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</si>
  <si>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</si>
  <si>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</si>
  <si>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</si>
  <si>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</si>
  <si>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</si>
  <si>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</si>
  <si>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</si>
  <si>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</si>
  <si>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</si>
  <si>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</si>
  <si>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</si>
  <si>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דסקונט  השקעות .ק4</t>
  </si>
  <si>
    <t>6390157</t>
  </si>
  <si>
    <t>520023896</t>
  </si>
  <si>
    <t>BB+</t>
  </si>
  <si>
    <t>דסקש.ק8</t>
  </si>
  <si>
    <t>6390223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</si>
  <si>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</si>
  <si>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</si>
  <si>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</si>
  <si>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</si>
  <si>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</si>
  <si>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</si>
  <si>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ב</t>
  </si>
  <si>
    <t>1113034</t>
  </si>
  <si>
    <t>NV1239114</t>
  </si>
  <si>
    <t>B</t>
  </si>
  <si>
    <t>אדרי אל אגח ב</t>
  </si>
  <si>
    <t>1123371</t>
  </si>
  <si>
    <t>513910091</t>
  </si>
  <si>
    <t>CCC</t>
  </si>
  <si>
    <t>נפטא אגח א*</t>
  </si>
  <si>
    <t>6430102</t>
  </si>
  <si>
    <t>520020942</t>
  </si>
  <si>
    <t>חיפוש נפט וגז</t>
  </si>
  <si>
    <t>NR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</si>
  <si>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</si>
  <si>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</si>
  <si>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</si>
  <si>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</si>
  <si>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</si>
  <si>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</si>
  <si>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</si>
  <si>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</si>
  <si>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</si>
  <si>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</si>
  <si>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</si>
  <si>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</si>
  <si>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</si>
  <si>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</si>
  <si>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</si>
  <si>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</si>
  <si>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</si>
  <si>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</si>
  <si>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</si>
  <si>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</si>
  <si>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</si>
  <si>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</si>
  <si>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</si>
  <si>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</si>
  <si>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</si>
  <si>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</si>
  <si>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</si>
  <si>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</si>
  <si>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</si>
  <si>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</si>
  <si>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</si>
  <si>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</si>
  <si>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</si>
  <si>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</si>
  <si>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</si>
  <si>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</si>
  <si>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</si>
  <si>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</si>
  <si>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</si>
  <si>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</si>
  <si>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</si>
  <si>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</si>
  <si>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</si>
  <si>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</si>
  <si>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</si>
  <si>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</si>
  <si>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</si>
  <si>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</si>
  <si>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</si>
  <si>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</si>
  <si>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</si>
  <si>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</si>
  <si>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</si>
  <si>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</si>
  <si>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</si>
  <si>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</si>
  <si>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</si>
  <si>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</si>
  <si>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</si>
  <si>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</si>
  <si>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</si>
  <si>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</si>
  <si>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</si>
  <si>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</si>
  <si>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</si>
  <si>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</si>
  <si>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</si>
  <si>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</si>
  <si>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</si>
  <si>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</si>
  <si>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</si>
  <si>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</si>
  <si>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</si>
  <si>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</si>
  <si>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</si>
  <si>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</si>
  <si>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</si>
  <si>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</si>
  <si>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</si>
  <si>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</si>
  <si>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520025636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</si>
  <si>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</si>
  <si>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</si>
  <si>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</si>
  <si>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</si>
  <si>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</si>
  <si>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</si>
  <si>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</si>
  <si>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</si>
  <si>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</si>
  <si>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</si>
  <si>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</si>
  <si>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</si>
  <si>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</si>
  <si>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</si>
  <si>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</si>
  <si>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</si>
  <si>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</si>
  <si>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</si>
  <si>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</si>
  <si>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</si>
  <si>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</si>
  <si>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</si>
  <si>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</si>
  <si>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קרדן אגח ח</t>
  </si>
  <si>
    <t>4590147</t>
  </si>
  <si>
    <t>שפרסל.ק3</t>
  </si>
  <si>
    <t>7770167</t>
  </si>
  <si>
    <t>520022732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</si>
  <si>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</si>
  <si>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</si>
  <si>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</si>
  <si>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</si>
  <si>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</si>
  <si>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</si>
  <si>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</si>
  <si>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</si>
  <si>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</si>
  <si>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</si>
  <si>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</si>
  <si>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</si>
  <si>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</si>
  <si>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</si>
  <si>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</si>
  <si>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</si>
  <si>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</si>
  <si>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</si>
  <si>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</si>
  <si>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</si>
  <si>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</si>
  <si>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</si>
  <si>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</si>
  <si>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</si>
  <si>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</si>
  <si>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</si>
  <si>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</si>
  <si>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</si>
  <si>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</si>
  <si>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</si>
  <si>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</si>
  <si>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</si>
  <si>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</si>
  <si>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511396046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</si>
  <si>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</si>
  <si>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</si>
  <si>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</si>
  <si>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</si>
  <si>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</si>
  <si>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</si>
  <si>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</si>
  <si>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</si>
  <si>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</si>
  <si>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</si>
  <si>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</si>
  <si>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</si>
  <si>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</si>
  <si>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</si>
  <si>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</si>
  <si>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</si>
  <si>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</si>
  <si>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</si>
  <si>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</si>
  <si>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</si>
  <si>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</si>
  <si>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</si>
  <si>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</si>
  <si>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</si>
  <si>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</si>
  <si>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</si>
  <si>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</si>
  <si>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</si>
  <si>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</si>
  <si>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</si>
  <si>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</si>
  <si>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</si>
  <si>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</si>
  <si>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</si>
  <si>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</si>
  <si>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</si>
  <si>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</si>
  <si>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</si>
  <si>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</si>
  <si>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</si>
  <si>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</si>
  <si>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</si>
  <si>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</si>
  <si>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</si>
  <si>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</si>
  <si>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</si>
  <si>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</si>
  <si>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</si>
  <si>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</si>
  <si>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</si>
  <si>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</si>
  <si>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</si>
  <si>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</si>
  <si>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</si>
  <si>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</si>
  <si>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</si>
  <si>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</si>
  <si>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</si>
  <si>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</si>
  <si>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</si>
  <si>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</si>
  <si>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</si>
  <si>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</si>
  <si>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</si>
  <si>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</si>
  <si>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</si>
  <si>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</si>
  <si>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</si>
  <si>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</si>
  <si>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</si>
  <si>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</si>
  <si>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</si>
  <si>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</si>
  <si>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</si>
  <si>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</si>
  <si>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</si>
  <si>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</si>
  <si>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</si>
  <si>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</si>
  <si>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</si>
  <si>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</si>
  <si>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</si>
  <si>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</si>
  <si>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</si>
  <si>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</si>
  <si>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</si>
  <si>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</si>
  <si>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</si>
  <si>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</si>
  <si>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</si>
  <si>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</si>
  <si>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</si>
  <si>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</si>
  <si>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</si>
  <si>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</si>
  <si>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</si>
  <si>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</si>
  <si>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</si>
  <si>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</si>
  <si>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</si>
  <si>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</si>
  <si>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</si>
  <si>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</si>
  <si>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</si>
  <si>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</si>
  <si>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</si>
  <si>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</si>
  <si>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</si>
  <si>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</si>
  <si>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</si>
  <si>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</si>
  <si>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</si>
  <si>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</si>
  <si>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</si>
  <si>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</si>
  <si>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</si>
  <si>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</si>
  <si>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</si>
  <si>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</si>
  <si>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</si>
  <si>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</si>
  <si>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</si>
  <si>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</si>
  <si>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</si>
  <si>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</si>
  <si>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</si>
  <si>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</si>
  <si>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</si>
  <si>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</si>
  <si>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</si>
  <si>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</si>
  <si>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</si>
  <si>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</si>
  <si>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</si>
  <si>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</si>
  <si>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</si>
  <si>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</si>
  <si>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</si>
  <si>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</si>
  <si>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</si>
  <si>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</si>
  <si>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</si>
  <si>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</si>
  <si>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</si>
  <si>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</si>
  <si>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</si>
  <si>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</si>
  <si>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</si>
  <si>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</si>
  <si>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</si>
  <si>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</si>
  <si>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</si>
  <si>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</si>
  <si>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</si>
  <si>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</si>
  <si>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</si>
  <si>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</si>
  <si>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</si>
  <si>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</si>
  <si>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</si>
  <si>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</si>
  <si>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</si>
  <si>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</si>
  <si>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</si>
  <si>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</si>
  <si>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</si>
  <si>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</si>
  <si>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</si>
  <si>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</si>
  <si>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</si>
  <si>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</si>
  <si>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</si>
  <si>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</si>
  <si>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</si>
  <si>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</si>
  <si>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</si>
  <si>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פריון נטוורק</t>
  </si>
  <si>
    <t>1095819</t>
  </si>
  <si>
    <t>512849498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</si>
  <si>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</si>
  <si>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</si>
  <si>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</si>
  <si>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</si>
  <si>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</si>
  <si>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</si>
  <si>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</si>
  <si>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</si>
  <si>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</si>
  <si>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</si>
  <si>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</si>
  <si>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</si>
  <si>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</si>
  <si>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</si>
  <si>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</si>
  <si>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</si>
  <si>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</si>
  <si>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</si>
  <si>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</si>
  <si>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</si>
  <si>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</si>
  <si>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</si>
  <si>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</si>
  <si>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</si>
  <si>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</si>
  <si>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</si>
  <si>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</si>
  <si>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</si>
  <si>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</si>
  <si>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</si>
  <si>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</si>
  <si>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</si>
  <si>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</si>
  <si>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</si>
  <si>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</si>
  <si>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</si>
  <si>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</si>
  <si>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</si>
  <si>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</si>
  <si>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</si>
  <si>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</si>
  <si>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</si>
  <si>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</si>
  <si>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</si>
  <si>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</si>
  <si>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</si>
  <si>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</si>
  <si>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</si>
  <si>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</si>
  <si>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</si>
  <si>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</si>
  <si>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</si>
  <si>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</si>
  <si>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</si>
  <si>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</si>
  <si>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</si>
  <si>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</si>
  <si>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</si>
  <si>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</si>
  <si>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</si>
  <si>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</si>
  <si>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</si>
  <si>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</si>
  <si>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</si>
  <si>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</si>
  <si>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</si>
  <si>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</si>
  <si>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</si>
  <si>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</si>
  <si>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</si>
  <si>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</si>
  <si>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</si>
  <si>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</si>
  <si>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</si>
  <si>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</si>
  <si>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</si>
  <si>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</si>
  <si>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</si>
  <si>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</si>
  <si>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</si>
  <si>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</si>
  <si>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</si>
  <si>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</si>
  <si>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</si>
  <si>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</si>
  <si>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</si>
  <si>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</si>
  <si>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</si>
  <si>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</si>
  <si>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</si>
  <si>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</si>
  <si>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</si>
  <si>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</si>
  <si>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</si>
  <si>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</si>
  <si>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</si>
  <si>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</si>
  <si>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</si>
  <si>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</si>
  <si>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</si>
  <si>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</si>
  <si>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</si>
  <si>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</si>
  <si>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</si>
  <si>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</si>
  <si>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</si>
  <si>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</si>
  <si>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</si>
  <si>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</si>
  <si>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</si>
  <si>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</si>
  <si>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</si>
  <si>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</si>
  <si>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</si>
  <si>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</si>
  <si>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</si>
  <si>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</si>
  <si>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</si>
  <si>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</si>
  <si>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</si>
  <si>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</si>
  <si>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</si>
  <si>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</si>
  <si>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</si>
  <si>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</si>
  <si>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</si>
  <si>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</si>
  <si>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</si>
  <si>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</si>
  <si>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</si>
  <si>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</si>
  <si>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</si>
  <si>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</si>
  <si>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</si>
  <si>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</si>
  <si>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</si>
  <si>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</si>
  <si>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</si>
  <si>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</si>
  <si>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</si>
  <si>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</si>
  <si>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</si>
  <si>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</si>
  <si>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</si>
  <si>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</si>
  <si>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</si>
  <si>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</si>
  <si>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</si>
  <si>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</si>
  <si>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</si>
  <si>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</si>
  <si>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</si>
  <si>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</si>
  <si>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</si>
  <si>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</si>
  <si>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</si>
  <si>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</si>
  <si>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</si>
  <si>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פרוטליקס</t>
  </si>
  <si>
    <t>1120609</t>
  </si>
  <si>
    <t>P95000091803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</si>
  <si>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</si>
  <si>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</si>
  <si>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</si>
  <si>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</si>
  <si>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</si>
  <si>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</si>
  <si>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</si>
  <si>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</si>
  <si>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</si>
  <si>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</si>
  <si>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</si>
  <si>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</si>
  <si>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</si>
  <si>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</si>
  <si>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</si>
  <si>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</si>
  <si>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</si>
  <si>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</si>
  <si>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</si>
  <si>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</si>
  <si>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</si>
  <si>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</si>
  <si>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</si>
  <si>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</si>
  <si>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</si>
  <si>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</si>
  <si>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</si>
  <si>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</si>
  <si>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</si>
  <si>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*NICE SYSTEMS LTD SPONS ADR</t>
  </si>
  <si>
    <t>US6536561086</t>
  </si>
  <si>
    <t>NASDAQ</t>
  </si>
  <si>
    <t>בלומברג</t>
  </si>
  <si>
    <t>AMDOCS LTD</t>
  </si>
  <si>
    <t>GB0022569080</t>
  </si>
  <si>
    <t>NYSE</t>
  </si>
  <si>
    <t>Software &amp; Services</t>
  </si>
  <si>
    <t>CAESARSTONE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</si>
  <si>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</si>
  <si>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</si>
  <si>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</si>
  <si>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</si>
  <si>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</si>
  <si>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</si>
  <si>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</si>
  <si>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</si>
  <si>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</si>
  <si>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</si>
  <si>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</si>
  <si>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</si>
  <si>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</si>
  <si>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</si>
  <si>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</si>
  <si>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</si>
  <si>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</si>
  <si>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</si>
  <si>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</si>
  <si>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</si>
  <si>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</si>
  <si>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</si>
  <si>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</si>
  <si>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</si>
  <si>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</si>
  <si>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</si>
  <si>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</si>
  <si>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</si>
  <si>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</si>
  <si>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</si>
  <si>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</si>
  <si>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</si>
  <si>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</si>
  <si>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</si>
  <si>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</si>
  <si>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</si>
  <si>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</si>
  <si>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</si>
  <si>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</si>
  <si>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</si>
  <si>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</si>
  <si>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</si>
  <si>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</si>
  <si>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</si>
  <si>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</si>
  <si>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</si>
  <si>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</si>
  <si>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</si>
  <si>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</si>
  <si>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</si>
  <si>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</si>
  <si>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</si>
  <si>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</si>
  <si>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</si>
  <si>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</si>
  <si>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</si>
  <si>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BT GROUP PLC</t>
  </si>
  <si>
    <t>GB0030913577</t>
  </si>
  <si>
    <t>TELECOMMUNICATION SERVICES</t>
  </si>
  <si>
    <t>CHICAGO BRIDGE &amp; IRON CO NV</t>
  </si>
  <si>
    <t>US1672501095</t>
  </si>
  <si>
    <t>ENERGY</t>
  </si>
  <si>
    <t>CITIGROUP INC</t>
  </si>
  <si>
    <t>US1729674242</t>
  </si>
  <si>
    <t>Banks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</si>
  <si>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</si>
  <si>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</si>
  <si>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</si>
  <si>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</si>
  <si>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</si>
  <si>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</si>
  <si>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</si>
  <si>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</si>
  <si>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</si>
  <si>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</si>
  <si>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</si>
  <si>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Food &amp; Beverage &amp; Tobacco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</si>
  <si>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</si>
  <si>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</si>
  <si>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</si>
  <si>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</si>
  <si>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</si>
  <si>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</si>
  <si>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</si>
  <si>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</si>
  <si>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</si>
  <si>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</si>
  <si>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</si>
  <si>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</si>
  <si>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</si>
  <si>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</si>
  <si>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</si>
  <si>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</si>
  <si>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</si>
  <si>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</si>
  <si>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</si>
  <si>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</si>
  <si>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</si>
  <si>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</si>
  <si>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</si>
  <si>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</si>
  <si>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</si>
  <si>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</si>
  <si>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</si>
  <si>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</si>
  <si>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</si>
  <si>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</si>
  <si>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</si>
  <si>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</si>
  <si>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</si>
  <si>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</si>
  <si>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</si>
  <si>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</si>
  <si>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</si>
  <si>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</si>
  <si>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</si>
  <si>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</si>
  <si>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</si>
  <si>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</si>
  <si>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</si>
  <si>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</si>
  <si>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</si>
  <si>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</si>
  <si>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</si>
  <si>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</si>
  <si>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</si>
  <si>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</si>
  <si>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</si>
  <si>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</si>
  <si>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</si>
  <si>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</si>
  <si>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</si>
  <si>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</si>
  <si>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</si>
  <si>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</si>
  <si>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</si>
  <si>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</si>
  <si>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</si>
  <si>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</si>
  <si>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</si>
  <si>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</si>
  <si>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</si>
  <si>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</si>
  <si>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</si>
  <si>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</si>
  <si>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Automobiles &amp; Components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</si>
  <si>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</si>
  <si>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</si>
  <si>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</si>
  <si>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</si>
  <si>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</si>
  <si>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</si>
  <si>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</si>
  <si>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</si>
  <si>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</si>
  <si>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Capital Goods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</si>
  <si>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</si>
  <si>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</si>
  <si>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</si>
  <si>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</si>
  <si>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</si>
  <si>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</si>
  <si>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</si>
  <si>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</si>
  <si>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</si>
  <si>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</si>
  <si>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</si>
  <si>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</si>
  <si>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</si>
  <si>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</si>
  <si>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</si>
  <si>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</si>
  <si>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</si>
  <si>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</si>
  <si>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</si>
  <si>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</si>
  <si>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</si>
  <si>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</si>
  <si>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</si>
  <si>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</si>
  <si>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</si>
  <si>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</si>
  <si>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</si>
  <si>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</si>
  <si>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</si>
  <si>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</si>
  <si>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</si>
  <si>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</si>
  <si>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</si>
  <si>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</si>
  <si>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</si>
  <si>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</si>
  <si>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</si>
  <si>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פסגות מדד יתר 120</t>
  </si>
  <si>
    <t>1108364</t>
  </si>
  <si>
    <t>פסגות סל יתר 120</t>
  </si>
  <si>
    <t>1114263</t>
  </si>
  <si>
    <t>פסגות סל תל בונד תשואות</t>
  </si>
  <si>
    <t>1128529</t>
  </si>
  <si>
    <t>אג"ח</t>
  </si>
  <si>
    <t>פסגות תל בונד 40</t>
  </si>
  <si>
    <t>1109461</t>
  </si>
  <si>
    <t>פסגות תל בונד 60 סדרה 2</t>
  </si>
  <si>
    <t>1109479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</si>
  <si>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</si>
  <si>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</si>
  <si>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</si>
  <si>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</si>
  <si>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</si>
  <si>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</si>
  <si>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DBX FTSE EPRA DEV EUR DR</t>
  </si>
  <si>
    <t>LU0489337690</t>
  </si>
  <si>
    <t>ENERGY SELECT SECTOR SPDR</t>
  </si>
  <si>
    <t>US81369Y5069</t>
  </si>
  <si>
    <t>ISHARES CRNCY HEDGD MSCI EM</t>
  </si>
  <si>
    <t>US46434G5099</t>
  </si>
  <si>
    <t>ISHARES CURR HEDGED MSCI JAPAN</t>
  </si>
  <si>
    <t>US46434V8862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</si>
  <si>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</si>
  <si>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</si>
  <si>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</si>
  <si>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</si>
  <si>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</si>
  <si>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</si>
  <si>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</si>
  <si>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</si>
  <si>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</si>
  <si>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</si>
  <si>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</si>
  <si>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</si>
  <si>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</si>
  <si>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</si>
  <si>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</si>
  <si>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</si>
  <si>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</si>
  <si>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</si>
  <si>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</si>
  <si>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</si>
  <si>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</si>
  <si>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</si>
  <si>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</si>
  <si>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</si>
  <si>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</si>
  <si>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</si>
  <si>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תעודות השתתפות בקרנות נאמנות בחו"ל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</si>
  <si>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</si>
  <si>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</si>
  <si>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</si>
  <si>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</si>
  <si>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</si>
  <si>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</si>
  <si>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</si>
  <si>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</si>
  <si>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</si>
  <si>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</si>
  <si>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</si>
  <si>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</si>
  <si>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</si>
  <si>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</si>
  <si>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</si>
  <si>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</si>
  <si>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</si>
  <si>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</si>
  <si>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</si>
  <si>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</si>
  <si>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</si>
  <si>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</si>
  <si>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</si>
  <si>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</si>
  <si>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</si>
  <si>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</si>
  <si>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</si>
  <si>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</si>
  <si>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</si>
  <si>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</si>
  <si>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</si>
  <si>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</si>
  <si>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</si>
  <si>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bC 1320 MAY 2016</t>
  </si>
  <si>
    <t>81527566</t>
  </si>
  <si>
    <t>bP 1320 MAY 2016</t>
  </si>
  <si>
    <t>81527947</t>
  </si>
  <si>
    <t>EURO STOXX 50 JUN16</t>
  </si>
  <si>
    <t>VGM6</t>
  </si>
  <si>
    <t>S&amp;P500 EMINI FUT JUN16</t>
  </si>
  <si>
    <t>ESM6</t>
  </si>
  <si>
    <t>TOPIX INDX 6/16</t>
  </si>
  <si>
    <t>TPM6</t>
  </si>
  <si>
    <t>ערד   4.8%   סדרה  8751  2024</t>
  </si>
  <si>
    <t>ערד 8790 2027 4.8%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</si>
  <si>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</si>
  <si>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</si>
  <si>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</si>
  <si>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</si>
  <si>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</si>
  <si>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</si>
  <si>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</si>
  <si>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</si>
  <si>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</si>
  <si>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</si>
  <si>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</si>
  <si>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</si>
  <si>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</si>
  <si>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</si>
  <si>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</si>
  <si>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</si>
  <si>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</si>
  <si>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</si>
  <si>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</si>
  <si>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</si>
  <si>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</si>
  <si>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</si>
  <si>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</si>
  <si>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</si>
  <si>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8823</t>
  </si>
  <si>
    <t>ערד 8824</t>
  </si>
  <si>
    <t>ערד 8825</t>
  </si>
  <si>
    <t>ערד 8826</t>
  </si>
  <si>
    <t>ערד 8827</t>
  </si>
  <si>
    <t>ערד 8829</t>
  </si>
  <si>
    <t>ערד 8830</t>
  </si>
  <si>
    <t>ערד 8832</t>
  </si>
  <si>
    <t>ערד 8833</t>
  </si>
  <si>
    <t>ערד 8834</t>
  </si>
  <si>
    <t>ערד 8836</t>
  </si>
  <si>
    <t>ערד סדרה 2024  8760  4.8%</t>
  </si>
  <si>
    <t>ערד סדרה 8789 2027 4.8%</t>
  </si>
  <si>
    <t>ערד סדרה 8810 2029 4.8%</t>
  </si>
  <si>
    <t>מדינה %5.5 פד 2017.</t>
  </si>
  <si>
    <t>מדינה 8630 פד 2017.</t>
  </si>
  <si>
    <t>מדינה מירון 8302.</t>
  </si>
  <si>
    <t>מירון  8353 פד 2022.</t>
  </si>
  <si>
    <t>מירון  8354 פד 2022.</t>
  </si>
  <si>
    <t>מירון  8355 פד 2022.</t>
  </si>
  <si>
    <t>מירון  8356 פד 2022.</t>
  </si>
  <si>
    <t>מירון  8357 פד 2022.</t>
  </si>
  <si>
    <t>מירון  8358 פד 2022.</t>
  </si>
  <si>
    <t>מירון  8359 פד 2022.</t>
  </si>
  <si>
    <t>מירון  8360 פד 2022.</t>
  </si>
  <si>
    <t>מירון 8283 פד 2016.</t>
  </si>
  <si>
    <t>מירון 8284 פד 2016.</t>
  </si>
  <si>
    <t>מירון 8285 פד 2016.</t>
  </si>
  <si>
    <t>מירון 8286 פד 2016.</t>
  </si>
  <si>
    <t>מירון 8287 פד 2016.</t>
  </si>
  <si>
    <t>מירון 8288 פד 2016.</t>
  </si>
  <si>
    <t>מירון 8289 פד 2016.</t>
  </si>
  <si>
    <t>מירון 8290 פד 2016.</t>
  </si>
  <si>
    <t>מירון 8291 פד 2016.</t>
  </si>
  <si>
    <t>מירון 8292 פד 2015.</t>
  </si>
  <si>
    <t>מירון 8293 פד 2017.</t>
  </si>
  <si>
    <t>מירון 8294 פד 2017.</t>
  </si>
  <si>
    <t>מירון 8295.</t>
  </si>
  <si>
    <t>מירון 8296  %5.5 פד 2017.</t>
  </si>
  <si>
    <t>מירון 8299 פד 2017.</t>
  </si>
  <si>
    <t>מירון 8300 פד.2017.</t>
  </si>
  <si>
    <t>מירון 8301 פ 2017.</t>
  </si>
  <si>
    <t>מירון 8305 פד 2018.</t>
  </si>
  <si>
    <t>מירון 8306 פד 2018.</t>
  </si>
  <si>
    <t>מירון 8308 פד 2018.</t>
  </si>
  <si>
    <t>מירון 8309 פד 2018.</t>
  </si>
  <si>
    <t>מירון 8310 פד2018.</t>
  </si>
  <si>
    <t>מירון 8311 פד 7.2018.</t>
  </si>
  <si>
    <t>מירון 8312 פד 2018.</t>
  </si>
  <si>
    <t>מירון 8313 פד 2018.</t>
  </si>
  <si>
    <t>מירון 8314 פד 2018.</t>
  </si>
  <si>
    <t>מירון 8315 פד 2018.</t>
  </si>
  <si>
    <t>מירון 8316 פד 2019.</t>
  </si>
  <si>
    <t>מירון 8317 פד2019.</t>
  </si>
  <si>
    <t>מירון 8318 פד 2019.</t>
  </si>
  <si>
    <t>מירון 8319 ד 2019.</t>
  </si>
  <si>
    <t>מירון 8320 ד 2019.</t>
  </si>
  <si>
    <t>מירון 8324 ד 2019.</t>
  </si>
  <si>
    <t>מירון 8325 ד 2019.</t>
  </si>
  <si>
    <t>מירון 8326 פד 2019.</t>
  </si>
  <si>
    <t>מירון 8327 פד 2019.</t>
  </si>
  <si>
    <t>מירון 8328 פד 2020.</t>
  </si>
  <si>
    <t>מירון 8329 פד 2020.</t>
  </si>
  <si>
    <t>מירון 8330 פד 2020.</t>
  </si>
  <si>
    <t>מירון 8331 פד 2020.</t>
  </si>
  <si>
    <t>מירון 8332 פד 2020.</t>
  </si>
  <si>
    <t>מירון 8333  פד 2020.</t>
  </si>
  <si>
    <t>מירון 8334 פד 2020.</t>
  </si>
  <si>
    <t>מירון 8335פד 2020.</t>
  </si>
  <si>
    <t>מירון 8336 פד 2020.</t>
  </si>
  <si>
    <t>מירון 8337 פד 2020.</t>
  </si>
  <si>
    <t>מירון 8339 פד 2021.</t>
  </si>
  <si>
    <t>מירון 8340 פד 2021.</t>
  </si>
  <si>
    <t>מירון 8341 פד 2021.</t>
  </si>
  <si>
    <t>מירון 8342 פד 2021.</t>
  </si>
  <si>
    <t>מירון 8343 פד 2021.</t>
  </si>
  <si>
    <t>מירון 8344 פד 2021.</t>
  </si>
  <si>
    <t>מירון 8345 פד 2021.</t>
  </si>
  <si>
    <t>מירון 8346 פד 2021.</t>
  </si>
  <si>
    <t>מירון 8347 פד 2021.</t>
  </si>
  <si>
    <t>מירון 8348 פד 2021.</t>
  </si>
  <si>
    <t>מירון 8349 פד 2021.</t>
  </si>
  <si>
    <t>מירון 8350 פד 2021.</t>
  </si>
  <si>
    <t>מירון 8351 פד 2021.</t>
  </si>
  <si>
    <t>מירון 8352פד 2022.</t>
  </si>
  <si>
    <t>מירון 8361 פד 2022.</t>
  </si>
  <si>
    <t>מירון 8362 פד 2022.</t>
  </si>
  <si>
    <t>מירון 8363 פד 2022.</t>
  </si>
  <si>
    <t>מירון 8364 פד 2023.</t>
  </si>
  <si>
    <t>מירון 8365 פד 2023.</t>
  </si>
  <si>
    <t>מירון 8366 פד 2023.</t>
  </si>
  <si>
    <t>מירון 8367 פד 2023.</t>
  </si>
  <si>
    <t>מירון 8369 פד 2023.</t>
  </si>
  <si>
    <t>מירון 8370 פד 2023.</t>
  </si>
  <si>
    <t>מירון 8371 פד 2023.</t>
  </si>
  <si>
    <t>מירון 8372 פד 2023.</t>
  </si>
  <si>
    <t>מקורות אג סדרה 6 ל.ס 4.9%</t>
  </si>
  <si>
    <t>מרווח הוגן</t>
  </si>
  <si>
    <t>520010869</t>
  </si>
  <si>
    <t>עירית רעננה 5% 2021</t>
  </si>
  <si>
    <t>500287008</t>
  </si>
  <si>
    <t>yes   די.בי.אס לווין סדרה א ל</t>
  </si>
  <si>
    <t>512705138</t>
  </si>
  <si>
    <t>חברת החשמל לישראל סדרה יב</t>
  </si>
  <si>
    <t>520000472</t>
  </si>
  <si>
    <t>נתיבי גז  סדרה א ל.ס 5.6%</t>
  </si>
  <si>
    <t>513436394</t>
  </si>
  <si>
    <t>קניון אבנת ל.ס סדרה א 5.3%</t>
  </si>
  <si>
    <t>513698365</t>
  </si>
  <si>
    <t>שטרהון נדחה פועלים ג ל.ס 5.75%</t>
  </si>
  <si>
    <t>יצחקי מחסנים בעמ ל.ס. 6.5%</t>
  </si>
  <si>
    <t>511200271</t>
  </si>
  <si>
    <t>אספיסי אל עד 6.7%   סדרה 2</t>
  </si>
  <si>
    <t>אספיסי אל עד 6.7%   סדרה 3</t>
  </si>
  <si>
    <t>אלון  חברה לדלק ל.ס</t>
  </si>
  <si>
    <t>520041690</t>
  </si>
  <si>
    <t>אמקור א</t>
  </si>
  <si>
    <t>510064603</t>
  </si>
  <si>
    <t>צים note 1</t>
  </si>
  <si>
    <t>520015041</t>
  </si>
  <si>
    <t>צים אג"ח סדרה ד רצף מוסדיים</t>
  </si>
  <si>
    <t>RUBY PIPELINE 6 04/22</t>
  </si>
  <si>
    <t>USU7501KAB71</t>
  </si>
  <si>
    <t>Moodys</t>
  </si>
  <si>
    <t>גורם 59</t>
  </si>
  <si>
    <t>347283</t>
  </si>
  <si>
    <t>סה"כ קרנות השקעה</t>
  </si>
  <si>
    <t>קרנות גידור</t>
  </si>
  <si>
    <t>EDEN ROCK STR (u bank(</t>
  </si>
  <si>
    <t>vgg293041056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</si>
  <si>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</si>
  <si>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</si>
  <si>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</si>
  <si>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</si>
  <si>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</si>
  <si>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</si>
  <si>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</si>
  <si>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</si>
  <si>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</si>
  <si>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+ILS/-USD 3.9445 14-04-16 (10) --100</t>
  </si>
  <si>
    <t>10000175</t>
  </si>
  <si>
    <t>+ILS/-USD 3.8419 22-06-16 (10) --81.5</t>
  </si>
  <si>
    <t>10003057</t>
  </si>
  <si>
    <t>+ILS/-USD 3.8445 22-06-16 (10) --90</t>
  </si>
  <si>
    <t>10003059</t>
  </si>
  <si>
    <t>+ILS/-USD 3.85 23-06-16 (12) --84</t>
  </si>
  <si>
    <t>10003061</t>
  </si>
  <si>
    <t>+GBP/-USD 1.4464 16-05-16 (10) +4.3</t>
  </si>
  <si>
    <t>10002986</t>
  </si>
  <si>
    <t>+USD/-GBP 1.4467 16-05-16 (10) +3.7</t>
  </si>
  <si>
    <t>10003012</t>
  </si>
  <si>
    <t>+USD/-GBP 1.4608 16-05-16 (10) +2.93</t>
  </si>
  <si>
    <t>10003001</t>
  </si>
  <si>
    <t>+USD/-JPY 112.382 05-07-16 (10) --47.8</t>
  </si>
  <si>
    <t>10003027</t>
  </si>
  <si>
    <t>+EUR/-USD 1.1234 28-07-16 (10) +41.8</t>
  </si>
  <si>
    <t>10003064</t>
  </si>
  <si>
    <t>+JPY/-USD 111.845 25-07-16 (10) --38.5</t>
  </si>
  <si>
    <t>10003069</t>
  </si>
  <si>
    <t>+JPY/-USD 113.134 25-07-16 (10) --41.6</t>
  </si>
  <si>
    <t>10003066</t>
  </si>
  <si>
    <t>+JPY/-USD 113.229 05-07-16 (10) --32.1</t>
  </si>
  <si>
    <t>10003067</t>
  </si>
  <si>
    <t>+USD/-GBP 1.4026 16-05-16 (10) +3.6</t>
  </si>
  <si>
    <t>10003033</t>
  </si>
  <si>
    <t>+USD/-GBP 1.4203 16-05-16 (10) +3</t>
  </si>
  <si>
    <t>10003037</t>
  </si>
  <si>
    <t>+USD/-GBP 1.4227 16-05-16 (10) +2.3</t>
  </si>
  <si>
    <t>10003062</t>
  </si>
  <si>
    <t>+USD/-GBP 1.4298 16-05-16 (10) +2.3</t>
  </si>
  <si>
    <t>10003050</t>
  </si>
  <si>
    <t>+USD/-GBP 1.4414 16-05-16 (10) +2</t>
  </si>
  <si>
    <t>10003058</t>
  </si>
  <si>
    <t>+USD/-JPY 110.908 25-07-16 (10) --42.2</t>
  </si>
  <si>
    <t>10003051</t>
  </si>
  <si>
    <t>+USD/-JPY 110.957 25-07-16 (10) --44.3</t>
  </si>
  <si>
    <t>10003055</t>
  </si>
  <si>
    <t>393965</t>
  </si>
  <si>
    <t>404626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</si>
  <si>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</si>
  <si>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</si>
  <si>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</si>
  <si>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</si>
  <si>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</si>
  <si>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</si>
  <si>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</si>
  <si>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</si>
  <si>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30010000</t>
  </si>
  <si>
    <t>דירוג פנימי</t>
  </si>
  <si>
    <t>30326000</t>
  </si>
  <si>
    <t>32026000</t>
  </si>
  <si>
    <t>31726000</t>
  </si>
  <si>
    <t>31226000</t>
  </si>
  <si>
    <t>32526000</t>
  </si>
  <si>
    <t>31212000</t>
  </si>
  <si>
    <t>30210000</t>
  </si>
  <si>
    <t>30310000</t>
  </si>
  <si>
    <t>30910000</t>
  </si>
  <si>
    <t>32010000</t>
  </si>
  <si>
    <t>31710000</t>
  </si>
  <si>
    <t>UBS</t>
  </si>
  <si>
    <t>MOODY'S</t>
  </si>
  <si>
    <t>30791000</t>
  </si>
  <si>
    <t>31191000</t>
  </si>
  <si>
    <t>31791000</t>
  </si>
  <si>
    <t>32091000</t>
  </si>
  <si>
    <t>30891000</t>
  </si>
  <si>
    <t>31091000</t>
  </si>
  <si>
    <t>לא</t>
  </si>
  <si>
    <t>כן</t>
  </si>
  <si>
    <t>CC</t>
  </si>
  <si>
    <t>נדלן פאואר סנטר נכסים</t>
  </si>
  <si>
    <t>השכרה</t>
  </si>
  <si>
    <t>כתר נורבגי</t>
  </si>
  <si>
    <t>שקל</t>
  </si>
  <si>
    <t>סה"כ יתרות התחייבות להשקעה</t>
  </si>
  <si>
    <t>בישראל</t>
  </si>
  <si>
    <t>גורם 26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</si>
  <si>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</si>
  <si>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</si>
  <si>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</si>
  <si>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</si>
  <si>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</si>
  <si>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</si>
  <si>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</si>
  <si>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</si>
  <si>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</si>
  <si>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</si>
  <si>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</si>
  <si>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</si>
  <si>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</si>
  <si>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</si>
  <si>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גורם 61</t>
  </si>
  <si>
    <t>גורם 86</t>
  </si>
  <si>
    <t>בחו"ל</t>
  </si>
  <si>
    <t>סה"כ בחו"ל</t>
  </si>
  <si>
    <t>פורוורד ריבית</t>
  </si>
  <si>
    <t>בבטחונות אחרים-גורם 9</t>
  </si>
  <si>
    <t>בבטחונות אחרים - גורם 80</t>
  </si>
  <si>
    <t>בבטחונות אחרים - גורם 29</t>
  </si>
  <si>
    <t>בבטחונות אחרים-גורם 29</t>
  </si>
  <si>
    <t>בבטחונות אחרים - גורם 28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</si>
  <si>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</si>
  <si>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</si>
  <si>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</si>
  <si>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</si>
  <si>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</si>
  <si>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63</t>
  </si>
  <si>
    <t>בבטחונות אחרים - גורם 37</t>
  </si>
  <si>
    <t>בבטחונות אחרים-גורם 62</t>
  </si>
  <si>
    <t>בבטחונות אחרים-גורם 64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</si>
  <si>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</si>
  <si>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</si>
  <si>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</si>
  <si>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</si>
  <si>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61</t>
  </si>
  <si>
    <t>בבטחונות אחרים-גורם 40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</si>
  <si>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</si>
  <si>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</si>
  <si>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</si>
  <si>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</si>
  <si>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</si>
  <si>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 - גורם 14</t>
  </si>
  <si>
    <t>בשיעבוד כלי רכב - גורם 68</t>
  </si>
  <si>
    <t>בשיעבוד כלי רכב-גורם 01</t>
  </si>
  <si>
    <t>בבטחונות אחרים-גורם 79</t>
  </si>
  <si>
    <t>בבטחונות אחרים-גורם 65</t>
  </si>
  <si>
    <t>בבטחונות אחרים-גורם 84</t>
  </si>
  <si>
    <t>בבטחונות אחרים - גורם 76</t>
  </si>
  <si>
    <t>בבטחונות אחרים-גורם 70</t>
  </si>
  <si>
    <t>בבטחונות אחרים-גורם 80</t>
  </si>
  <si>
    <t>בבטחונות אחרים-גורם 81</t>
  </si>
  <si>
    <t>בבטחונות אחרים-גורם 86</t>
  </si>
  <si>
    <t>עמית א.</t>
  </si>
  <si>
    <t>עמית ב.</t>
  </si>
  <si>
    <t>3. חייבים / זכאיים</t>
  </si>
  <si>
    <t>הלוואות לקרן יוזמה - מדד מחירים לצרכן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</si>
</sst>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mmm\-yyyy"/>
    <numFmt numFmtId="170" formatCode="_(* #,##0.00_);_(* \(#,##0.00\);_(* &quot;-&quot;??_);_(@_)"/>
  </numFmts>
  <fonts count="9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  <charset val="177"/>
      <scheme val="minor"/>
    </font>
    <font>
      <b/>
      <sz val="10"/>
      <color rgb="FF000000"/>
      <name val="Arial"/>
      <family val="2"/>
      <scheme val="minor"/>
    </font>
    <font>
      <sz val="12"/>
      <name val="arial"/>
      <family val="2"/>
    </font>
    <font>
      <sz val="10"/>
      <name val="Arial"/>
      <charset val="177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6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554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38" fillId="0" borderId="38" applyNumberFormat="0" applyFill="0" applyAlignment="0" applyProtection="0"/>
    <xf numFmtId="0" fontId="38" fillId="0" borderId="0" applyNumberFormat="0" applyFill="0" applyBorder="0" applyAlignment="0" applyProtection="0"/>
    <xf numFmtId="0" fontId="39" fillId="8" borderId="0" applyNumberFormat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11" borderId="39" applyNumberFormat="0" applyAlignment="0" applyProtection="0"/>
    <xf numFmtId="0" fontId="43" fillId="12" borderId="40" applyNumberFormat="0" applyAlignment="0" applyProtection="0"/>
    <xf numFmtId="0" fontId="44" fillId="12" borderId="39" applyNumberFormat="0" applyAlignment="0" applyProtection="0"/>
    <xf numFmtId="0" fontId="45" fillId="0" borderId="41" applyNumberFormat="0" applyFill="0" applyAlignment="0" applyProtection="0"/>
    <xf numFmtId="0" fontId="46" fillId="13" borderId="42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44" applyNumberFormat="0" applyFill="0" applyAlignment="0" applyProtection="0"/>
    <xf numFmtId="0" fontId="5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0" fillId="38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2" fillId="14" borderId="43" applyNumberFormat="0" applyFont="0" applyAlignment="0" applyProtection="0"/>
    <xf numFmtId="0" fontId="34" fillId="0" borderId="0"/>
    <xf numFmtId="170" fontId="2" fillId="0" borderId="0" applyFont="0" applyFill="0" applyBorder="0" applyAlignment="0" applyProtection="0"/>
    <xf numFmtId="0" fontId="1" fillId="0" borderId="0"/>
    <xf numFmtId="0" fontId="1" fillId="0" borderId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53" fillId="40" borderId="0" applyNumberFormat="0" applyBorder="0" applyAlignment="0" applyProtection="0"/>
    <xf numFmtId="0" fontId="54" fillId="57" borderId="45" applyNumberFormat="0" applyAlignment="0" applyProtection="0"/>
    <xf numFmtId="0" fontId="54" fillId="57" borderId="45" applyNumberFormat="0" applyAlignment="0" applyProtection="0"/>
    <xf numFmtId="0" fontId="55" fillId="58" borderId="46" applyNumberFormat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41" borderId="0" applyNumberFormat="0" applyBorder="0" applyAlignment="0" applyProtection="0"/>
    <xf numFmtId="0" fontId="58" fillId="0" borderId="47" applyNumberFormat="0" applyFill="0" applyAlignment="0" applyProtection="0"/>
    <xf numFmtId="0" fontId="59" fillId="0" borderId="48" applyNumberFormat="0" applyFill="0" applyAlignment="0" applyProtection="0"/>
    <xf numFmtId="0" fontId="60" fillId="0" borderId="49" applyNumberFormat="0" applyFill="0" applyAlignment="0" applyProtection="0"/>
    <xf numFmtId="0" fontId="60" fillId="0" borderId="0" applyNumberFormat="0" applyFill="0" applyBorder="0" applyAlignment="0" applyProtection="0"/>
    <xf numFmtId="0" fontId="61" fillId="44" borderId="45" applyNumberFormat="0" applyAlignment="0" applyProtection="0"/>
    <xf numFmtId="0" fontId="61" fillId="44" borderId="45" applyNumberFormat="0" applyAlignment="0" applyProtection="0"/>
    <xf numFmtId="0" fontId="62" fillId="0" borderId="50" applyNumberFormat="0" applyFill="0" applyAlignment="0" applyProtection="0"/>
    <xf numFmtId="0" fontId="63" fillId="59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0" borderId="51" applyNumberFormat="0" applyFont="0" applyAlignment="0" applyProtection="0"/>
    <xf numFmtId="0" fontId="2" fillId="60" borderId="51" applyNumberFormat="0" applyFont="0" applyAlignment="0" applyProtection="0"/>
    <xf numFmtId="0" fontId="64" fillId="57" borderId="52" applyNumberFormat="0" applyAlignment="0" applyProtection="0"/>
    <xf numFmtId="0" fontId="64" fillId="57" borderId="52" applyNumberFormat="0" applyAlignment="0" applyProtection="0"/>
    <xf numFmtId="0" fontId="65" fillId="0" borderId="0" applyNumberFormat="0" applyFill="0" applyBorder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67" fillId="0" borderId="0" applyNumberFormat="0" applyFill="0" applyBorder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0" fontId="50" fillId="31" borderId="0" applyNumberFormat="0" applyBorder="0" applyAlignment="0" applyProtection="0"/>
    <xf numFmtId="0" fontId="50" fillId="35" borderId="0" applyNumberFormat="0" applyBorder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51" fillId="60" borderId="51" applyNumberFormat="0" applyFont="0" applyAlignment="0" applyProtection="0"/>
    <xf numFmtId="0" fontId="1" fillId="14" borderId="43" applyNumberFormat="0" applyFont="0" applyAlignment="0" applyProtection="0"/>
    <xf numFmtId="0" fontId="44" fillId="12" borderId="39" applyNumberFormat="0" applyAlignment="0" applyProtection="0"/>
    <xf numFmtId="0" fontId="54" fillId="57" borderId="45" applyNumberFormat="0" applyAlignment="0" applyProtection="0"/>
    <xf numFmtId="0" fontId="39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38" fillId="0" borderId="38" applyNumberFormat="0" applyFill="0" applyAlignment="0" applyProtection="0"/>
    <xf numFmtId="0" fontId="3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9" fillId="0" borderId="44" applyNumberFormat="0" applyFill="0" applyAlignment="0" applyProtection="0"/>
    <xf numFmtId="0" fontId="66" fillId="0" borderId="53" applyNumberFormat="0" applyFill="0" applyAlignment="0" applyProtection="0"/>
    <xf numFmtId="0" fontId="43" fillId="12" borderId="40" applyNumberFormat="0" applyAlignment="0" applyProtection="0"/>
    <xf numFmtId="0" fontId="64" fillId="57" borderId="52" applyNumberFormat="0" applyAlignment="0" applyProtection="0"/>
    <xf numFmtId="0" fontId="42" fillId="11" borderId="39" applyNumberFormat="0" applyAlignment="0" applyProtection="0"/>
    <xf numFmtId="0" fontId="61" fillId="44" borderId="45" applyNumberFormat="0" applyAlignment="0" applyProtection="0"/>
    <xf numFmtId="0" fontId="40" fillId="9" borderId="0" applyNumberFormat="0" applyBorder="0" applyAlignment="0" applyProtection="0"/>
    <xf numFmtId="0" fontId="46" fillId="13" borderId="42" applyNumberFormat="0" applyAlignment="0" applyProtection="0"/>
    <xf numFmtId="0" fontId="45" fillId="0" borderId="41" applyNumberFormat="0" applyFill="0" applyAlignment="0" applyProtection="0"/>
    <xf numFmtId="0" fontId="2" fillId="0" borderId="0"/>
    <xf numFmtId="0" fontId="1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6" fillId="0" borderId="60" applyNumberFormat="0" applyFill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" fontId="86" fillId="59" borderId="57" applyNumberFormat="0" applyProtection="0">
      <alignment vertical="center"/>
    </xf>
    <xf numFmtId="0" fontId="81" fillId="0" borderId="55" applyNumberFormat="0" applyFill="0" applyAlignment="0" applyProtection="0"/>
    <xf numFmtId="0" fontId="78" fillId="84" borderId="0" applyNumberFormat="0" applyBorder="0" applyAlignment="0" applyProtection="0"/>
    <xf numFmtId="9" fontId="2" fillId="0" borderId="0" applyFont="0" applyFill="0" applyBorder="0" applyAlignment="0" applyProtection="0"/>
    <xf numFmtId="0" fontId="76" fillId="83" borderId="0" applyNumberFormat="0" applyBorder="0" applyAlignment="0" applyProtection="0"/>
    <xf numFmtId="0" fontId="81" fillId="0" borderId="0" applyNumberFormat="0" applyFill="0" applyBorder="0" applyAlignment="0" applyProtection="0"/>
    <xf numFmtId="4" fontId="87" fillId="63" borderId="0" applyNumberFormat="0" applyProtection="0">
      <alignment horizontal="left" vertical="center" indent="1"/>
    </xf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80" fillId="0" borderId="4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2" fillId="0" borderId="0"/>
    <xf numFmtId="4" fontId="89" fillId="88" borderId="0" applyNumberFormat="0" applyProtection="0">
      <alignment horizontal="left" vertical="center" indent="1"/>
    </xf>
    <xf numFmtId="0" fontId="2" fillId="87" borderId="57" applyNumberFormat="0" applyProtection="0">
      <alignment horizontal="left" vertical="top" indent="1"/>
    </xf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4" fontId="69" fillId="86" borderId="58" applyNumberFormat="0" applyProtection="0">
      <alignment horizontal="left" vertical="center" indent="1"/>
    </xf>
    <xf numFmtId="0" fontId="1" fillId="14" borderId="43" applyNumberFormat="0" applyFont="0" applyAlignment="0" applyProtection="0"/>
    <xf numFmtId="4" fontId="68" fillId="54" borderId="57" applyNumberFormat="0" applyProtection="0">
      <alignment horizontal="right" vertical="center"/>
    </xf>
    <xf numFmtId="4" fontId="68" fillId="46" borderId="57" applyNumberFormat="0" applyProtection="0">
      <alignment horizontal="right" vertical="center"/>
    </xf>
    <xf numFmtId="0" fontId="76" fillId="82" borderId="0" applyNumberFormat="0" applyBorder="0" applyAlignment="0" applyProtection="0"/>
    <xf numFmtId="0" fontId="73" fillId="70" borderId="0" applyNumberFormat="0" applyBorder="0" applyAlignment="0" applyProtection="0"/>
    <xf numFmtId="0" fontId="71" fillId="66" borderId="0" applyNumberFormat="0" applyBorder="0" applyAlignment="0" applyProtection="0"/>
    <xf numFmtId="0" fontId="72" fillId="72" borderId="0" applyNumberFormat="0" applyBorder="0" applyAlignment="0" applyProtection="0"/>
    <xf numFmtId="0" fontId="70" fillId="46" borderId="0" applyNumberFormat="0" applyBorder="0" applyAlignment="0" applyProtection="0"/>
    <xf numFmtId="0" fontId="70" fillId="63" borderId="0" applyNumberFormat="0" applyBorder="0" applyAlignment="0" applyProtection="0"/>
    <xf numFmtId="0" fontId="68" fillId="62" borderId="0" applyNumberFormat="0" applyBorder="0" applyAlignment="0" applyProtection="0"/>
    <xf numFmtId="43" fontId="2" fillId="0" borderId="0" applyFont="0" applyFill="0" applyBorder="0" applyAlignment="0" applyProtection="0"/>
    <xf numFmtId="0" fontId="68" fillId="6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2" fillId="73" borderId="0" applyNumberFormat="0" applyBorder="0" applyAlignment="0" applyProtection="0"/>
    <xf numFmtId="0" fontId="71" fillId="74" borderId="0" applyNumberFormat="0" applyBorder="0" applyAlignment="0" applyProtection="0"/>
    <xf numFmtId="0" fontId="72" fillId="69" borderId="0" applyNumberFormat="0" applyBorder="0" applyAlignment="0" applyProtection="0"/>
    <xf numFmtId="0" fontId="70" fillId="55" borderId="0" applyNumberFormat="0" applyBorder="0" applyAlignment="0" applyProtection="0"/>
    <xf numFmtId="0" fontId="68" fillId="57" borderId="0" applyNumberFormat="0" applyBorder="0" applyAlignment="0" applyProtection="0"/>
    <xf numFmtId="0" fontId="82" fillId="79" borderId="45" applyNumberFormat="0" applyAlignment="0" applyProtection="0"/>
    <xf numFmtId="4" fontId="68" fillId="56" borderId="57" applyNumberFormat="0" applyProtection="0">
      <alignment horizontal="right" vertical="center"/>
    </xf>
    <xf numFmtId="0" fontId="76" fillId="81" borderId="0" applyNumberFormat="0" applyBorder="0" applyAlignment="0" applyProtection="0"/>
    <xf numFmtId="4" fontId="68" fillId="61" borderId="0" applyNumberFormat="0" applyProtection="0">
      <alignment horizontal="left" vertical="center" indent="1"/>
    </xf>
    <xf numFmtId="0" fontId="71" fillId="7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91" fillId="0" borderId="0" applyNumberForma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" fontId="68" fillId="61" borderId="57" applyNumberFormat="0" applyProtection="0">
      <alignment horizontal="left" vertical="center" indent="1"/>
    </xf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85" fillId="80" borderId="52" applyNumberFormat="0" applyAlignment="0" applyProtection="0"/>
    <xf numFmtId="0" fontId="1" fillId="0" borderId="0"/>
    <xf numFmtId="4" fontId="68" fillId="55" borderId="57" applyNumberFormat="0" applyProtection="0">
      <alignment horizontal="right" vertical="center"/>
    </xf>
    <xf numFmtId="0" fontId="1" fillId="0" borderId="0"/>
    <xf numFmtId="0" fontId="2" fillId="63" borderId="57" applyNumberFormat="0" applyProtection="0">
      <alignment horizontal="left" vertical="top" indent="1"/>
    </xf>
    <xf numFmtId="0" fontId="2" fillId="14" borderId="43" applyNumberFormat="0" applyFont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8" fillId="61" borderId="0" applyNumberFormat="0" applyBorder="0" applyAlignment="0" applyProtection="0"/>
    <xf numFmtId="0" fontId="68" fillId="40" borderId="0" applyNumberFormat="0" applyBorder="0" applyAlignment="0" applyProtection="0"/>
    <xf numFmtId="0" fontId="68" fillId="60" borderId="57" applyNumberFormat="0" applyProtection="0">
      <alignment horizontal="left" vertical="top" indent="1"/>
    </xf>
    <xf numFmtId="0" fontId="68" fillId="63" borderId="0" applyNumberFormat="0" applyBorder="0" applyAlignment="0" applyProtection="0"/>
    <xf numFmtId="0" fontId="68" fillId="61" borderId="57" applyNumberFormat="0" applyProtection="0">
      <alignment horizontal="left" vertical="top" indent="1"/>
    </xf>
    <xf numFmtId="0" fontId="71" fillId="67" borderId="0" applyNumberFormat="0" applyBorder="0" applyAlignment="0" applyProtection="0"/>
    <xf numFmtId="0" fontId="70" fillId="63" borderId="0" applyNumberFormat="0" applyBorder="0" applyAlignment="0" applyProtection="0"/>
    <xf numFmtId="0" fontId="72" fillId="65" borderId="0" applyNumberFormat="0" applyBorder="0" applyAlignment="0" applyProtection="0"/>
    <xf numFmtId="0" fontId="72" fillId="74" borderId="0" applyNumberFormat="0" applyBorder="0" applyAlignment="0" applyProtection="0"/>
    <xf numFmtId="4" fontId="68" fillId="87" borderId="0" applyNumberFormat="0" applyProtection="0">
      <alignment horizontal="left" vertical="center" indent="1"/>
    </xf>
    <xf numFmtId="0" fontId="1" fillId="0" borderId="0"/>
    <xf numFmtId="0" fontId="91" fillId="0" borderId="0" applyNumberFormat="0" applyFill="0" applyBorder="0" applyAlignment="0" applyProtection="0"/>
    <xf numFmtId="9" fontId="2" fillId="0" borderId="0" applyFont="0" applyFill="0" applyBorder="0" applyAlignment="0" applyProtection="0"/>
    <xf numFmtId="4" fontId="68" fillId="61" borderId="57" applyNumberFormat="0" applyProtection="0">
      <alignment horizontal="right" vertical="center"/>
    </xf>
    <xf numFmtId="4" fontId="88" fillId="60" borderId="57" applyNumberFormat="0" applyProtection="0">
      <alignment vertical="center"/>
    </xf>
    <xf numFmtId="0" fontId="68" fillId="44" borderId="0" applyNumberFormat="0" applyBorder="0" applyAlignment="0" applyProtection="0"/>
    <xf numFmtId="0" fontId="2" fillId="63" borderId="57" applyNumberFormat="0" applyProtection="0">
      <alignment horizontal="left" vertical="center" indent="1"/>
    </xf>
    <xf numFmtId="0" fontId="72" fillId="73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63" borderId="0" applyNumberFormat="0" applyBorder="0" applyAlignment="0" applyProtection="0"/>
    <xf numFmtId="0" fontId="1" fillId="0" borderId="0"/>
    <xf numFmtId="0" fontId="68" fillId="45" borderId="0" applyNumberFormat="0" applyBorder="0" applyAlignment="0" applyProtection="0"/>
    <xf numFmtId="0" fontId="2" fillId="0" borderId="0"/>
    <xf numFmtId="0" fontId="2" fillId="78" borderId="51" applyNumberFormat="0" applyFont="0" applyAlignment="0" applyProtection="0"/>
    <xf numFmtId="0" fontId="70" fillId="57" borderId="0" applyNumberFormat="0" applyBorder="0" applyAlignment="0" applyProtection="0"/>
    <xf numFmtId="0" fontId="2" fillId="0" borderId="0"/>
    <xf numFmtId="0" fontId="71" fillId="71" borderId="0" applyNumberFormat="0" applyBorder="0" applyAlignment="0" applyProtection="0"/>
    <xf numFmtId="0" fontId="70" fillId="44" borderId="0" applyNumberFormat="0" applyBorder="0" applyAlignment="0" applyProtection="0"/>
    <xf numFmtId="4" fontId="69" fillId="61" borderId="0" applyNumberFormat="0" applyProtection="0">
      <alignment horizontal="left" vertical="center" indent="1"/>
    </xf>
    <xf numFmtId="0" fontId="71" fillId="77" borderId="0" applyNumberFormat="0" applyBorder="0" applyAlignment="0" applyProtection="0"/>
    <xf numFmtId="4" fontId="69" fillId="59" borderId="57" applyNumberFormat="0" applyProtection="0">
      <alignment vertical="center"/>
    </xf>
    <xf numFmtId="0" fontId="2" fillId="87" borderId="57" applyNumberFormat="0" applyProtection="0">
      <alignment horizontal="left" vertical="center" indent="1"/>
    </xf>
    <xf numFmtId="0" fontId="71" fillId="64" borderId="0" applyNumberFormat="0" applyBorder="0" applyAlignment="0" applyProtection="0"/>
    <xf numFmtId="4" fontId="90" fillId="87" borderId="57" applyNumberFormat="0" applyProtection="0">
      <alignment horizontal="right" vertical="center"/>
    </xf>
    <xf numFmtId="0" fontId="71" fillId="71" borderId="0" applyNumberFormat="0" applyBorder="0" applyAlignment="0" applyProtection="0"/>
    <xf numFmtId="4" fontId="88" fillId="87" borderId="57" applyNumberFormat="0" applyProtection="0">
      <alignment horizontal="right" vertical="center"/>
    </xf>
    <xf numFmtId="0" fontId="71" fillId="68" borderId="0" applyNumberFormat="0" applyBorder="0" applyAlignment="0" applyProtection="0"/>
    <xf numFmtId="0" fontId="72" fillId="66" borderId="0" applyNumberFormat="0" applyBorder="0" applyAlignment="0" applyProtection="0"/>
    <xf numFmtId="0" fontId="2" fillId="62" borderId="59" applyNumberFormat="0">
      <protection locked="0"/>
    </xf>
    <xf numFmtId="0" fontId="84" fillId="79" borderId="0" applyNumberFormat="0" applyBorder="0" applyAlignment="0" applyProtection="0"/>
    <xf numFmtId="43" fontId="2" fillId="0" borderId="0" applyFont="0" applyFill="0" applyBorder="0" applyAlignment="0" applyProtection="0"/>
    <xf numFmtId="4" fontId="68" fillId="87" borderId="57" applyNumberFormat="0" applyProtection="0">
      <alignment horizontal="right" vertical="center"/>
    </xf>
    <xf numFmtId="0" fontId="2" fillId="45" borderId="57" applyNumberFormat="0" applyProtection="0">
      <alignment horizontal="left" vertical="center" indent="1"/>
    </xf>
    <xf numFmtId="0" fontId="2" fillId="61" borderId="57" applyNumberFormat="0" applyProtection="0">
      <alignment horizontal="left" vertical="top" indent="1"/>
    </xf>
    <xf numFmtId="4" fontId="68" fillId="85" borderId="57" applyNumberFormat="0" applyProtection="0">
      <alignment horizontal="right" vertical="center"/>
    </xf>
    <xf numFmtId="4" fontId="68" fillId="48" borderId="57" applyNumberFormat="0" applyProtection="0">
      <alignment horizontal="right" vertical="center"/>
    </xf>
    <xf numFmtId="0" fontId="92" fillId="0" borderId="0" applyNumberFormat="0" applyFill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68" fillId="46" borderId="0" applyNumberFormat="0" applyBorder="0" applyAlignment="0" applyProtection="0"/>
    <xf numFmtId="0" fontId="72" fillId="70" borderId="0" applyNumberFormat="0" applyBorder="0" applyAlignment="0" applyProtection="0"/>
    <xf numFmtId="0" fontId="72" fillId="65" borderId="0" applyNumberFormat="0" applyBorder="0" applyAlignment="0" applyProtection="0"/>
    <xf numFmtId="0" fontId="83" fillId="0" borderId="56" applyNumberFormat="0" applyFill="0" applyAlignment="0" applyProtection="0"/>
    <xf numFmtId="0" fontId="69" fillId="59" borderId="57" applyNumberFormat="0" applyProtection="0">
      <alignment horizontal="left" vertical="top" indent="1"/>
    </xf>
    <xf numFmtId="4" fontId="68" fillId="60" borderId="57" applyNumberFormat="0" applyProtection="0">
      <alignment vertical="center"/>
    </xf>
    <xf numFmtId="4" fontId="68" fillId="60" borderId="57" applyNumberFormat="0" applyProtection="0">
      <alignment horizontal="left" vertical="center" indent="1"/>
    </xf>
    <xf numFmtId="0" fontId="2" fillId="45" borderId="57" applyNumberFormat="0" applyProtection="0">
      <alignment horizontal="left" vertical="top" indent="1"/>
    </xf>
    <xf numFmtId="4" fontId="68" fillId="87" borderId="0" applyNumberFormat="0" applyProtection="0">
      <alignment horizontal="left" vertical="center" indent="1"/>
    </xf>
    <xf numFmtId="4" fontId="68" fillId="47" borderId="57" applyNumberFormat="0" applyProtection="0">
      <alignment horizontal="right" vertical="center"/>
    </xf>
    <xf numFmtId="4" fontId="68" fillId="52" borderId="57" applyNumberFormat="0" applyProtection="0">
      <alignment horizontal="right" vertical="center"/>
    </xf>
    <xf numFmtId="4" fontId="69" fillId="59" borderId="57" applyNumberFormat="0" applyProtection="0">
      <alignment horizontal="left" vertical="center" indent="1"/>
    </xf>
    <xf numFmtId="4" fontId="68" fillId="40" borderId="57" applyNumberFormat="0" applyProtection="0">
      <alignment horizontal="right" vertical="center"/>
    </xf>
    <xf numFmtId="0" fontId="77" fillId="0" borderId="0" applyNumberFormat="0" applyFill="0" applyBorder="0" applyAlignment="0" applyProtection="0"/>
    <xf numFmtId="0" fontId="79" fillId="0" borderId="54" applyNumberFormat="0" applyFill="0" applyAlignment="0" applyProtection="0"/>
    <xf numFmtId="0" fontId="74" fillId="80" borderId="45" applyNumberFormat="0" applyAlignment="0" applyProtection="0"/>
    <xf numFmtId="0" fontId="75" fillId="71" borderId="46" applyNumberFormat="0" applyAlignment="0" applyProtection="0"/>
    <xf numFmtId="0" fontId="72" fillId="78" borderId="0" applyNumberFormat="0" applyBorder="0" applyAlignment="0" applyProtection="0"/>
    <xf numFmtId="0" fontId="72" fillId="70" borderId="0" applyNumberFormat="0" applyBorder="0" applyAlignment="0" applyProtection="0"/>
    <xf numFmtId="0" fontId="71" fillId="74" borderId="0" applyNumberFormat="0" applyBorder="0" applyAlignment="0" applyProtection="0"/>
    <xf numFmtId="0" fontId="72" fillId="66" borderId="0" applyNumberFormat="0" applyBorder="0" applyAlignment="0" applyProtection="0"/>
    <xf numFmtId="0" fontId="68" fillId="46" borderId="0" applyNumberFormat="0" applyBorder="0" applyAlignment="0" applyProtection="0"/>
    <xf numFmtId="43" fontId="34" fillId="0" borderId="0" applyFont="0" applyFill="0" applyBorder="0" applyAlignment="0" applyProtection="0"/>
    <xf numFmtId="0" fontId="68" fillId="55" borderId="0" applyNumberFormat="0" applyBorder="0" applyAlignment="0" applyProtection="0"/>
    <xf numFmtId="0" fontId="2" fillId="61" borderId="57" applyNumberFormat="0" applyProtection="0">
      <alignment horizontal="left" vertical="center" indent="1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</cellStyleXfs>
  <cellXfs count="21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1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3" xfId="0" applyFont="1" applyFill="1" applyBorder="1" applyAlignment="1">
      <alignment horizontal="right" inden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10" fontId="29" fillId="0" borderId="0" xfId="13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6" fillId="2" borderId="35" xfId="0" applyFont="1" applyFill="1" applyBorder="1" applyAlignment="1">
      <alignment horizontal="right" vertical="top" wrapText="1" readingOrder="2"/>
    </xf>
    <xf numFmtId="43" fontId="6" fillId="2" borderId="0" xfId="12" applyFont="1" applyFill="1" applyBorder="1" applyAlignment="1">
      <alignment horizontal="right" wrapText="1"/>
    </xf>
    <xf numFmtId="49" fontId="6" fillId="2" borderId="0" xfId="0" applyNumberFormat="1" applyFont="1" applyFill="1" applyBorder="1" applyAlignment="1">
      <alignment horizontal="center" wrapText="1"/>
    </xf>
    <xf numFmtId="43" fontId="2" fillId="0" borderId="24" xfId="12" applyFont="1" applyFill="1" applyBorder="1" applyAlignment="1">
      <alignment horizontal="right"/>
    </xf>
    <xf numFmtId="169" fontId="0" fillId="0" borderId="24" xfId="0" applyNumberFormat="1" applyFill="1" applyBorder="1" applyAlignment="1">
      <alignment horizontal="center"/>
    </xf>
    <xf numFmtId="0" fontId="0" fillId="7" borderId="24" xfId="0" applyFill="1" applyBorder="1" applyAlignment="1">
      <alignment horizontal="right"/>
    </xf>
    <xf numFmtId="0" fontId="21" fillId="7" borderId="24" xfId="0" applyFont="1" applyFill="1" applyBorder="1" applyAlignment="1">
      <alignment horizontal="right"/>
    </xf>
    <xf numFmtId="43" fontId="21" fillId="0" borderId="24" xfId="12" applyFont="1" applyFill="1" applyBorder="1" applyAlignment="1">
      <alignment horizontal="right" indent="1"/>
    </xf>
    <xf numFmtId="43" fontId="31" fillId="0" borderId="24" xfId="12" applyFont="1" applyFill="1" applyBorder="1"/>
    <xf numFmtId="43" fontId="21" fillId="0" borderId="24" xfId="12" applyFont="1" applyFill="1" applyBorder="1" applyAlignment="1">
      <alignment horizontal="right"/>
    </xf>
    <xf numFmtId="43" fontId="32" fillId="0" borderId="24" xfId="12" applyFont="1" applyFill="1" applyBorder="1"/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3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wrapText="1"/>
    </xf>
    <xf numFmtId="43" fontId="6" fillId="0" borderId="16" xfId="12" applyFont="1" applyFill="1" applyBorder="1" applyAlignment="1">
      <alignment horizontal="right"/>
    </xf>
    <xf numFmtId="0" fontId="5" fillId="0" borderId="0" xfId="7" applyFont="1" applyFill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168" fontId="6" fillId="0" borderId="16" xfId="7" applyNumberFormat="1" applyFont="1" applyFill="1" applyBorder="1" applyAlignment="1">
      <alignment horizontal="center"/>
    </xf>
    <xf numFmtId="0" fontId="5" fillId="0" borderId="0" xfId="7" applyFont="1" applyFill="1" applyAlignment="1">
      <alignment horizontal="center"/>
    </xf>
    <xf numFmtId="0" fontId="5" fillId="0" borderId="0" xfId="0" applyFont="1" applyFill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18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14" fontId="0" fillId="0" borderId="0" xfId="0" applyNumberFormat="1" applyFill="1" applyBorder="1" applyAlignment="1">
      <alignment readingOrder="1"/>
    </xf>
    <xf numFmtId="14" fontId="0" fillId="0" borderId="0" xfId="0" applyNumberFormat="1" applyFill="1" applyAlignment="1">
      <alignment readingOrder="1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2" fontId="30" fillId="0" borderId="0" xfId="0" applyNumberFormat="1" applyFont="1" applyFill="1" applyAlignment="1">
      <alignment horizontal="center"/>
    </xf>
    <xf numFmtId="43" fontId="6" fillId="0" borderId="16" xfId="55" applyFont="1" applyBorder="1" applyAlignment="1">
      <alignment horizontal="right"/>
    </xf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0" fontId="7" fillId="0" borderId="0" xfId="62" applyFont="1" applyFill="1" applyAlignment="1">
      <alignment horizontal="right"/>
    </xf>
    <xf numFmtId="0" fontId="34" fillId="0" borderId="0" xfId="62"/>
    <xf numFmtId="0" fontId="5" fillId="0" borderId="0" xfId="62" applyFont="1" applyFill="1" applyAlignment="1">
      <alignment horizontal="right"/>
    </xf>
    <xf numFmtId="166" fontId="28" fillId="0" borderId="0" xfId="62" applyNumberFormat="1" applyFont="1" applyFill="1" applyBorder="1" applyAlignment="1">
      <alignment horizontal="right"/>
    </xf>
    <xf numFmtId="10" fontId="28" fillId="0" borderId="0" xfId="62" applyNumberFormat="1" applyFont="1" applyFill="1" applyBorder="1" applyAlignment="1">
      <alignment horizontal="right"/>
    </xf>
    <xf numFmtId="4" fontId="28" fillId="0" borderId="0" xfId="62" applyNumberFormat="1" applyFont="1" applyFill="1" applyBorder="1" applyAlignment="1">
      <alignment horizontal="right"/>
    </xf>
    <xf numFmtId="10" fontId="27" fillId="0" borderId="0" xfId="62" applyNumberFormat="1" applyFont="1" applyFill="1" applyBorder="1" applyAlignment="1">
      <alignment horizontal="right"/>
    </xf>
    <xf numFmtId="4" fontId="27" fillId="0" borderId="0" xfId="62" applyNumberFormat="1" applyFont="1" applyFill="1" applyBorder="1" applyAlignment="1">
      <alignment horizontal="right"/>
    </xf>
    <xf numFmtId="10" fontId="27" fillId="0" borderId="31" xfId="62" applyNumberFormat="1" applyFont="1" applyFill="1" applyBorder="1" applyAlignment="1">
      <alignment horizontal="right"/>
    </xf>
    <xf numFmtId="4" fontId="27" fillId="0" borderId="31" xfId="62" applyNumberFormat="1" applyFont="1" applyFill="1" applyBorder="1" applyAlignment="1">
      <alignment horizontal="right"/>
    </xf>
    <xf numFmtId="0" fontId="28" fillId="0" borderId="0" xfId="62" applyFont="1" applyFill="1" applyBorder="1" applyAlignment="1">
      <alignment horizontal="right" indent="3"/>
    </xf>
    <xf numFmtId="0" fontId="28" fillId="0" borderId="0" xfId="62" applyNumberFormat="1" applyFont="1" applyFill="1" applyBorder="1" applyAlignment="1">
      <alignment horizontal="right"/>
    </xf>
    <xf numFmtId="0" fontId="28" fillId="0" borderId="0" xfId="62" applyFont="1" applyFill="1" applyBorder="1" applyAlignment="1">
      <alignment horizontal="right" indent="2"/>
    </xf>
    <xf numFmtId="0" fontId="27" fillId="0" borderId="0" xfId="62" applyNumberFormat="1" applyFont="1" applyFill="1" applyBorder="1" applyAlignment="1">
      <alignment horizontal="right"/>
    </xf>
    <xf numFmtId="0" fontId="27" fillId="0" borderId="0" xfId="62" applyFont="1" applyFill="1" applyBorder="1" applyAlignment="1">
      <alignment horizontal="right" indent="1"/>
    </xf>
    <xf numFmtId="0" fontId="27" fillId="0" borderId="31" xfId="62" applyNumberFormat="1" applyFont="1" applyFill="1" applyBorder="1" applyAlignment="1">
      <alignment horizontal="right"/>
    </xf>
    <xf numFmtId="0" fontId="27" fillId="0" borderId="31" xfId="62" applyFont="1" applyFill="1" applyBorder="1" applyAlignment="1">
      <alignment horizontal="right"/>
    </xf>
    <xf numFmtId="49" fontId="6" fillId="2" borderId="2" xfId="62" applyNumberFormat="1" applyFont="1" applyFill="1" applyBorder="1" applyAlignment="1">
      <alignment horizontal="center" wrapText="1"/>
    </xf>
    <xf numFmtId="0" fontId="10" fillId="2" borderId="1" xfId="62" applyFont="1" applyFill="1" applyBorder="1" applyAlignment="1">
      <alignment horizontal="center" vertical="center" wrapText="1"/>
    </xf>
    <xf numFmtId="0" fontId="6" fillId="2" borderId="2" xfId="62" applyFont="1" applyFill="1" applyBorder="1" applyAlignment="1">
      <alignment horizontal="center" vertical="center" wrapText="1"/>
    </xf>
    <xf numFmtId="0" fontId="5" fillId="0" borderId="0" xfId="62" applyFont="1" applyAlignment="1">
      <alignment horizontal="center"/>
    </xf>
    <xf numFmtId="0" fontId="12" fillId="2" borderId="1" xfId="62" applyFont="1" applyFill="1" applyBorder="1" applyAlignment="1">
      <alignment horizontal="center" vertical="center" wrapText="1"/>
    </xf>
    <xf numFmtId="49" fontId="6" fillId="2" borderId="1" xfId="62" applyNumberFormat="1" applyFont="1" applyFill="1" applyBorder="1" applyAlignment="1">
      <alignment horizontal="center" wrapText="1"/>
    </xf>
    <xf numFmtId="0" fontId="5" fillId="0" borderId="0" xfId="62" applyFont="1" applyAlignment="1">
      <alignment horizontal="right"/>
    </xf>
    <xf numFmtId="0" fontId="10" fillId="2" borderId="2" xfId="62" applyFont="1" applyFill="1" applyBorder="1" applyAlignment="1">
      <alignment horizontal="center" vertical="center" wrapText="1"/>
    </xf>
    <xf numFmtId="0" fontId="5" fillId="0" borderId="0" xfId="62" applyFont="1" applyFill="1" applyAlignment="1">
      <alignment horizontal="center"/>
    </xf>
    <xf numFmtId="0" fontId="27" fillId="0" borderId="0" xfId="62" applyFont="1" applyFill="1" applyBorder="1" applyAlignment="1">
      <alignment horizontal="right" indent="2"/>
    </xf>
    <xf numFmtId="49" fontId="28" fillId="0" borderId="0" xfId="62" applyNumberFormat="1" applyFont="1" applyFill="1" applyBorder="1" applyAlignment="1">
      <alignment horizontal="right"/>
    </xf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62" applyFont="1" applyFill="1" applyBorder="1" applyAlignment="1">
      <alignment horizontal="center" vertical="center" wrapText="1" readingOrder="2"/>
    </xf>
    <xf numFmtId="0" fontId="8" fillId="2" borderId="27" xfId="62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554">
    <cellStyle name="20% - Accent1" xfId="66"/>
    <cellStyle name="20% - Accent1 2" xfId="381"/>
    <cellStyle name="20% - Accent2" xfId="67"/>
    <cellStyle name="20% - Accent2 2" xfId="452"/>
    <cellStyle name="20% - Accent3" xfId="68"/>
    <cellStyle name="20% - Accent3 2" xfId="345"/>
    <cellStyle name="20% - Accent4" xfId="69"/>
    <cellStyle name="20% - Accent4 2" xfId="343"/>
    <cellStyle name="20% - Accent5" xfId="70"/>
    <cellStyle name="20% - Accent5 2" xfId="403"/>
    <cellStyle name="20% - Accent6" xfId="71"/>
    <cellStyle name="20% - Accent6 2" xfId="382"/>
    <cellStyle name="20% - הדגשה1" xfId="31" builtinId="30" customBuiltin="1"/>
    <cellStyle name="20% - הדגשה1 2" xfId="72"/>
    <cellStyle name="20% - הדגשה1 2 2" xfId="73"/>
    <cellStyle name="20% - הדגשה1 2 2 2" xfId="240"/>
    <cellStyle name="20% - הדגשה1 2 2 3" xfId="459"/>
    <cellStyle name="20% - הדגשה1 2 3" xfId="239"/>
    <cellStyle name="20% - הדגשה1 2 4" xfId="458"/>
    <cellStyle name="20% - הדגשה1 3" xfId="74"/>
    <cellStyle name="20% - הדגשה1 3 2" xfId="75"/>
    <cellStyle name="20% - הדגשה1 3 2 2" xfId="242"/>
    <cellStyle name="20% - הדגשה1 3 2 3" xfId="461"/>
    <cellStyle name="20% - הדגשה1 3 3" xfId="241"/>
    <cellStyle name="20% - הדגשה1 3 4" xfId="460"/>
    <cellStyle name="20% - הדגשה1 4" xfId="76"/>
    <cellStyle name="20% - הדגשה1 4 2" xfId="243"/>
    <cellStyle name="20% - הדגשה1 4 3" xfId="462"/>
    <cellStyle name="20% - הדגשה1 5" xfId="358"/>
    <cellStyle name="20% - הדגשה1 6" xfId="541"/>
    <cellStyle name="20% - הדגשה2" xfId="35" builtinId="34" customBuiltin="1"/>
    <cellStyle name="20% - הדגשה2 2" xfId="77"/>
    <cellStyle name="20% - הדגשה2 2 2" xfId="78"/>
    <cellStyle name="20% - הדגשה2 2 2 2" xfId="245"/>
    <cellStyle name="20% - הדגשה2 2 2 3" xfId="464"/>
    <cellStyle name="20% - הדגשה2 2 3" xfId="244"/>
    <cellStyle name="20% - הדגשה2 2 4" xfId="463"/>
    <cellStyle name="20% - הדגשה2 3" xfId="79"/>
    <cellStyle name="20% - הדגשה2 3 2" xfId="80"/>
    <cellStyle name="20% - הדגשה2 3 2 2" xfId="247"/>
    <cellStyle name="20% - הדגשה2 3 2 3" xfId="466"/>
    <cellStyle name="20% - הדגשה2 3 3" xfId="246"/>
    <cellStyle name="20% - הדגשה2 3 4" xfId="465"/>
    <cellStyle name="20% - הדגשה2 4" xfId="81"/>
    <cellStyle name="20% - הדגשה2 4 2" xfId="248"/>
    <cellStyle name="20% - הדגשה2 4 3" xfId="467"/>
    <cellStyle name="20% - הדגשה2 5" xfId="360"/>
    <cellStyle name="20% - הדגשה2 6" xfId="543"/>
    <cellStyle name="20% - הדגשה3" xfId="39" builtinId="38" customBuiltin="1"/>
    <cellStyle name="20% - הדגשה3 2" xfId="82"/>
    <cellStyle name="20% - הדגשה3 2 2" xfId="83"/>
    <cellStyle name="20% - הדגשה3 2 2 2" xfId="250"/>
    <cellStyle name="20% - הדגשה3 2 2 3" xfId="469"/>
    <cellStyle name="20% - הדגשה3 2 3" xfId="249"/>
    <cellStyle name="20% - הדגשה3 2 4" xfId="468"/>
    <cellStyle name="20% - הדגשה3 3" xfId="84"/>
    <cellStyle name="20% - הדגשה3 3 2" xfId="85"/>
    <cellStyle name="20% - הדגשה3 3 2 2" xfId="252"/>
    <cellStyle name="20% - הדגשה3 3 2 3" xfId="471"/>
    <cellStyle name="20% - הדגשה3 3 3" xfId="251"/>
    <cellStyle name="20% - הדגשה3 3 4" xfId="470"/>
    <cellStyle name="20% - הדגשה3 4" xfId="86"/>
    <cellStyle name="20% - הדגשה3 4 2" xfId="253"/>
    <cellStyle name="20% - הדגשה3 4 3" xfId="472"/>
    <cellStyle name="20% - הדגשה3 5" xfId="362"/>
    <cellStyle name="20% - הדגשה3 6" xfId="545"/>
    <cellStyle name="20% - הדגשה4" xfId="43" builtinId="42" customBuiltin="1"/>
    <cellStyle name="20% - הדגשה4 2" xfId="87"/>
    <cellStyle name="20% - הדגשה4 2 2" xfId="88"/>
    <cellStyle name="20% - הדגשה4 2 2 2" xfId="255"/>
    <cellStyle name="20% - הדגשה4 2 2 3" xfId="474"/>
    <cellStyle name="20% - הדגשה4 2 3" xfId="254"/>
    <cellStyle name="20% - הדגשה4 2 4" xfId="473"/>
    <cellStyle name="20% - הדגשה4 3" xfId="89"/>
    <cellStyle name="20% - הדגשה4 3 2" xfId="90"/>
    <cellStyle name="20% - הדגשה4 3 2 2" xfId="257"/>
    <cellStyle name="20% - הדגשה4 3 2 3" xfId="476"/>
    <cellStyle name="20% - הדגשה4 3 3" xfId="256"/>
    <cellStyle name="20% - הדגשה4 3 4" xfId="475"/>
    <cellStyle name="20% - הדגשה4 4" xfId="91"/>
    <cellStyle name="20% - הדגשה4 4 2" xfId="258"/>
    <cellStyle name="20% - הדגשה4 4 3" xfId="477"/>
    <cellStyle name="20% - הדגשה4 5" xfId="364"/>
    <cellStyle name="20% - הדגשה4 6" xfId="547"/>
    <cellStyle name="20% - הדגשה5" xfId="47" builtinId="46" customBuiltin="1"/>
    <cellStyle name="20% - הדגשה5 2" xfId="92"/>
    <cellStyle name="20% - הדגשה5 2 2" xfId="93"/>
    <cellStyle name="20% - הדגשה5 2 2 2" xfId="260"/>
    <cellStyle name="20% - הדגשה5 2 2 3" xfId="479"/>
    <cellStyle name="20% - הדגשה5 2 3" xfId="259"/>
    <cellStyle name="20% - הדגשה5 2 4" xfId="478"/>
    <cellStyle name="20% - הדגשה5 3" xfId="94"/>
    <cellStyle name="20% - הדגשה5 3 2" xfId="95"/>
    <cellStyle name="20% - הדגשה5 3 2 2" xfId="262"/>
    <cellStyle name="20% - הדגשה5 3 2 3" xfId="481"/>
    <cellStyle name="20% - הדגשה5 3 3" xfId="261"/>
    <cellStyle name="20% - הדגשה5 3 4" xfId="480"/>
    <cellStyle name="20% - הדגשה5 4" xfId="96"/>
    <cellStyle name="20% - הדגשה5 4 2" xfId="263"/>
    <cellStyle name="20% - הדגשה5 4 3" xfId="482"/>
    <cellStyle name="20% - הדגשה5 5" xfId="367"/>
    <cellStyle name="20% - הדגשה5 6" xfId="549"/>
    <cellStyle name="20% - הדגשה6" xfId="51" builtinId="50" customBuiltin="1"/>
    <cellStyle name="20% - הדגשה6 2" xfId="97"/>
    <cellStyle name="20% - הדגשה6 2 2" xfId="98"/>
    <cellStyle name="20% - הדגשה6 2 2 2" xfId="265"/>
    <cellStyle name="20% - הדגשה6 2 2 3" xfId="484"/>
    <cellStyle name="20% - הדגשה6 2 3" xfId="264"/>
    <cellStyle name="20% - הדגשה6 2 4" xfId="483"/>
    <cellStyle name="20% - הדגשה6 3" xfId="99"/>
    <cellStyle name="20% - הדגשה6 3 2" xfId="100"/>
    <cellStyle name="20% - הדגשה6 3 2 2" xfId="267"/>
    <cellStyle name="20% - הדגשה6 3 2 3" xfId="486"/>
    <cellStyle name="20% - הדגשה6 3 3" xfId="266"/>
    <cellStyle name="20% - הדגשה6 3 4" xfId="485"/>
    <cellStyle name="20% - הדגשה6 4" xfId="101"/>
    <cellStyle name="20% - הדגשה6 4 2" xfId="268"/>
    <cellStyle name="20% - הדגשה6 4 3" xfId="487"/>
    <cellStyle name="20% - הדגשה6 5" xfId="370"/>
    <cellStyle name="20% - הדגשה6 6" xfId="551"/>
    <cellStyle name="40% - Accent1" xfId="102"/>
    <cellStyle name="40% - Accent1 2" xfId="384"/>
    <cellStyle name="40% - Accent2" xfId="103"/>
    <cellStyle name="40% - Accent2 2" xfId="431"/>
    <cellStyle name="40% - Accent3" xfId="104"/>
    <cellStyle name="40% - Accent3 2" xfId="454"/>
    <cellStyle name="40% - Accent4" xfId="105"/>
    <cellStyle name="40% - Accent4 2" xfId="352"/>
    <cellStyle name="40% - Accent5" xfId="106"/>
    <cellStyle name="40% - Accent5 2" xfId="401"/>
    <cellStyle name="40% - Accent6" xfId="107"/>
    <cellStyle name="40% - Accent6 2" xfId="396"/>
    <cellStyle name="40% - הדגשה1" xfId="32" builtinId="31" customBuiltin="1"/>
    <cellStyle name="40% - הדגשה1 2" xfId="108"/>
    <cellStyle name="40% - הדגשה1 2 2" xfId="109"/>
    <cellStyle name="40% - הדגשה1 2 2 2" xfId="270"/>
    <cellStyle name="40% - הדגשה1 2 2 3" xfId="489"/>
    <cellStyle name="40% - הדגשה1 2 3" xfId="269"/>
    <cellStyle name="40% - הדגשה1 2 4" xfId="488"/>
    <cellStyle name="40% - הדגשה1 3" xfId="110"/>
    <cellStyle name="40% - הדגשה1 3 2" xfId="111"/>
    <cellStyle name="40% - הדגשה1 3 2 2" xfId="272"/>
    <cellStyle name="40% - הדגשה1 3 2 3" xfId="491"/>
    <cellStyle name="40% - הדגשה1 3 3" xfId="271"/>
    <cellStyle name="40% - הדגשה1 3 4" xfId="490"/>
    <cellStyle name="40% - הדגשה1 4" xfId="112"/>
    <cellStyle name="40% - הדגשה1 4 2" xfId="273"/>
    <cellStyle name="40% - הדגשה1 4 3" xfId="492"/>
    <cellStyle name="40% - הדגשה1 5" xfId="359"/>
    <cellStyle name="40% - הדגשה1 6" xfId="542"/>
    <cellStyle name="40% - הדגשה2" xfId="36" builtinId="35" customBuiltin="1"/>
    <cellStyle name="40% - הדגשה2 2" xfId="113"/>
    <cellStyle name="40% - הדגשה2 2 2" xfId="114"/>
    <cellStyle name="40% - הדגשה2 2 2 2" xfId="275"/>
    <cellStyle name="40% - הדגשה2 2 2 3" xfId="494"/>
    <cellStyle name="40% - הדגשה2 2 3" xfId="274"/>
    <cellStyle name="40% - הדגשה2 2 4" xfId="493"/>
    <cellStyle name="40% - הדגשה2 3" xfId="115"/>
    <cellStyle name="40% - הדגשה2 3 2" xfId="116"/>
    <cellStyle name="40% - הדגשה2 3 2 2" xfId="277"/>
    <cellStyle name="40% - הדגשה2 3 2 3" xfId="496"/>
    <cellStyle name="40% - הדגשה2 3 3" xfId="276"/>
    <cellStyle name="40% - הדגשה2 3 4" xfId="495"/>
    <cellStyle name="40% - הדגשה2 4" xfId="117"/>
    <cellStyle name="40% - הדגשה2 4 2" xfId="278"/>
    <cellStyle name="40% - הדגשה2 4 3" xfId="497"/>
    <cellStyle name="40% - הדגשה2 5" xfId="361"/>
    <cellStyle name="40% - הדגשה2 6" xfId="544"/>
    <cellStyle name="40% - הדגשה3" xfId="40" builtinId="39" customBuiltin="1"/>
    <cellStyle name="40% - הדגשה3 2" xfId="118"/>
    <cellStyle name="40% - הדגשה3 2 2" xfId="119"/>
    <cellStyle name="40% - הדגשה3 2 2 2" xfId="280"/>
    <cellStyle name="40% - הדגשה3 2 2 3" xfId="499"/>
    <cellStyle name="40% - הדגשה3 2 3" xfId="279"/>
    <cellStyle name="40% - הדגשה3 2 4" xfId="498"/>
    <cellStyle name="40% - הדגשה3 3" xfId="120"/>
    <cellStyle name="40% - הדגשה3 3 2" xfId="121"/>
    <cellStyle name="40% - הדגשה3 3 2 2" xfId="282"/>
    <cellStyle name="40% - הדגשה3 3 2 3" xfId="501"/>
    <cellStyle name="40% - הדגשה3 3 3" xfId="281"/>
    <cellStyle name="40% - הדגשה3 3 4" xfId="500"/>
    <cellStyle name="40% - הדגשה3 4" xfId="122"/>
    <cellStyle name="40% - הדגשה3 4 2" xfId="283"/>
    <cellStyle name="40% - הדגשה3 4 3" xfId="502"/>
    <cellStyle name="40% - הדגשה3 5" xfId="363"/>
    <cellStyle name="40% - הדגשה3 6" xfId="546"/>
    <cellStyle name="40% - הדגשה4" xfId="44" builtinId="43" customBuiltin="1"/>
    <cellStyle name="40% - הדגשה4 2" xfId="123"/>
    <cellStyle name="40% - הדגשה4 2 2" xfId="124"/>
    <cellStyle name="40% - הדגשה4 2 2 2" xfId="285"/>
    <cellStyle name="40% - הדגשה4 2 2 3" xfId="504"/>
    <cellStyle name="40% - הדגשה4 2 3" xfId="284"/>
    <cellStyle name="40% - הדגשה4 2 4" xfId="503"/>
    <cellStyle name="40% - הדגשה4 3" xfId="125"/>
    <cellStyle name="40% - הדגשה4 3 2" xfId="126"/>
    <cellStyle name="40% - הדגשה4 3 2 2" xfId="287"/>
    <cellStyle name="40% - הדגשה4 3 2 3" xfId="506"/>
    <cellStyle name="40% - הדגשה4 3 3" xfId="286"/>
    <cellStyle name="40% - הדגשה4 3 4" xfId="505"/>
    <cellStyle name="40% - הדגשה4 4" xfId="127"/>
    <cellStyle name="40% - הדגשה4 4 2" xfId="288"/>
    <cellStyle name="40% - הדגשה4 4 3" xfId="507"/>
    <cellStyle name="40% - הדגשה4 5" xfId="365"/>
    <cellStyle name="40% - הדגשה4 6" xfId="548"/>
    <cellStyle name="40% - הדגשה5" xfId="48" builtinId="47" customBuiltin="1"/>
    <cellStyle name="40% - הדגשה5 2" xfId="128"/>
    <cellStyle name="40% - הדגשה5 2 2" xfId="129"/>
    <cellStyle name="40% - הדגשה5 2 2 2" xfId="290"/>
    <cellStyle name="40% - הדגשה5 2 2 3" xfId="509"/>
    <cellStyle name="40% - הדגשה5 2 3" xfId="289"/>
    <cellStyle name="40% - הדגשה5 2 4" xfId="508"/>
    <cellStyle name="40% - הדגשה5 3" xfId="130"/>
    <cellStyle name="40% - הדגשה5 3 2" xfId="131"/>
    <cellStyle name="40% - הדגשה5 3 2 2" xfId="292"/>
    <cellStyle name="40% - הדגשה5 3 2 3" xfId="511"/>
    <cellStyle name="40% - הדגשה5 3 3" xfId="291"/>
    <cellStyle name="40% - הדגשה5 3 4" xfId="510"/>
    <cellStyle name="40% - הדגשה5 4" xfId="132"/>
    <cellStyle name="40% - הדגשה5 4 2" xfId="293"/>
    <cellStyle name="40% - הדגשה5 4 3" xfId="512"/>
    <cellStyle name="40% - הדגשה5 5" xfId="368"/>
    <cellStyle name="40% - הדגשה5 6" xfId="550"/>
    <cellStyle name="40% - הדגשה6" xfId="52" builtinId="51" customBuiltin="1"/>
    <cellStyle name="40% - הדגשה6 2" xfId="133"/>
    <cellStyle name="40% - הדגשה6 2 2" xfId="134"/>
    <cellStyle name="40% - הדגשה6 2 2 2" xfId="295"/>
    <cellStyle name="40% - הדגשה6 2 2 3" xfId="514"/>
    <cellStyle name="40% - הדגשה6 2 3" xfId="294"/>
    <cellStyle name="40% - הדגשה6 2 4" xfId="513"/>
    <cellStyle name="40% - הדגשה6 3" xfId="135"/>
    <cellStyle name="40% - הדגשה6 3 2" xfId="136"/>
    <cellStyle name="40% - הדגשה6 3 2 2" xfId="297"/>
    <cellStyle name="40% - הדגשה6 3 2 3" xfId="516"/>
    <cellStyle name="40% - הדגשה6 3 3" xfId="296"/>
    <cellStyle name="40% - הדגשה6 3 4" xfId="515"/>
    <cellStyle name="40% - הדגשה6 4" xfId="137"/>
    <cellStyle name="40% - הדגשה6 4 2" xfId="298"/>
    <cellStyle name="40% - הדגשה6 4 3" xfId="517"/>
    <cellStyle name="40% - הדגשה6 5" xfId="371"/>
    <cellStyle name="40% - הדגשה6 6" xfId="552"/>
    <cellStyle name="60% - Accent1" xfId="138"/>
    <cellStyle name="60% - Accent1 2" xfId="342"/>
    <cellStyle name="60% - Accent2" xfId="139"/>
    <cellStyle name="60% - Accent2 2" xfId="341"/>
    <cellStyle name="60% - Accent3" xfId="140"/>
    <cellStyle name="60% - Accent3 2" xfId="351"/>
    <cellStyle name="60% - Accent4" xfId="141"/>
    <cellStyle name="60% - Accent4 2" xfId="406"/>
    <cellStyle name="60% - Accent5" xfId="142"/>
    <cellStyle name="60% - Accent5 2" xfId="387"/>
    <cellStyle name="60% - Accent6" xfId="143"/>
    <cellStyle name="60% - Accent6 2" xfId="409"/>
    <cellStyle name="60% - הדגשה1" xfId="33" builtinId="32" customBuiltin="1"/>
    <cellStyle name="60% - הדגשה1 2" xfId="144"/>
    <cellStyle name="60% - הדגשה2" xfId="37" builtinId="36" customBuiltin="1"/>
    <cellStyle name="60% - הדגשה2 2" xfId="145"/>
    <cellStyle name="60% - הדגשה3" xfId="41" builtinId="40" customBuiltin="1"/>
    <cellStyle name="60% - הדגשה3 2" xfId="146"/>
    <cellStyle name="60% - הדגשה4" xfId="45" builtinId="44" customBuiltin="1"/>
    <cellStyle name="60% - הדגשה4 2" xfId="147"/>
    <cellStyle name="60% - הדגשה5" xfId="49" builtinId="48" customBuiltin="1"/>
    <cellStyle name="60% - הדגשה5 2" xfId="148"/>
    <cellStyle name="60% - הדגשה6" xfId="53" builtinId="52" customBuiltin="1"/>
    <cellStyle name="60% - הדגשה6 2" xfId="149"/>
    <cellStyle name="Accent1" xfId="150"/>
    <cellStyle name="Accent1 - 20%" xfId="388"/>
    <cellStyle name="Accent1 - 40%" xfId="419"/>
    <cellStyle name="Accent1 - 60%" xfId="386"/>
    <cellStyle name="Accent1 2" xfId="414"/>
    <cellStyle name="Accent2" xfId="151"/>
    <cellStyle name="Accent2 - 20%" xfId="350"/>
    <cellStyle name="Accent2 - 40%" xfId="432"/>
    <cellStyle name="Accent2 - 60%" xfId="408"/>
    <cellStyle name="Accent2 2" xfId="418"/>
    <cellStyle name="Accent3" xfId="152"/>
    <cellStyle name="Accent3 - 20%" xfId="340"/>
    <cellStyle name="Accent3 - 40%" xfId="398"/>
    <cellStyle name="Accent3 - 60%" xfId="349"/>
    <cellStyle name="Accent3 2" xfId="416"/>
    <cellStyle name="Accent4" xfId="153"/>
    <cellStyle name="Accent4 - 20%" xfId="348"/>
    <cellStyle name="Accent4 - 40%" xfId="389"/>
    <cellStyle name="Accent4 - 60%" xfId="450"/>
    <cellStyle name="Accent4 2" xfId="430"/>
    <cellStyle name="Accent5" xfId="154"/>
    <cellStyle name="Accent5 - 20%" xfId="433"/>
    <cellStyle name="Accent5 - 40%" xfId="451"/>
    <cellStyle name="Accent5 - 60%" xfId="339"/>
    <cellStyle name="Accent5 2" xfId="429"/>
    <cellStyle name="Accent6" xfId="155"/>
    <cellStyle name="Accent6 - 20%" xfId="448"/>
    <cellStyle name="Accent6 - 40%" xfId="449"/>
    <cellStyle name="Accent6 - 60%" xfId="357"/>
    <cellStyle name="Accent6 2" xfId="411"/>
    <cellStyle name="Bad" xfId="156"/>
    <cellStyle name="Bad 2" xfId="338"/>
    <cellStyle name="Calculation" xfId="157"/>
    <cellStyle name="Calculation 2" xfId="158"/>
    <cellStyle name="Calculation 3" xfId="446"/>
    <cellStyle name="Check Cell" xfId="159"/>
    <cellStyle name="Check Cell 2" xfId="447"/>
    <cellStyle name="Comma" xfId="12" builtinId="3"/>
    <cellStyle name="Comma 2" xfId="1"/>
    <cellStyle name="Comma 2 2" xfId="161"/>
    <cellStyle name="Comma 2 2 2" xfId="307"/>
    <cellStyle name="Comma 2 2 3" xfId="346"/>
    <cellStyle name="Comma 2 2 4" xfId="519"/>
    <cellStyle name="Comma 2 3" xfId="160"/>
    <cellStyle name="Comma 2 3 2" xfId="325"/>
    <cellStyle name="Comma 2 3 3" xfId="422"/>
    <cellStyle name="Comma 2 4" xfId="235"/>
    <cellStyle name="Comma 2 4 2" xfId="306"/>
    <cellStyle name="Comma 2 5" xfId="379"/>
    <cellStyle name="Comma 2 6" xfId="400"/>
    <cellStyle name="Comma 2 7" xfId="518"/>
    <cellStyle name="Comma 2 8" xfId="56"/>
    <cellStyle name="Comma 3" xfId="63"/>
    <cellStyle name="Comma 3 2" xfId="344"/>
    <cellStyle name="Comma 4" xfId="232"/>
    <cellStyle name="Comma 4 2" xfId="380"/>
    <cellStyle name="Comma 5" xfId="453"/>
    <cellStyle name="Comma 6" xfId="55"/>
    <cellStyle name="Currency [0] _1" xfId="2"/>
    <cellStyle name="Emphasis 1" xfId="355"/>
    <cellStyle name="Emphasis 2" xfId="337"/>
    <cellStyle name="Emphasis 3" xfId="303"/>
    <cellStyle name="Explanatory Text" xfId="162"/>
    <cellStyle name="Explanatory Text 2" xfId="444"/>
    <cellStyle name="Good" xfId="163"/>
    <cellStyle name="Good 2" xfId="301"/>
    <cellStyle name="Heading 1" xfId="164"/>
    <cellStyle name="Heading 1 2" xfId="445"/>
    <cellStyle name="Heading 2" xfId="165"/>
    <cellStyle name="Heading 2 2" xfId="308"/>
    <cellStyle name="Heading 3" xfId="166"/>
    <cellStyle name="Heading 3 2" xfId="300"/>
    <cellStyle name="Heading 4" xfId="167"/>
    <cellStyle name="Heading 4 2" xfId="304"/>
    <cellStyle name="Hyperlink 2" xfId="3"/>
    <cellStyle name="Input" xfId="168"/>
    <cellStyle name="Input 2" xfId="169"/>
    <cellStyle name="Input 3" xfId="353"/>
    <cellStyle name="Linked Cell" xfId="170"/>
    <cellStyle name="Linked Cell 2" xfId="434"/>
    <cellStyle name="Neutral" xfId="171"/>
    <cellStyle name="Neutral 2" xfId="421"/>
    <cellStyle name="Normal" xfId="0" builtinId="0"/>
    <cellStyle name="Normal 10" xfId="172"/>
    <cellStyle name="Normal 10 2" xfId="173"/>
    <cellStyle name="Normal 10 2 2" xfId="310"/>
    <cellStyle name="Normal 10 2 3" xfId="521"/>
    <cellStyle name="Normal 10 3" xfId="309"/>
    <cellStyle name="Normal 10 4" xfId="520"/>
    <cellStyle name="Normal 11" xfId="4"/>
    <cellStyle name="Normal 11 2" xfId="174"/>
    <cellStyle name="Normal 11 2 2" xfId="402"/>
    <cellStyle name="Normal 11 3" xfId="233"/>
    <cellStyle name="Normal 11 4" xfId="391"/>
    <cellStyle name="Normal 11 5" xfId="57"/>
    <cellStyle name="Normal 12" xfId="175"/>
    <cellStyle name="Normal 12 2" xfId="311"/>
    <cellStyle name="Normal 12 3" xfId="522"/>
    <cellStyle name="Normal 13" xfId="229"/>
    <cellStyle name="Normal 14" xfId="230"/>
    <cellStyle name="Normal 14 2" xfId="373"/>
    <cellStyle name="Normal 14 3" xfId="553"/>
    <cellStyle name="Normal 15" xfId="62"/>
    <cellStyle name="Normal 16" xfId="404"/>
    <cellStyle name="Normal 17" xfId="54"/>
    <cellStyle name="Normal 2" xfId="5"/>
    <cellStyle name="Normal 2 2" xfId="176"/>
    <cellStyle name="Normal 2 2 2" xfId="312"/>
    <cellStyle name="Normal 2 2 3" xfId="523"/>
    <cellStyle name="Normal 2 3" xfId="378"/>
    <cellStyle name="Normal 2 4" xfId="58"/>
    <cellStyle name="Normal 3" xfId="6"/>
    <cellStyle name="Normal 3 2" xfId="177"/>
    <cellStyle name="Normal 3 2 2" xfId="313"/>
    <cellStyle name="Normal 3 2 3" xfId="524"/>
    <cellStyle name="Normal 3 3" xfId="64"/>
    <cellStyle name="Normal 3 3 2" xfId="375"/>
    <cellStyle name="Normal 3 3 3" xfId="326"/>
    <cellStyle name="Normal 3 4" xfId="237"/>
    <cellStyle name="Normal 3 5" xfId="347"/>
    <cellStyle name="Normal 3 6" xfId="456"/>
    <cellStyle name="Normal 3 7" xfId="59"/>
    <cellStyle name="Normal 4" xfId="65"/>
    <cellStyle name="Normal 4 2" xfId="178"/>
    <cellStyle name="Normal 4 2 2" xfId="314"/>
    <cellStyle name="Normal 4 2 3" xfId="525"/>
    <cellStyle name="Normal 4 3" xfId="238"/>
    <cellStyle name="Normal 4 4" xfId="407"/>
    <cellStyle name="Normal 4 5" xfId="457"/>
    <cellStyle name="Normal 5" xfId="179"/>
    <cellStyle name="Normal 5 2" xfId="180"/>
    <cellStyle name="Normal 5 2 2" xfId="316"/>
    <cellStyle name="Normal 5 2 3" xfId="527"/>
    <cellStyle name="Normal 5 3" xfId="315"/>
    <cellStyle name="Normal 5 4" xfId="526"/>
    <cellStyle name="Normal 6" xfId="181"/>
    <cellStyle name="Normal 6 2" xfId="182"/>
    <cellStyle name="Normal 6 2 2" xfId="318"/>
    <cellStyle name="Normal 6 2 3" xfId="529"/>
    <cellStyle name="Normal 6 3" xfId="317"/>
    <cellStyle name="Normal 6 4" xfId="528"/>
    <cellStyle name="Normal 7" xfId="183"/>
    <cellStyle name="Normal 7 2" xfId="184"/>
    <cellStyle name="Normal 7 2 2" xfId="320"/>
    <cellStyle name="Normal 7 2 3" xfId="531"/>
    <cellStyle name="Normal 7 3" xfId="319"/>
    <cellStyle name="Normal 7 4" xfId="530"/>
    <cellStyle name="Normal 8" xfId="185"/>
    <cellStyle name="Normal 8 2" xfId="186"/>
    <cellStyle name="Normal 8 2 2" xfId="322"/>
    <cellStyle name="Normal 8 2 3" xfId="533"/>
    <cellStyle name="Normal 8 3" xfId="321"/>
    <cellStyle name="Normal 8 4" xfId="532"/>
    <cellStyle name="Normal 9" xfId="187"/>
    <cellStyle name="Normal 9 2" xfId="188"/>
    <cellStyle name="Normal 9 2 2" xfId="324"/>
    <cellStyle name="Normal 9 2 3" xfId="535"/>
    <cellStyle name="Normal 9 3" xfId="323"/>
    <cellStyle name="Normal 9 4" xfId="534"/>
    <cellStyle name="Normal_2007-16618" xfId="7"/>
    <cellStyle name="Note" xfId="189"/>
    <cellStyle name="Note 2" xfId="190"/>
    <cellStyle name="Note 3" xfId="405"/>
    <cellStyle name="Output" xfId="191"/>
    <cellStyle name="Output 2" xfId="192"/>
    <cellStyle name="Output 3" xfId="372"/>
    <cellStyle name="Percent" xfId="13" builtinId="5"/>
    <cellStyle name="Percent 2" xfId="8"/>
    <cellStyle name="Percent 2 2" xfId="234"/>
    <cellStyle name="Percent 2 3" xfId="399"/>
    <cellStyle name="Percent 2 3 2" xfId="393"/>
    <cellStyle name="Percent 2 4" xfId="60"/>
    <cellStyle name="Percent 3" xfId="231"/>
    <cellStyle name="Percent 3 2" xfId="302"/>
    <cellStyle name="SAPBEXaggData" xfId="412"/>
    <cellStyle name="SAPBEXaggDataEmph" xfId="299"/>
    <cellStyle name="SAPBEXaggItem" xfId="442"/>
    <cellStyle name="SAPBEXaggItemX" xfId="435"/>
    <cellStyle name="SAPBEXchaText" xfId="410"/>
    <cellStyle name="SAPBEXexcBad7" xfId="443"/>
    <cellStyle name="SAPBEXexcBad8" xfId="336"/>
    <cellStyle name="SAPBEXexcBad9" xfId="335"/>
    <cellStyle name="SAPBEXexcCritical4" xfId="427"/>
    <cellStyle name="SAPBEXexcCritical5" xfId="441"/>
    <cellStyle name="SAPBEXexcCritical6" xfId="354"/>
    <cellStyle name="SAPBEXexcGood1" xfId="374"/>
    <cellStyle name="SAPBEXexcGood2" xfId="426"/>
    <cellStyle name="SAPBEXexcGood3" xfId="440"/>
    <cellStyle name="SAPBEXfilterDrill" xfId="333"/>
    <cellStyle name="SAPBEXfilterItem" xfId="390"/>
    <cellStyle name="SAPBEXfilterText" xfId="305"/>
    <cellStyle name="SAPBEXformats" xfId="394"/>
    <cellStyle name="SAPBEXheaderItem" xfId="439"/>
    <cellStyle name="SAPBEXheaderText" xfId="356"/>
    <cellStyle name="SAPBEXHLevel0" xfId="397"/>
    <cellStyle name="SAPBEXHLevel0X" xfId="376"/>
    <cellStyle name="SAPBEXHLevel1" xfId="455"/>
    <cellStyle name="SAPBEXHLevel1X" xfId="425"/>
    <cellStyle name="SAPBEXHLevel2" xfId="424"/>
    <cellStyle name="SAPBEXHLevel2X" xfId="438"/>
    <cellStyle name="SAPBEXHLevel3" xfId="413"/>
    <cellStyle name="SAPBEXHLevel3X" xfId="328"/>
    <cellStyle name="SAPBEXinputData" xfId="420"/>
    <cellStyle name="SAPBEXresData" xfId="436"/>
    <cellStyle name="SAPBEXresDataEmph" xfId="395"/>
    <cellStyle name="SAPBEXresItem" xfId="437"/>
    <cellStyle name="SAPBEXresItemX" xfId="383"/>
    <cellStyle name="SAPBEXstdData" xfId="423"/>
    <cellStyle name="SAPBEXstdDataEmph" xfId="417"/>
    <cellStyle name="SAPBEXstdItem" xfId="369"/>
    <cellStyle name="SAPBEXstdItemX" xfId="385"/>
    <cellStyle name="SAPBEXtitle" xfId="327"/>
    <cellStyle name="SAPBEXundefined" xfId="415"/>
    <cellStyle name="Sheet Title" xfId="392"/>
    <cellStyle name="Text" xfId="9"/>
    <cellStyle name="Title" xfId="193"/>
    <cellStyle name="Title 2" xfId="366"/>
    <cellStyle name="Total" xfId="10"/>
    <cellStyle name="Total 2" xfId="195"/>
    <cellStyle name="Total 2 2" xfId="236"/>
    <cellStyle name="Total 3" xfId="194"/>
    <cellStyle name="Warning Text" xfId="196"/>
    <cellStyle name="Warning Text 2" xfId="428"/>
    <cellStyle name="הדגשה1" xfId="30" builtinId="29" customBuiltin="1"/>
    <cellStyle name="הדגשה1 2" xfId="197"/>
    <cellStyle name="הדגשה2" xfId="34" builtinId="33" customBuiltin="1"/>
    <cellStyle name="הדגשה2 2" xfId="198"/>
    <cellStyle name="הדגשה3" xfId="38" builtinId="37" customBuiltin="1"/>
    <cellStyle name="הדגשה3 2" xfId="199"/>
    <cellStyle name="הדגשה4" xfId="42" builtinId="41" customBuiltin="1"/>
    <cellStyle name="הדגשה4 2" xfId="200"/>
    <cellStyle name="הדגשה5" xfId="46" builtinId="45" customBuiltin="1"/>
    <cellStyle name="הדגשה5 2" xfId="201"/>
    <cellStyle name="הדגשה6" xfId="50" builtinId="49" customBuiltin="1"/>
    <cellStyle name="הדגשה6 2" xfId="202"/>
    <cellStyle name="היפר-קישור" xfId="11" builtinId="8"/>
    <cellStyle name="הערה 2" xfId="203"/>
    <cellStyle name="הערה 2 2" xfId="204"/>
    <cellStyle name="הערה 2 2 2" xfId="330"/>
    <cellStyle name="הערה 2 2 3" xfId="537"/>
    <cellStyle name="הערה 2 3" xfId="329"/>
    <cellStyle name="הערה 2 4" xfId="536"/>
    <cellStyle name="הערה 3" xfId="205"/>
    <cellStyle name="הערה 3 2" xfId="206"/>
    <cellStyle name="הערה 3 2 2" xfId="332"/>
    <cellStyle name="הערה 3 2 3" xfId="539"/>
    <cellStyle name="הערה 3 3" xfId="331"/>
    <cellStyle name="הערה 3 4" xfId="538"/>
    <cellStyle name="הערה 4" xfId="207"/>
    <cellStyle name="הערה 5" xfId="208"/>
    <cellStyle name="הערה 5 2" xfId="334"/>
    <cellStyle name="הערה 5 3" xfId="540"/>
    <cellStyle name="הערה 6" xfId="377"/>
    <cellStyle name="הערה 7" xfId="61"/>
    <cellStyle name="חישוב" xfId="24" builtinId="22" customBuiltin="1"/>
    <cellStyle name="חישוב 2" xfId="209"/>
    <cellStyle name="חישוב 3" xfId="210"/>
    <cellStyle name="טוב" xfId="19" builtinId="26" customBuiltin="1"/>
    <cellStyle name="טוב 2" xfId="211"/>
    <cellStyle name="טקסט אזהרה" xfId="27" builtinId="11" customBuiltin="1"/>
    <cellStyle name="טקסט אזהרה 2" xfId="212"/>
    <cellStyle name="טקסט הסברי" xfId="28" builtinId="53" customBuiltin="1"/>
    <cellStyle name="טקסט הסברי 2" xfId="213"/>
    <cellStyle name="כותרת" xfId="14" builtinId="15" customBuiltin="1"/>
    <cellStyle name="כותרת 1" xfId="15" builtinId="16" customBuiltin="1"/>
    <cellStyle name="כותרת 1 2" xfId="214"/>
    <cellStyle name="כותרת 2" xfId="16" builtinId="17" customBuiltin="1"/>
    <cellStyle name="כותרת 2 2" xfId="215"/>
    <cellStyle name="כותרת 3" xfId="17" builtinId="18" customBuiltin="1"/>
    <cellStyle name="כותרת 3 2" xfId="216"/>
    <cellStyle name="כותרת 4" xfId="18" builtinId="19" customBuiltin="1"/>
    <cellStyle name="כותרת 4 2" xfId="217"/>
    <cellStyle name="כותרת 5" xfId="218"/>
    <cellStyle name="ניטראלי" xfId="21" builtinId="28" customBuiltin="1"/>
    <cellStyle name="ניטראלי 2" xfId="219"/>
    <cellStyle name="סה&quot;כ" xfId="29" builtinId="25" customBuiltin="1"/>
    <cellStyle name="סה&quot;כ 2" xfId="220"/>
    <cellStyle name="סה&quot;כ 3" xfId="221"/>
    <cellStyle name="פלט" xfId="23" builtinId="21" customBuiltin="1"/>
    <cellStyle name="פלט 2" xfId="222"/>
    <cellStyle name="פלט 3" xfId="223"/>
    <cellStyle name="קלט" xfId="22" builtinId="20" customBuiltin="1"/>
    <cellStyle name="קלט 2" xfId="224"/>
    <cellStyle name="קלט 3" xfId="225"/>
    <cellStyle name="רע" xfId="20" builtinId="27" customBuiltin="1"/>
    <cellStyle name="רע 2" xfId="226"/>
    <cellStyle name="תא מסומן" xfId="26" builtinId="23" customBuiltin="1"/>
    <cellStyle name="תא מסומן 2" xfId="227"/>
    <cellStyle name="תא מקושר" xfId="25" builtinId="24" customBuiltin="1"/>
    <cellStyle name="תא מקושר 2" xfId="22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D68"/>
  <sheetViews>
    <sheetView rightToLeft="1" tabSelected="1" zoomScaleNormal="100" workbookViewId="0">
      <selection activeCell="A17" sqref="A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8.140625" style="9" customWidth="1"/>
    <col min="37" max="37" width="6.28515625" style="9" customWidth="1"/>
    <col min="38" max="38" width="8" style="9" customWidth="1"/>
    <col min="39" max="39" width="8.7109375" style="9" customWidth="1"/>
    <col min="40" max="40" width="10" style="9" customWidth="1"/>
    <col min="41" max="41" width="9.5703125" style="9" customWidth="1"/>
    <col min="42" max="42" width="6.140625" style="9" customWidth="1"/>
    <col min="43" max="44" width="5.7109375" style="9" customWidth="1"/>
    <col min="45" max="45" width="6.85546875" style="9" customWidth="1"/>
    <col min="46" max="46" width="6.42578125" style="9" customWidth="1"/>
    <col min="47" max="47" width="6.7109375" style="9" customWidth="1"/>
    <col min="48" max="48" width="7.28515625" style="9" customWidth="1"/>
    <col min="49" max="60" width="5.7109375" style="9" customWidth="1"/>
    <col min="61" max="16384" width="9.140625" style="9"/>
  </cols>
  <sheetData>
    <row r="1" spans="1:30">
      <c r="B1" s="54" t="s">
        <v>162</v>
      </c>
      <c r="C1" s="77" t="s" vm="1">
        <v>217</v>
      </c>
    </row>
    <row r="2" spans="1:30">
      <c r="B2" s="54" t="s">
        <v>161</v>
      </c>
      <c r="C2" s="77" t="s">
        <v>218</v>
      </c>
    </row>
    <row r="3" spans="1:30">
      <c r="B3" s="54" t="s">
        <v>163</v>
      </c>
      <c r="C3" s="77" t="s">
        <v>219</v>
      </c>
    </row>
    <row r="4" spans="1:30">
      <c r="B4" s="54" t="s">
        <v>164</v>
      </c>
      <c r="C4" s="77">
        <v>414</v>
      </c>
    </row>
    <row r="6" spans="1:30" ht="26.25" customHeight="1">
      <c r="B6" s="198" t="s">
        <v>174</v>
      </c>
      <c r="C6" s="199"/>
      <c r="D6" s="200"/>
    </row>
    <row r="7" spans="1:30" s="10" customFormat="1">
      <c r="B7" s="20"/>
      <c r="C7" s="21" t="s">
        <v>128</v>
      </c>
      <c r="D7" s="22" t="s">
        <v>127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s="10" customFormat="1">
      <c r="B8" s="20"/>
      <c r="C8" s="23" t="s">
        <v>23</v>
      </c>
      <c r="D8" s="24" t="s">
        <v>20</v>
      </c>
    </row>
    <row r="9" spans="1:30" s="11" customFormat="1" ht="18" customHeight="1">
      <c r="B9" s="34"/>
      <c r="C9" s="18" t="s">
        <v>1</v>
      </c>
      <c r="D9" s="25" t="s">
        <v>2</v>
      </c>
    </row>
    <row r="10" spans="1:30" s="11" customFormat="1" ht="18" customHeight="1">
      <c r="B10" s="65" t="s">
        <v>173</v>
      </c>
      <c r="C10" s="118">
        <f>C11+C12+C23+C33+C35</f>
        <v>1670693.5022700001</v>
      </c>
      <c r="D10" s="119">
        <f>C10/$C$43</f>
        <v>0.98160873932930282</v>
      </c>
    </row>
    <row r="11" spans="1:30">
      <c r="A11" s="42" t="s">
        <v>143</v>
      </c>
      <c r="B11" s="26" t="s">
        <v>175</v>
      </c>
      <c r="C11" s="118">
        <f>מזומנים!J10</f>
        <v>93713.94988</v>
      </c>
      <c r="D11" s="119">
        <f t="shared" ref="D11:D13" si="0">C11/$C$43</f>
        <v>5.5061225816876211E-2</v>
      </c>
    </row>
    <row r="12" spans="1:30">
      <c r="B12" s="26" t="s">
        <v>176</v>
      </c>
      <c r="C12" s="118">
        <f>C13+C15+C16+C17+C18+C19+C20+C21</f>
        <v>889951.71988000011</v>
      </c>
      <c r="D12" s="119">
        <f t="shared" si="0"/>
        <v>0.52288728281303398</v>
      </c>
    </row>
    <row r="13" spans="1:30">
      <c r="A13" s="52" t="s">
        <v>143</v>
      </c>
      <c r="B13" s="27" t="s">
        <v>84</v>
      </c>
      <c r="C13" s="118" vm="2">
        <v>304329.76660999993</v>
      </c>
      <c r="D13" s="119">
        <f t="shared" si="0"/>
        <v>0.17880763774835398</v>
      </c>
    </row>
    <row r="14" spans="1:30">
      <c r="A14" s="52" t="s">
        <v>143</v>
      </c>
      <c r="B14" s="27" t="s">
        <v>85</v>
      </c>
      <c r="C14" s="118" t="s" vm="3">
        <v>1660</v>
      </c>
      <c r="D14" s="119" t="s" vm="4">
        <v>1660</v>
      </c>
    </row>
    <row r="15" spans="1:30">
      <c r="A15" s="52" t="s">
        <v>143</v>
      </c>
      <c r="B15" s="27" t="s">
        <v>86</v>
      </c>
      <c r="C15" s="118" vm="5">
        <v>346969.12430999998</v>
      </c>
      <c r="D15" s="119">
        <f t="shared" ref="D15:D21" si="1">C15/$C$43</f>
        <v>0.20386020789412812</v>
      </c>
    </row>
    <row r="16" spans="1:30">
      <c r="A16" s="52" t="s">
        <v>143</v>
      </c>
      <c r="B16" s="27" t="s">
        <v>87</v>
      </c>
      <c r="C16" s="118" vm="6">
        <v>159563.25763000009</v>
      </c>
      <c r="D16" s="119">
        <f t="shared" si="1"/>
        <v>9.3750701701207945E-2</v>
      </c>
    </row>
    <row r="17" spans="1:4">
      <c r="A17" s="52" t="s">
        <v>143</v>
      </c>
      <c r="B17" s="27" t="s">
        <v>88</v>
      </c>
      <c r="C17" s="118" vm="7">
        <v>53985.194950000012</v>
      </c>
      <c r="D17" s="119">
        <f t="shared" si="1"/>
        <v>3.1718767736460665E-2</v>
      </c>
    </row>
    <row r="18" spans="1:4">
      <c r="A18" s="52" t="s">
        <v>143</v>
      </c>
      <c r="B18" s="27" t="s">
        <v>89</v>
      </c>
      <c r="C18" s="118" vm="8">
        <v>23925.052049999998</v>
      </c>
      <c r="D18" s="119">
        <f t="shared" si="1"/>
        <v>1.4057060824908292E-2</v>
      </c>
    </row>
    <row r="19" spans="1:4">
      <c r="A19" s="52" t="s">
        <v>143</v>
      </c>
      <c r="B19" s="27" t="s">
        <v>90</v>
      </c>
      <c r="C19" s="118" vm="9">
        <v>28.784079999999996</v>
      </c>
      <c r="D19" s="119">
        <f t="shared" si="1"/>
        <v>1.6911961675294507E-5</v>
      </c>
    </row>
    <row r="20" spans="1:4">
      <c r="A20" s="52" t="s">
        <v>143</v>
      </c>
      <c r="B20" s="27" t="s">
        <v>91</v>
      </c>
      <c r="C20" s="118" vm="10">
        <v>100.80999999999999</v>
      </c>
      <c r="D20" s="119">
        <f t="shared" si="1"/>
        <v>5.9230479365206011E-5</v>
      </c>
    </row>
    <row r="21" spans="1:4">
      <c r="A21" s="52" t="s">
        <v>143</v>
      </c>
      <c r="B21" s="27" t="s">
        <v>92</v>
      </c>
      <c r="C21" s="118" vm="11">
        <v>1049.7302499999998</v>
      </c>
      <c r="D21" s="119">
        <f t="shared" si="1"/>
        <v>6.1676446693440673E-4</v>
      </c>
    </row>
    <row r="22" spans="1:4">
      <c r="A22" s="52" t="s">
        <v>143</v>
      </c>
      <c r="B22" s="27" t="s">
        <v>93</v>
      </c>
      <c r="C22" s="118" t="s" vm="12">
        <v>1660</v>
      </c>
      <c r="D22" s="119" t="s" vm="13">
        <v>1660</v>
      </c>
    </row>
    <row r="23" spans="1:4">
      <c r="B23" s="26" t="s">
        <v>177</v>
      </c>
      <c r="C23" s="118">
        <f>C24+C26+C27+C29+C31</f>
        <v>640295.76905</v>
      </c>
      <c r="D23" s="119">
        <f t="shared" ref="D23:D24" si="2">C23/$C$43</f>
        <v>0.37620300899062337</v>
      </c>
    </row>
    <row r="24" spans="1:4">
      <c r="A24" s="52" t="s">
        <v>143</v>
      </c>
      <c r="B24" s="27" t="s">
        <v>94</v>
      </c>
      <c r="C24" s="118" vm="14">
        <v>625635.7084</v>
      </c>
      <c r="D24" s="119">
        <f t="shared" si="2"/>
        <v>0.36758955377960767</v>
      </c>
    </row>
    <row r="25" spans="1:4">
      <c r="A25" s="52" t="s">
        <v>143</v>
      </c>
      <c r="B25" s="27" t="s">
        <v>95</v>
      </c>
      <c r="C25" s="118" t="s" vm="15">
        <v>1660</v>
      </c>
      <c r="D25" s="119" t="s" vm="16">
        <v>1660</v>
      </c>
    </row>
    <row r="26" spans="1:4">
      <c r="A26" s="52" t="s">
        <v>143</v>
      </c>
      <c r="B26" s="27" t="s">
        <v>86</v>
      </c>
      <c r="C26" s="118" vm="17">
        <v>13551.516999999998</v>
      </c>
      <c r="D26" s="119">
        <f t="shared" ref="D26:D27" si="3">C26/$C$43</f>
        <v>7.9621351853560018E-3</v>
      </c>
    </row>
    <row r="27" spans="1:4">
      <c r="A27" s="52" t="s">
        <v>143</v>
      </c>
      <c r="B27" s="27" t="s">
        <v>96</v>
      </c>
      <c r="C27" s="118" vm="18">
        <v>476.66951999999992</v>
      </c>
      <c r="D27" s="119">
        <f t="shared" si="3"/>
        <v>2.8006511425833405E-4</v>
      </c>
    </row>
    <row r="28" spans="1:4">
      <c r="A28" s="52" t="s">
        <v>143</v>
      </c>
      <c r="B28" s="27" t="s">
        <v>97</v>
      </c>
      <c r="C28" s="118" t="s" vm="19">
        <v>1660</v>
      </c>
      <c r="D28" s="119" t="s" vm="20">
        <v>1660</v>
      </c>
    </row>
    <row r="29" spans="1:4">
      <c r="A29" s="52" t="s">
        <v>143</v>
      </c>
      <c r="B29" s="27" t="s">
        <v>98</v>
      </c>
      <c r="C29" s="118" vm="21">
        <v>3.7298399999999994</v>
      </c>
      <c r="D29" s="119">
        <f>C29/$C$43</f>
        <v>2.1914513555750421E-6</v>
      </c>
    </row>
    <row r="30" spans="1:4">
      <c r="A30" s="52" t="s">
        <v>143</v>
      </c>
      <c r="B30" s="27" t="s">
        <v>202</v>
      </c>
      <c r="C30" s="118" t="s" vm="22">
        <v>1660</v>
      </c>
      <c r="D30" s="119" t="s" vm="23">
        <v>1660</v>
      </c>
    </row>
    <row r="31" spans="1:4">
      <c r="A31" s="52" t="s">
        <v>143</v>
      </c>
      <c r="B31" s="27" t="s">
        <v>123</v>
      </c>
      <c r="C31" s="153">
        <f>'לא סחיר - חוזים עתידיים'!I11</f>
        <v>628.14428999999996</v>
      </c>
      <c r="D31" s="119">
        <f>C31/$C$43</f>
        <v>3.6906346004579886E-4</v>
      </c>
    </row>
    <row r="32" spans="1:4">
      <c r="A32" s="52" t="s">
        <v>143</v>
      </c>
      <c r="B32" s="27" t="s">
        <v>99</v>
      </c>
      <c r="C32" s="153" t="s" vm="24">
        <v>1660</v>
      </c>
      <c r="D32" s="119" t="s" vm="25">
        <v>1660</v>
      </c>
    </row>
    <row r="33" spans="1:4">
      <c r="A33" s="52" t="s">
        <v>143</v>
      </c>
      <c r="B33" s="26" t="s">
        <v>178</v>
      </c>
      <c r="C33" s="153">
        <f>הלוואות!M10</f>
        <v>44387.063039999986</v>
      </c>
      <c r="D33" s="119">
        <f>C33/$C$43</f>
        <v>2.6079426857184982E-2</v>
      </c>
    </row>
    <row r="34" spans="1:4">
      <c r="A34" s="52" t="s">
        <v>143</v>
      </c>
      <c r="B34" s="26" t="s">
        <v>179</v>
      </c>
      <c r="C34" s="118" t="s" vm="26">
        <v>1660</v>
      </c>
      <c r="D34" s="119" t="s" vm="27">
        <v>1660</v>
      </c>
    </row>
    <row r="35" spans="1:4">
      <c r="A35" s="52" t="s">
        <v>143</v>
      </c>
      <c r="B35" s="26" t="s">
        <v>180</v>
      </c>
      <c r="C35" s="118" vm="28">
        <v>2345.0004199999998</v>
      </c>
      <c r="D35" s="119">
        <f>C35/$C$43</f>
        <v>1.377794851584262E-3</v>
      </c>
    </row>
    <row r="36" spans="1:4">
      <c r="A36" s="52" t="s">
        <v>143</v>
      </c>
      <c r="B36" s="53" t="s">
        <v>181</v>
      </c>
      <c r="C36" s="118" t="s" vm="29">
        <v>1660</v>
      </c>
      <c r="D36" s="119" t="s" vm="30">
        <v>1660</v>
      </c>
    </row>
    <row r="37" spans="1:4">
      <c r="A37" s="52" t="s">
        <v>143</v>
      </c>
      <c r="B37" s="26" t="s">
        <v>182</v>
      </c>
      <c r="C37" s="118"/>
      <c r="D37" s="119"/>
    </row>
    <row r="38" spans="1:4">
      <c r="A38" s="52"/>
      <c r="B38" s="66" t="s">
        <v>184</v>
      </c>
      <c r="C38" s="118">
        <v>0</v>
      </c>
      <c r="D38" s="119">
        <f>C38/$C$43</f>
        <v>0</v>
      </c>
    </row>
    <row r="39" spans="1:4">
      <c r="A39" s="52" t="s">
        <v>143</v>
      </c>
      <c r="B39" s="67" t="s">
        <v>186</v>
      </c>
      <c r="C39" s="118" t="s" vm="31">
        <v>1660</v>
      </c>
      <c r="D39" s="119" t="s" vm="32">
        <v>1660</v>
      </c>
    </row>
    <row r="40" spans="1:4">
      <c r="A40" s="52" t="s">
        <v>143</v>
      </c>
      <c r="B40" s="67" t="s">
        <v>185</v>
      </c>
      <c r="C40" s="118" t="s" vm="33">
        <v>1660</v>
      </c>
      <c r="D40" s="119" t="s" vm="34">
        <v>1660</v>
      </c>
    </row>
    <row r="41" spans="1:4">
      <c r="A41" s="52" t="s">
        <v>143</v>
      </c>
      <c r="B41" s="67" t="s">
        <v>187</v>
      </c>
      <c r="C41" s="118" t="s" vm="35">
        <v>1660</v>
      </c>
      <c r="D41" s="119" t="s" vm="36">
        <v>1660</v>
      </c>
    </row>
    <row r="42" spans="1:4">
      <c r="A42" s="52"/>
      <c r="B42" s="67" t="s">
        <v>1756</v>
      </c>
      <c r="C42" s="167">
        <v>31301.84</v>
      </c>
      <c r="D42" s="119">
        <f>C42/$C$43</f>
        <v>1.8391260670697157E-2</v>
      </c>
    </row>
    <row r="43" spans="1:4">
      <c r="B43" s="67" t="s">
        <v>100</v>
      </c>
      <c r="C43" s="118">
        <f>C10+C38+C42</f>
        <v>1701995.3422700001</v>
      </c>
      <c r="D43" s="119">
        <f>C43/$C$43</f>
        <v>1</v>
      </c>
    </row>
    <row r="44" spans="1:4">
      <c r="A44" s="52" t="s">
        <v>143</v>
      </c>
      <c r="B44" s="67" t="s">
        <v>183</v>
      </c>
      <c r="C44" s="118">
        <f>'יתרת התחייבות להשקעה'!C10</f>
        <v>14982.534580073625</v>
      </c>
      <c r="D44" s="119"/>
    </row>
    <row r="45" spans="1:4">
      <c r="B45" s="6"/>
    </row>
    <row r="46" spans="1:4">
      <c r="C46"/>
      <c r="D46"/>
    </row>
    <row r="47" spans="1:4">
      <c r="C47" s="62" t="s">
        <v>169</v>
      </c>
      <c r="D47" s="33" t="s">
        <v>122</v>
      </c>
    </row>
    <row r="48" spans="1:4">
      <c r="C48" s="62" t="s">
        <v>1</v>
      </c>
      <c r="D48" s="62" t="s">
        <v>2</v>
      </c>
    </row>
    <row r="49" spans="2:5">
      <c r="B49" s="154"/>
      <c r="C49" s="155" t="s">
        <v>152</v>
      </c>
      <c r="D49" s="156" vm="37">
        <v>2.8963999999999999</v>
      </c>
      <c r="E49" s="157"/>
    </row>
    <row r="50" spans="2:5">
      <c r="B50" s="154"/>
      <c r="C50" s="155" t="s">
        <v>159</v>
      </c>
      <c r="D50" s="156">
        <v>1.0427999999999999</v>
      </c>
      <c r="E50" s="157"/>
    </row>
    <row r="51" spans="2:5">
      <c r="B51" s="154"/>
      <c r="C51" s="155" t="s">
        <v>156</v>
      </c>
      <c r="D51" s="156" vm="38">
        <v>2.9127999999999998</v>
      </c>
      <c r="E51" s="157"/>
    </row>
    <row r="52" spans="2:5">
      <c r="B52" s="154"/>
      <c r="C52" s="155" t="s">
        <v>1294</v>
      </c>
      <c r="D52" s="156" vm="39">
        <v>3.9190999999999998</v>
      </c>
      <c r="E52" s="157"/>
    </row>
    <row r="53" spans="2:5">
      <c r="B53" s="154"/>
      <c r="C53" s="155" t="s">
        <v>150</v>
      </c>
      <c r="D53" s="156" vm="40">
        <v>4.2855999999999996</v>
      </c>
      <c r="E53" s="157"/>
    </row>
    <row r="54" spans="2:5">
      <c r="B54" s="154"/>
      <c r="C54" s="155" t="s">
        <v>151</v>
      </c>
      <c r="D54" s="156" vm="41">
        <v>5.4268999999999998</v>
      </c>
      <c r="E54" s="157"/>
    </row>
    <row r="55" spans="2:5">
      <c r="B55" s="154"/>
      <c r="C55" s="155" t="s">
        <v>153</v>
      </c>
      <c r="D55" s="156">
        <v>0.48570000000000002</v>
      </c>
      <c r="E55" s="157"/>
    </row>
    <row r="56" spans="2:5">
      <c r="B56" s="154"/>
      <c r="C56" s="155" t="s">
        <v>157</v>
      </c>
      <c r="D56" s="156" vm="42">
        <v>3.3532999999999999</v>
      </c>
      <c r="E56" s="157"/>
    </row>
    <row r="57" spans="2:5">
      <c r="B57" s="154"/>
      <c r="C57" s="155" t="s">
        <v>158</v>
      </c>
      <c r="D57" s="156">
        <v>0.21870000000000001</v>
      </c>
      <c r="E57" s="157"/>
    </row>
    <row r="58" spans="2:5">
      <c r="B58" s="154"/>
      <c r="C58" s="155" t="s">
        <v>155</v>
      </c>
      <c r="D58" s="156">
        <v>0.57499999999999996</v>
      </c>
      <c r="E58" s="157"/>
    </row>
    <row r="59" spans="2:5">
      <c r="B59" s="154"/>
      <c r="C59" s="155" t="s">
        <v>1661</v>
      </c>
      <c r="D59" s="156">
        <v>2.6105999999999998</v>
      </c>
      <c r="E59" s="157"/>
    </row>
    <row r="60" spans="2:5">
      <c r="B60" s="154"/>
      <c r="C60" s="155" t="s">
        <v>154</v>
      </c>
      <c r="D60" s="156" vm="43">
        <v>0.46460000000000001</v>
      </c>
      <c r="E60" s="157"/>
    </row>
    <row r="61" spans="2:5">
      <c r="B61" s="154"/>
      <c r="C61" s="155" t="s">
        <v>148</v>
      </c>
      <c r="D61" s="156" vm="44">
        <v>3.766</v>
      </c>
      <c r="E61" s="157"/>
    </row>
    <row r="62" spans="2:5">
      <c r="B62" s="154"/>
      <c r="C62" s="155" t="s">
        <v>160</v>
      </c>
      <c r="D62" s="156" vm="45">
        <v>0.25580000000000003</v>
      </c>
      <c r="E62" s="157"/>
    </row>
    <row r="63" spans="2:5">
      <c r="B63" s="154"/>
      <c r="C63" s="155" t="s">
        <v>1694</v>
      </c>
      <c r="D63" s="156">
        <v>0.45469999999999999</v>
      </c>
      <c r="E63" s="157"/>
    </row>
    <row r="64" spans="2:5">
      <c r="B64" s="154"/>
      <c r="C64" s="155" t="s">
        <v>149</v>
      </c>
      <c r="D64" s="156">
        <v>1</v>
      </c>
      <c r="E64" s="157"/>
    </row>
    <row r="65" spans="2:5">
      <c r="B65" s="154"/>
      <c r="C65" s="157"/>
      <c r="D65" s="157"/>
      <c r="E65" s="157"/>
    </row>
    <row r="67" spans="2:5">
      <c r="B67" s="109" t="s">
        <v>55</v>
      </c>
    </row>
    <row r="68" spans="2:5">
      <c r="B68" s="109" t="s">
        <v>130</v>
      </c>
    </row>
  </sheetData>
  <sheetProtection password="CC03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4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rintOptions horizontalCentered="1"/>
  <pageMargins left="0" right="0" top="0.51181102362204722" bottom="0.51181102362204722" header="0" footer="0.23622047244094491"/>
  <pageSetup paperSize="9" scale="96" fitToHeight="5" pageOrder="overThenDown" orientation="portrait" r:id="rId1"/>
  <headerFooter alignWithMargins="0">
    <oddFooter>&amp;L&amp;Z&amp;F&amp;C&amp;A&amp;R&amp;D</oddFooter>
  </headerFooter>
  <rowBreaks count="1" manualBreakCount="1">
    <brk id="4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F796"/>
  <sheetViews>
    <sheetView rightToLeft="1" zoomScaleNormal="100" workbookViewId="0">
      <selection activeCell="O22" sqref="O22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6" style="2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4" t="s">
        <v>162</v>
      </c>
      <c r="C1" s="77" t="s" vm="1">
        <v>217</v>
      </c>
    </row>
    <row r="2" spans="2:58">
      <c r="B2" s="54" t="s">
        <v>161</v>
      </c>
      <c r="C2" s="77" t="s">
        <v>218</v>
      </c>
    </row>
    <row r="3" spans="2:58">
      <c r="B3" s="54" t="s">
        <v>163</v>
      </c>
      <c r="C3" s="77" t="s">
        <v>219</v>
      </c>
    </row>
    <row r="4" spans="2:58">
      <c r="B4" s="54" t="s">
        <v>164</v>
      </c>
      <c r="C4" s="77">
        <v>414</v>
      </c>
    </row>
    <row r="6" spans="2:58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58" ht="26.25" customHeight="1">
      <c r="B7" s="211" t="s">
        <v>111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BF7" s="3"/>
    </row>
    <row r="8" spans="2:58" s="3" customFormat="1" ht="78.75">
      <c r="B8" s="20" t="s">
        <v>134</v>
      </c>
      <c r="C8" s="28" t="s">
        <v>54</v>
      </c>
      <c r="D8" s="69" t="s">
        <v>137</v>
      </c>
      <c r="E8" s="69" t="s">
        <v>77</v>
      </c>
      <c r="F8" s="28" t="s">
        <v>120</v>
      </c>
      <c r="G8" s="28" t="s">
        <v>0</v>
      </c>
      <c r="H8" s="28" t="s">
        <v>124</v>
      </c>
      <c r="I8" s="28" t="s">
        <v>73</v>
      </c>
      <c r="J8" s="28" t="s">
        <v>70</v>
      </c>
      <c r="K8" s="69" t="s">
        <v>165</v>
      </c>
      <c r="L8" s="29" t="s">
        <v>167</v>
      </c>
      <c r="BB8" s="1"/>
      <c r="BC8" s="1"/>
    </row>
    <row r="9" spans="2:58" s="3" customFormat="1" ht="20.25">
      <c r="B9" s="14"/>
      <c r="C9" s="15"/>
      <c r="D9" s="15"/>
      <c r="E9" s="15"/>
      <c r="F9" s="15"/>
      <c r="G9" s="15" t="s">
        <v>22</v>
      </c>
      <c r="H9" s="15" t="s">
        <v>74</v>
      </c>
      <c r="I9" s="15" t="s">
        <v>23</v>
      </c>
      <c r="J9" s="15" t="s">
        <v>20</v>
      </c>
      <c r="K9" s="30" t="s">
        <v>20</v>
      </c>
      <c r="L9" s="16" t="s">
        <v>20</v>
      </c>
      <c r="BA9" s="1"/>
      <c r="BB9" s="1"/>
      <c r="BC9" s="1"/>
      <c r="BE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A10" s="1"/>
      <c r="BB10" s="3"/>
      <c r="BC10" s="1"/>
    </row>
    <row r="11" spans="2:58" s="4" customFormat="1" ht="18" customHeight="1">
      <c r="B11" s="123" t="s">
        <v>58</v>
      </c>
      <c r="C11" s="124"/>
      <c r="D11" s="124"/>
      <c r="E11" s="124"/>
      <c r="F11" s="124"/>
      <c r="G11" s="125"/>
      <c r="H11" s="126"/>
      <c r="I11" s="125">
        <v>28.784079999999996</v>
      </c>
      <c r="J11" s="124"/>
      <c r="K11" s="127">
        <v>1</v>
      </c>
      <c r="L11" s="127">
        <f>I11/'סכום נכסי הקרן'!$C$43</f>
        <v>1.6911961675294507E-5</v>
      </c>
      <c r="BA11" s="122"/>
      <c r="BB11" s="3"/>
      <c r="BC11" s="122"/>
      <c r="BE11" s="122"/>
    </row>
    <row r="12" spans="2:58" s="4" customFormat="1" ht="18" customHeight="1">
      <c r="B12" s="128" t="s">
        <v>30</v>
      </c>
      <c r="C12" s="124"/>
      <c r="D12" s="124"/>
      <c r="E12" s="124"/>
      <c r="F12" s="124"/>
      <c r="G12" s="125"/>
      <c r="H12" s="126"/>
      <c r="I12" s="125">
        <v>28.784079999999996</v>
      </c>
      <c r="J12" s="124"/>
      <c r="K12" s="127">
        <v>1</v>
      </c>
      <c r="L12" s="127">
        <f>I12/'סכום נכסי הקרן'!$C$43</f>
        <v>1.6911961675294507E-5</v>
      </c>
      <c r="BA12" s="122"/>
      <c r="BB12" s="3"/>
      <c r="BC12" s="122"/>
      <c r="BE12" s="122"/>
    </row>
    <row r="13" spans="2:58">
      <c r="B13" s="100" t="s">
        <v>1436</v>
      </c>
      <c r="C13" s="81"/>
      <c r="D13" s="81"/>
      <c r="E13" s="81"/>
      <c r="F13" s="81"/>
      <c r="G13" s="90"/>
      <c r="H13" s="92"/>
      <c r="I13" s="90">
        <v>28.784079999999996</v>
      </c>
      <c r="J13" s="81"/>
      <c r="K13" s="91">
        <v>1</v>
      </c>
      <c r="L13" s="91">
        <f>I13/'סכום נכסי הקרן'!$C$43</f>
        <v>1.6911961675294507E-5</v>
      </c>
      <c r="BB13" s="3"/>
    </row>
    <row r="14" spans="2:58" ht="20.25">
      <c r="B14" s="86" t="s">
        <v>1437</v>
      </c>
      <c r="C14" s="83" t="s">
        <v>1438</v>
      </c>
      <c r="D14" s="96" t="s">
        <v>138</v>
      </c>
      <c r="E14" s="96" t="s">
        <v>933</v>
      </c>
      <c r="F14" s="96" t="s">
        <v>149</v>
      </c>
      <c r="G14" s="93">
        <v>9980.9999999999982</v>
      </c>
      <c r="H14" s="95">
        <v>23.5</v>
      </c>
      <c r="I14" s="93">
        <v>2.3455399999999993</v>
      </c>
      <c r="J14" s="94">
        <v>4.3864814977586349E-3</v>
      </c>
      <c r="K14" s="94">
        <v>8.1487405538061303E-2</v>
      </c>
      <c r="L14" s="94">
        <f>I14/'סכום נכסי הקרן'!$C$43</f>
        <v>1.3781118794788739E-6</v>
      </c>
      <c r="BB14" s="4"/>
    </row>
    <row r="15" spans="2:58">
      <c r="B15" s="86" t="s">
        <v>1439</v>
      </c>
      <c r="C15" s="83" t="s">
        <v>1440</v>
      </c>
      <c r="D15" s="96" t="s">
        <v>138</v>
      </c>
      <c r="E15" s="96" t="s">
        <v>933</v>
      </c>
      <c r="F15" s="96" t="s">
        <v>149</v>
      </c>
      <c r="G15" s="93">
        <v>10395.999999999998</v>
      </c>
      <c r="H15" s="95">
        <v>54.5</v>
      </c>
      <c r="I15" s="93">
        <v>5.6658199999999992</v>
      </c>
      <c r="J15" s="94">
        <v>1.6147490770643499E-3</v>
      </c>
      <c r="K15" s="94">
        <v>0.19683866915322637</v>
      </c>
      <c r="L15" s="94">
        <f>I15/'סכום נכסי הקרן'!$C$43</f>
        <v>3.3289280289353391E-6</v>
      </c>
    </row>
    <row r="16" spans="2:58">
      <c r="B16" s="86" t="s">
        <v>1441</v>
      </c>
      <c r="C16" s="83" t="s">
        <v>1442</v>
      </c>
      <c r="D16" s="96" t="s">
        <v>138</v>
      </c>
      <c r="E16" s="96" t="s">
        <v>918</v>
      </c>
      <c r="F16" s="96" t="s">
        <v>149</v>
      </c>
      <c r="G16" s="93">
        <v>784.2299999999999</v>
      </c>
      <c r="H16" s="95">
        <v>2171</v>
      </c>
      <c r="I16" s="93">
        <v>17.025629999999996</v>
      </c>
      <c r="J16" s="94">
        <v>1.7294793720831864E-4</v>
      </c>
      <c r="K16" s="94">
        <v>0.59149467344448736</v>
      </c>
      <c r="L16" s="94">
        <f>I16/'סכום נכסי הקרן'!$C$43</f>
        <v>1.0003335248434008E-5</v>
      </c>
    </row>
    <row r="17" spans="2:54">
      <c r="B17" s="86" t="s">
        <v>1443</v>
      </c>
      <c r="C17" s="83" t="s">
        <v>1444</v>
      </c>
      <c r="D17" s="96" t="s">
        <v>138</v>
      </c>
      <c r="E17" s="96" t="s">
        <v>865</v>
      </c>
      <c r="F17" s="96" t="s">
        <v>149</v>
      </c>
      <c r="G17" s="93">
        <v>60436.999999999993</v>
      </c>
      <c r="H17" s="95">
        <v>6.2</v>
      </c>
      <c r="I17" s="93">
        <v>3.7470899999999991</v>
      </c>
      <c r="J17" s="94">
        <v>1.7139170506912441E-3</v>
      </c>
      <c r="K17" s="94">
        <v>0.13017925186422494</v>
      </c>
      <c r="L17" s="94">
        <f>I17/'סכום נכסי הקרן'!$C$43</f>
        <v>2.2015865184462828E-6</v>
      </c>
    </row>
    <row r="18" spans="2:54">
      <c r="B18" s="82"/>
      <c r="C18" s="83"/>
      <c r="D18" s="83"/>
      <c r="E18" s="83"/>
      <c r="F18" s="83"/>
      <c r="G18" s="93"/>
      <c r="H18" s="95"/>
      <c r="I18" s="83"/>
      <c r="J18" s="83"/>
      <c r="K18" s="94"/>
      <c r="L18" s="83"/>
    </row>
    <row r="19" spans="2:54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A19" s="4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B20" s="3"/>
    </row>
    <row r="21" spans="2:54">
      <c r="B21" s="109" t="s">
        <v>55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109" t="s">
        <v>130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F1:XFD2 A1:A1048576 B1:B20 B23:B1048576 D1:AD2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F589"/>
  <sheetViews>
    <sheetView rightToLeft="1" topLeftCell="A9" zoomScaleNormal="100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5.5703125" style="2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4" t="s">
        <v>162</v>
      </c>
      <c r="C1" s="77" t="s" vm="1">
        <v>217</v>
      </c>
    </row>
    <row r="2" spans="2:58">
      <c r="B2" s="54" t="s">
        <v>161</v>
      </c>
      <c r="C2" s="77" t="s">
        <v>218</v>
      </c>
    </row>
    <row r="3" spans="2:58">
      <c r="B3" s="54" t="s">
        <v>163</v>
      </c>
      <c r="C3" s="77" t="s">
        <v>219</v>
      </c>
    </row>
    <row r="4" spans="2:58">
      <c r="B4" s="54" t="s">
        <v>164</v>
      </c>
      <c r="C4" s="77">
        <v>414</v>
      </c>
    </row>
    <row r="6" spans="2:58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58" ht="26.25" customHeight="1">
      <c r="B7" s="211" t="s">
        <v>112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BF7" s="3"/>
    </row>
    <row r="8" spans="2:58" s="3" customFormat="1" ht="78.75">
      <c r="B8" s="20" t="s">
        <v>134</v>
      </c>
      <c r="C8" s="28" t="s">
        <v>54</v>
      </c>
      <c r="D8" s="69" t="s">
        <v>137</v>
      </c>
      <c r="E8" s="69" t="s">
        <v>77</v>
      </c>
      <c r="F8" s="28" t="s">
        <v>120</v>
      </c>
      <c r="G8" s="28" t="s">
        <v>0</v>
      </c>
      <c r="H8" s="28" t="s">
        <v>124</v>
      </c>
      <c r="I8" s="28" t="s">
        <v>73</v>
      </c>
      <c r="J8" s="28" t="s">
        <v>70</v>
      </c>
      <c r="K8" s="69" t="s">
        <v>165</v>
      </c>
      <c r="L8" s="29" t="s">
        <v>167</v>
      </c>
      <c r="M8" s="1"/>
      <c r="BB8" s="1"/>
      <c r="BC8" s="1"/>
    </row>
    <row r="9" spans="2:58" s="3" customFormat="1" ht="20.25">
      <c r="B9" s="14"/>
      <c r="C9" s="28"/>
      <c r="D9" s="28"/>
      <c r="E9" s="28"/>
      <c r="F9" s="28"/>
      <c r="G9" s="15" t="s">
        <v>22</v>
      </c>
      <c r="H9" s="15" t="s">
        <v>74</v>
      </c>
      <c r="I9" s="15" t="s">
        <v>23</v>
      </c>
      <c r="J9" s="15" t="s">
        <v>20</v>
      </c>
      <c r="K9" s="30" t="s">
        <v>20</v>
      </c>
      <c r="L9" s="16" t="s">
        <v>20</v>
      </c>
      <c r="BA9" s="1"/>
      <c r="BB9" s="1"/>
      <c r="BC9" s="1"/>
      <c r="BE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A10" s="1"/>
      <c r="BB10" s="3"/>
      <c r="BC10" s="1"/>
    </row>
    <row r="11" spans="2:58" s="4" customFormat="1" ht="18" customHeight="1">
      <c r="B11" s="110" t="s">
        <v>60</v>
      </c>
      <c r="C11" s="81"/>
      <c r="D11" s="81"/>
      <c r="E11" s="81"/>
      <c r="F11" s="81"/>
      <c r="G11" s="90"/>
      <c r="H11" s="92"/>
      <c r="I11" s="90">
        <v>100.80999999999999</v>
      </c>
      <c r="J11" s="81"/>
      <c r="K11" s="91">
        <v>1</v>
      </c>
      <c r="L11" s="91">
        <f>I11/'סכום נכסי הקרן'!$C$43</f>
        <v>5.9230479365206011E-5</v>
      </c>
      <c r="BA11" s="1"/>
      <c r="BB11" s="3"/>
      <c r="BC11" s="1"/>
      <c r="BE11" s="1"/>
    </row>
    <row r="12" spans="2:58" s="122" customFormat="1">
      <c r="B12" s="129" t="s">
        <v>212</v>
      </c>
      <c r="C12" s="124"/>
      <c r="D12" s="124"/>
      <c r="E12" s="124"/>
      <c r="F12" s="124"/>
      <c r="G12" s="125"/>
      <c r="H12" s="126"/>
      <c r="I12" s="125">
        <v>100.80999999999999</v>
      </c>
      <c r="J12" s="124"/>
      <c r="K12" s="127">
        <v>1</v>
      </c>
      <c r="L12" s="127">
        <f>I12/'סכום נכסי הקרן'!$C$43</f>
        <v>5.9230479365206011E-5</v>
      </c>
      <c r="BB12" s="3"/>
    </row>
    <row r="13" spans="2:58" ht="20.25">
      <c r="B13" s="105" t="s">
        <v>208</v>
      </c>
      <c r="C13" s="81"/>
      <c r="D13" s="81"/>
      <c r="E13" s="81"/>
      <c r="F13" s="81"/>
      <c r="G13" s="90"/>
      <c r="H13" s="92"/>
      <c r="I13" s="90">
        <v>100.80999999999999</v>
      </c>
      <c r="J13" s="81"/>
      <c r="K13" s="91">
        <v>1</v>
      </c>
      <c r="L13" s="91">
        <f>I13/'סכום נכסי הקרן'!$C$43</f>
        <v>5.9230479365206011E-5</v>
      </c>
      <c r="BB13" s="4"/>
    </row>
    <row r="14" spans="2:58">
      <c r="B14" s="106" t="s">
        <v>1445</v>
      </c>
      <c r="C14" s="83" t="s">
        <v>1446</v>
      </c>
      <c r="D14" s="96" t="s">
        <v>138</v>
      </c>
      <c r="E14" s="96"/>
      <c r="F14" s="96" t="s">
        <v>149</v>
      </c>
      <c r="G14" s="93">
        <v>84.999999999999986</v>
      </c>
      <c r="H14" s="95">
        <v>464600</v>
      </c>
      <c r="I14" s="93">
        <v>394.90999999999997</v>
      </c>
      <c r="J14" s="83"/>
      <c r="K14" s="94">
        <v>3.9173693086003376</v>
      </c>
      <c r="L14" s="94">
        <f>I14/'סכום נכסי הקרן'!$C$43</f>
        <v>2.3202766199894364E-4</v>
      </c>
    </row>
    <row r="15" spans="2:58">
      <c r="B15" s="106" t="s">
        <v>1447</v>
      </c>
      <c r="C15" s="83" t="s">
        <v>1448</v>
      </c>
      <c r="D15" s="96" t="s">
        <v>138</v>
      </c>
      <c r="E15" s="96"/>
      <c r="F15" s="96" t="s">
        <v>149</v>
      </c>
      <c r="G15" s="93">
        <v>-84.999999999999986</v>
      </c>
      <c r="H15" s="95">
        <v>346000</v>
      </c>
      <c r="I15" s="93">
        <v>-294.09999999999997</v>
      </c>
      <c r="J15" s="83"/>
      <c r="K15" s="94">
        <v>-2.9173693086003372</v>
      </c>
      <c r="L15" s="94">
        <f>I15/'סכום נכסי הקרן'!$C$43</f>
        <v>-1.7279718263373762E-4</v>
      </c>
    </row>
    <row r="16" spans="2:58">
      <c r="B16" s="111"/>
      <c r="C16" s="112"/>
      <c r="D16" s="112"/>
      <c r="E16" s="112"/>
      <c r="F16" s="112"/>
      <c r="G16" s="113"/>
      <c r="H16" s="114"/>
      <c r="I16" s="112"/>
      <c r="J16" s="112"/>
      <c r="K16" s="115"/>
      <c r="L16" s="112"/>
    </row>
    <row r="17" spans="2:5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3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A18" s="4"/>
    </row>
    <row r="19" spans="2:53">
      <c r="B19" s="109" t="s">
        <v>55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3">
      <c r="B20" s="109" t="s">
        <v>130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A21" s="3"/>
    </row>
    <row r="22" spans="2:5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E1:XFD2 A1:A1048576 B1:B18 B21:B1048576 D1:AC2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P580"/>
  <sheetViews>
    <sheetView rightToLeft="1" topLeftCell="A7" zoomScaleNormal="100" workbookViewId="0">
      <selection activeCell="A22" sqref="A22"/>
    </sheetView>
  </sheetViews>
  <sheetFormatPr defaultColWidth="9.140625" defaultRowHeight="18"/>
  <cols>
    <col min="1" max="1" width="6.28515625" style="2" customWidth="1"/>
    <col min="2" max="2" width="30" style="2" bestFit="1" customWidth="1"/>
    <col min="3" max="3" width="22.7109375" style="2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16">
      <c r="B1" s="54" t="s">
        <v>162</v>
      </c>
      <c r="C1" s="77" t="s" vm="1">
        <v>217</v>
      </c>
    </row>
    <row r="2" spans="1:16">
      <c r="B2" s="54" t="s">
        <v>161</v>
      </c>
      <c r="C2" s="77" t="s">
        <v>218</v>
      </c>
    </row>
    <row r="3" spans="1:16">
      <c r="B3" s="54" t="s">
        <v>163</v>
      </c>
      <c r="C3" s="77" t="s">
        <v>219</v>
      </c>
    </row>
    <row r="4" spans="1:16">
      <c r="B4" s="54" t="s">
        <v>164</v>
      </c>
      <c r="C4" s="77">
        <v>414</v>
      </c>
    </row>
    <row r="6" spans="1:16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1:16" ht="26.25" customHeight="1">
      <c r="B7" s="211" t="s">
        <v>113</v>
      </c>
      <c r="C7" s="212"/>
      <c r="D7" s="212"/>
      <c r="E7" s="212"/>
      <c r="F7" s="212"/>
      <c r="G7" s="212"/>
      <c r="H7" s="212"/>
      <c r="I7" s="212"/>
      <c r="J7" s="212"/>
      <c r="K7" s="213"/>
    </row>
    <row r="8" spans="1:16" s="3" customFormat="1" ht="78.75">
      <c r="A8" s="2"/>
      <c r="B8" s="20" t="s">
        <v>134</v>
      </c>
      <c r="C8" s="28" t="s">
        <v>54</v>
      </c>
      <c r="D8" s="69" t="s">
        <v>137</v>
      </c>
      <c r="E8" s="69" t="s">
        <v>77</v>
      </c>
      <c r="F8" s="28" t="s">
        <v>120</v>
      </c>
      <c r="G8" s="28" t="s">
        <v>0</v>
      </c>
      <c r="H8" s="28" t="s">
        <v>124</v>
      </c>
      <c r="I8" s="28" t="s">
        <v>73</v>
      </c>
      <c r="J8" s="69" t="s">
        <v>165</v>
      </c>
      <c r="K8" s="28" t="s">
        <v>167</v>
      </c>
    </row>
    <row r="9" spans="1:16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74</v>
      </c>
      <c r="I9" s="15" t="s">
        <v>23</v>
      </c>
      <c r="J9" s="30" t="s">
        <v>20</v>
      </c>
      <c r="K9" s="55" t="s">
        <v>20</v>
      </c>
    </row>
    <row r="10" spans="1:16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6" t="s">
        <v>6</v>
      </c>
      <c r="J10" s="56" t="s">
        <v>7</v>
      </c>
      <c r="K10" s="56" t="s">
        <v>8</v>
      </c>
      <c r="L10" s="3"/>
      <c r="M10" s="3"/>
      <c r="N10" s="3"/>
      <c r="O10" s="3"/>
    </row>
    <row r="11" spans="1:16" s="4" customFormat="1" ht="18" customHeight="1">
      <c r="A11" s="98"/>
      <c r="B11" s="123" t="s">
        <v>59</v>
      </c>
      <c r="C11" s="124"/>
      <c r="D11" s="124"/>
      <c r="E11" s="124"/>
      <c r="F11" s="124"/>
      <c r="G11" s="125"/>
      <c r="H11" s="126"/>
      <c r="I11" s="125">
        <v>1049.7302499999998</v>
      </c>
      <c r="J11" s="127">
        <v>1</v>
      </c>
      <c r="K11" s="127">
        <f>I11/'סכום נכסי הקרן'!$C$43</f>
        <v>6.1676446693440673E-4</v>
      </c>
      <c r="L11" s="3"/>
      <c r="M11" s="3"/>
      <c r="N11" s="3"/>
      <c r="O11" s="3"/>
    </row>
    <row r="12" spans="1:16" s="122" customFormat="1">
      <c r="A12" s="98"/>
      <c r="B12" s="128" t="s">
        <v>214</v>
      </c>
      <c r="C12" s="124"/>
      <c r="D12" s="124"/>
      <c r="E12" s="124"/>
      <c r="F12" s="124"/>
      <c r="G12" s="125"/>
      <c r="H12" s="126"/>
      <c r="I12" s="125">
        <v>1049.7302499999998</v>
      </c>
      <c r="J12" s="127">
        <v>1</v>
      </c>
      <c r="K12" s="127">
        <f>I12/'סכום נכסי הקרן'!$C$43</f>
        <v>6.1676446693440673E-4</v>
      </c>
      <c r="L12" s="3"/>
      <c r="M12" s="3"/>
      <c r="N12" s="3"/>
      <c r="O12" s="3"/>
    </row>
    <row r="13" spans="1:16">
      <c r="B13" s="82" t="s">
        <v>1449</v>
      </c>
      <c r="C13" s="83" t="s">
        <v>1450</v>
      </c>
      <c r="D13" s="96" t="s">
        <v>32</v>
      </c>
      <c r="E13" s="96"/>
      <c r="F13" s="96" t="s">
        <v>150</v>
      </c>
      <c r="G13" s="93">
        <v>8.9999999999999982</v>
      </c>
      <c r="H13" s="95">
        <v>293100</v>
      </c>
      <c r="I13" s="93">
        <v>-16.930819999999997</v>
      </c>
      <c r="J13" s="94">
        <v>-1.6128734024764932E-2</v>
      </c>
      <c r="K13" s="94">
        <f>I13/'סכום נכסי הקרן'!$C$43</f>
        <v>-9.9476300431109733E-6</v>
      </c>
      <c r="P13" s="1"/>
    </row>
    <row r="14" spans="1:16">
      <c r="B14" s="82" t="s">
        <v>1451</v>
      </c>
      <c r="C14" s="83" t="s">
        <v>1452</v>
      </c>
      <c r="D14" s="96" t="s">
        <v>32</v>
      </c>
      <c r="E14" s="96"/>
      <c r="F14" s="96" t="s">
        <v>148</v>
      </c>
      <c r="G14" s="93">
        <v>148.99999999999997</v>
      </c>
      <c r="H14" s="95">
        <v>205150</v>
      </c>
      <c r="I14" s="93">
        <v>1192.4097499999998</v>
      </c>
      <c r="J14" s="94">
        <v>1.1359201566307153</v>
      </c>
      <c r="K14" s="94">
        <f>I14/'סכום נכסי הקרן'!$C$43</f>
        <v>7.0059518988439102E-4</v>
      </c>
      <c r="P14" s="1"/>
    </row>
    <row r="15" spans="1:16">
      <c r="B15" s="82" t="s">
        <v>1453</v>
      </c>
      <c r="C15" s="83" t="s">
        <v>1454</v>
      </c>
      <c r="D15" s="96" t="s">
        <v>32</v>
      </c>
      <c r="E15" s="96"/>
      <c r="F15" s="96" t="s">
        <v>157</v>
      </c>
      <c r="G15" s="93">
        <v>13.999999999999998</v>
      </c>
      <c r="H15" s="95">
        <v>134750</v>
      </c>
      <c r="I15" s="93">
        <v>-125.74867999999998</v>
      </c>
      <c r="J15" s="94">
        <v>-0.11979142260595044</v>
      </c>
      <c r="K15" s="94">
        <f>I15/'סכום נכסי הקרן'!$C$43</f>
        <v>-7.3883092906873259E-5</v>
      </c>
      <c r="P15" s="1"/>
    </row>
    <row r="16" spans="1:16">
      <c r="B16" s="108"/>
      <c r="C16" s="83"/>
      <c r="D16" s="83"/>
      <c r="E16" s="83"/>
      <c r="F16" s="83"/>
      <c r="G16" s="93"/>
      <c r="H16" s="95"/>
      <c r="I16" s="83"/>
      <c r="J16" s="94"/>
      <c r="K16" s="83"/>
      <c r="P16" s="1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</row>
    <row r="18" spans="2:16">
      <c r="B18" s="109" t="s">
        <v>55</v>
      </c>
      <c r="C18" s="99"/>
      <c r="D18" s="99"/>
      <c r="E18" s="99"/>
      <c r="F18" s="99"/>
      <c r="G18" s="99"/>
      <c r="H18" s="99"/>
      <c r="I18" s="99"/>
      <c r="J18" s="99"/>
      <c r="K18" s="99"/>
    </row>
    <row r="19" spans="2:16">
      <c r="B19" s="109" t="s">
        <v>130</v>
      </c>
      <c r="C19" s="99"/>
      <c r="D19" s="99"/>
      <c r="E19" s="99"/>
      <c r="F19" s="99"/>
      <c r="G19" s="99"/>
      <c r="H19" s="99"/>
      <c r="I19" s="99"/>
      <c r="J19" s="99"/>
      <c r="K19" s="99"/>
    </row>
    <row r="20" spans="2:16">
      <c r="B20" s="98"/>
      <c r="C20" s="99"/>
      <c r="D20" s="99"/>
      <c r="E20" s="99"/>
      <c r="F20" s="99"/>
      <c r="G20" s="99"/>
      <c r="H20" s="99"/>
      <c r="I20" s="99"/>
      <c r="J20" s="99"/>
      <c r="K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D1:AF2 A1:A1048576 B1:B17 B20:B1048576 D3:XFD1048576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2.85546875" style="1" customWidth="1"/>
    <col min="2" max="2" width="22" style="2" bestFit="1" customWidth="1"/>
    <col min="3" max="3" width="24.2851562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4" t="s">
        <v>162</v>
      </c>
      <c r="C1" s="77" t="s" vm="1">
        <v>217</v>
      </c>
    </row>
    <row r="2" spans="2:81">
      <c r="B2" s="54" t="s">
        <v>161</v>
      </c>
      <c r="C2" s="77" t="s">
        <v>218</v>
      </c>
    </row>
    <row r="3" spans="2:81">
      <c r="B3" s="54" t="s">
        <v>163</v>
      </c>
      <c r="C3" s="77" t="s">
        <v>219</v>
      </c>
      <c r="E3" s="2"/>
    </row>
    <row r="4" spans="2:81">
      <c r="B4" s="54" t="s">
        <v>164</v>
      </c>
      <c r="C4" s="77">
        <v>414</v>
      </c>
    </row>
    <row r="6" spans="2:81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2:81" ht="26.25" customHeight="1">
      <c r="B7" s="211" t="s">
        <v>114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</row>
    <row r="8" spans="2:81" s="3" customFormat="1" ht="47.25">
      <c r="B8" s="20" t="s">
        <v>134</v>
      </c>
      <c r="C8" s="28" t="s">
        <v>54</v>
      </c>
      <c r="D8" s="12" t="s">
        <v>61</v>
      </c>
      <c r="E8" s="28" t="s">
        <v>15</v>
      </c>
      <c r="F8" s="28" t="s">
        <v>78</v>
      </c>
      <c r="G8" s="28" t="s">
        <v>121</v>
      </c>
      <c r="H8" s="28" t="s">
        <v>18</v>
      </c>
      <c r="I8" s="28" t="s">
        <v>120</v>
      </c>
      <c r="J8" s="28" t="s">
        <v>17</v>
      </c>
      <c r="K8" s="28" t="s">
        <v>19</v>
      </c>
      <c r="L8" s="28" t="s">
        <v>0</v>
      </c>
      <c r="M8" s="28" t="s">
        <v>124</v>
      </c>
      <c r="N8" s="28" t="s">
        <v>73</v>
      </c>
      <c r="O8" s="28" t="s">
        <v>70</v>
      </c>
      <c r="P8" s="69" t="s">
        <v>165</v>
      </c>
      <c r="Q8" s="29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74</v>
      </c>
      <c r="N9" s="30" t="s">
        <v>23</v>
      </c>
      <c r="O9" s="30" t="s">
        <v>20</v>
      </c>
      <c r="P9" s="30" t="s">
        <v>20</v>
      </c>
      <c r="Q9" s="31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password="CC03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H142"/>
  <sheetViews>
    <sheetView rightToLeft="1" zoomScaleNormal="100" workbookViewId="0">
      <selection activeCell="C12" sqref="C12"/>
    </sheetView>
  </sheetViews>
  <sheetFormatPr defaultColWidth="9.140625" defaultRowHeight="18"/>
  <cols>
    <col min="1" max="1" width="3" style="1" customWidth="1"/>
    <col min="2" max="2" width="34.85546875" style="2" bestFit="1" customWidth="1"/>
    <col min="3" max="3" width="14.42578125" style="2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5.7109375" style="3" customWidth="1"/>
    <col min="20" max="20" width="6.85546875" style="3" customWidth="1"/>
    <col min="21" max="21" width="6.42578125" style="3" customWidth="1"/>
    <col min="22" max="22" width="6.7109375" style="3" customWidth="1"/>
    <col min="23" max="23" width="7.28515625" style="3" customWidth="1"/>
    <col min="24" max="27" width="5.7109375" style="3" customWidth="1"/>
    <col min="28" max="35" width="5.7109375" style="1" customWidth="1"/>
    <col min="36" max="16384" width="9.140625" style="1"/>
  </cols>
  <sheetData>
    <row r="1" spans="2:60">
      <c r="B1" s="54" t="s">
        <v>162</v>
      </c>
      <c r="C1" s="77" t="s" vm="1">
        <v>217</v>
      </c>
    </row>
    <row r="2" spans="2:60">
      <c r="B2" s="54" t="s">
        <v>161</v>
      </c>
      <c r="C2" s="77" t="s">
        <v>218</v>
      </c>
    </row>
    <row r="3" spans="2:60">
      <c r="B3" s="54" t="s">
        <v>163</v>
      </c>
      <c r="C3" s="77" t="s">
        <v>219</v>
      </c>
    </row>
    <row r="4" spans="2:60">
      <c r="B4" s="54" t="s">
        <v>164</v>
      </c>
      <c r="C4" s="77">
        <v>414</v>
      </c>
    </row>
    <row r="6" spans="2:60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60" ht="26.25" customHeight="1">
      <c r="B7" s="211" t="s">
        <v>105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3"/>
    </row>
    <row r="8" spans="2:60" s="3" customFormat="1" ht="78.75">
      <c r="B8" s="20" t="s">
        <v>134</v>
      </c>
      <c r="C8" s="28" t="s">
        <v>54</v>
      </c>
      <c r="D8" s="28" t="s">
        <v>15</v>
      </c>
      <c r="E8" s="28" t="s">
        <v>78</v>
      </c>
      <c r="F8" s="28" t="s">
        <v>121</v>
      </c>
      <c r="G8" s="28" t="s">
        <v>18</v>
      </c>
      <c r="H8" s="28" t="s">
        <v>120</v>
      </c>
      <c r="I8" s="28" t="s">
        <v>17</v>
      </c>
      <c r="J8" s="28" t="s">
        <v>19</v>
      </c>
      <c r="K8" s="28" t="s">
        <v>0</v>
      </c>
      <c r="L8" s="28" t="s">
        <v>124</v>
      </c>
      <c r="M8" s="28" t="s">
        <v>128</v>
      </c>
      <c r="N8" s="28" t="s">
        <v>70</v>
      </c>
      <c r="O8" s="69" t="s">
        <v>165</v>
      </c>
      <c r="P8" s="29" t="s">
        <v>167</v>
      </c>
    </row>
    <row r="9" spans="2:60" s="3" customFormat="1" ht="25.5" customHeight="1">
      <c r="B9" s="14"/>
      <c r="C9" s="30"/>
      <c r="D9" s="30"/>
      <c r="E9" s="30"/>
      <c r="F9" s="30" t="s">
        <v>24</v>
      </c>
      <c r="G9" s="30" t="s">
        <v>21</v>
      </c>
      <c r="H9" s="30"/>
      <c r="I9" s="30" t="s">
        <v>20</v>
      </c>
      <c r="J9" s="30" t="s">
        <v>20</v>
      </c>
      <c r="K9" s="30" t="s">
        <v>22</v>
      </c>
      <c r="L9" s="30" t="s">
        <v>74</v>
      </c>
      <c r="M9" s="30" t="s">
        <v>23</v>
      </c>
      <c r="N9" s="30" t="s">
        <v>20</v>
      </c>
      <c r="O9" s="30" t="s">
        <v>20</v>
      </c>
      <c r="P9" s="31" t="s">
        <v>20</v>
      </c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2:60" s="4" customFormat="1" ht="18" customHeight="1">
      <c r="B11" s="78" t="s">
        <v>31</v>
      </c>
      <c r="C11" s="79"/>
      <c r="D11" s="79"/>
      <c r="E11" s="79"/>
      <c r="F11" s="79"/>
      <c r="G11" s="87">
        <v>7.7920065160251326</v>
      </c>
      <c r="H11" s="79"/>
      <c r="I11" s="79"/>
      <c r="J11" s="101">
        <v>3.296144769949003E-3</v>
      </c>
      <c r="K11" s="87"/>
      <c r="L11" s="79"/>
      <c r="M11" s="87">
        <v>625635.7084</v>
      </c>
      <c r="N11" s="79"/>
      <c r="O11" s="88">
        <v>1</v>
      </c>
      <c r="P11" s="88">
        <f>M11/'סכום נכסי הקרן'!$C$43</f>
        <v>0.36758955377960767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BH11" s="1"/>
    </row>
    <row r="12" spans="2:60" ht="21.75" customHeight="1">
      <c r="B12" s="80" t="s">
        <v>212</v>
      </c>
      <c r="C12" s="81"/>
      <c r="D12" s="81"/>
      <c r="E12" s="81"/>
      <c r="F12" s="81"/>
      <c r="G12" s="90">
        <v>7.7920065160251326</v>
      </c>
      <c r="H12" s="81"/>
      <c r="I12" s="81"/>
      <c r="J12" s="102">
        <v>3.2961447699490043E-3</v>
      </c>
      <c r="K12" s="90"/>
      <c r="L12" s="81"/>
      <c r="M12" s="90">
        <v>625635.7084</v>
      </c>
      <c r="N12" s="81"/>
      <c r="O12" s="91">
        <v>1</v>
      </c>
      <c r="P12" s="91">
        <f>M12/'סכום נכסי הקרן'!$C$43</f>
        <v>0.36758955377960767</v>
      </c>
    </row>
    <row r="13" spans="2:60">
      <c r="B13" s="100" t="s">
        <v>82</v>
      </c>
      <c r="C13" s="81"/>
      <c r="D13" s="81"/>
      <c r="E13" s="81"/>
      <c r="F13" s="81"/>
      <c r="G13" s="90">
        <v>10.24235117928275</v>
      </c>
      <c r="H13" s="81"/>
      <c r="I13" s="81"/>
      <c r="J13" s="102">
        <v>5.9704642302839317E-3</v>
      </c>
      <c r="K13" s="90"/>
      <c r="L13" s="81"/>
      <c r="M13" s="90">
        <v>421704.43694999994</v>
      </c>
      <c r="N13" s="81"/>
      <c r="O13" s="91">
        <v>0.67404150896128734</v>
      </c>
      <c r="P13" s="91">
        <f>M13/'סכום נכסי הקרן'!$C$43</f>
        <v>0.24777061750801305</v>
      </c>
    </row>
    <row r="14" spans="2:60" s="130" customFormat="1">
      <c r="B14" s="86" t="s">
        <v>1455</v>
      </c>
      <c r="C14" s="83">
        <v>8287518</v>
      </c>
      <c r="D14" s="83" t="s">
        <v>222</v>
      </c>
      <c r="E14" s="83"/>
      <c r="F14" s="116">
        <v>39845</v>
      </c>
      <c r="G14" s="93">
        <v>6.8</v>
      </c>
      <c r="H14" s="96" t="s">
        <v>149</v>
      </c>
      <c r="I14" s="97">
        <v>4.8000000000000001E-2</v>
      </c>
      <c r="J14" s="97">
        <v>2E-3</v>
      </c>
      <c r="K14" s="93">
        <v>2148999.9999999995</v>
      </c>
      <c r="L14" s="117">
        <v>150.9006</v>
      </c>
      <c r="M14" s="93">
        <v>3242.8530999999998</v>
      </c>
      <c r="N14" s="83"/>
      <c r="O14" s="94">
        <v>5.1832928595032853E-3</v>
      </c>
      <c r="P14" s="94">
        <f>M14/'סכום נכסי הקרן'!$C$43</f>
        <v>1.9053243093338395E-3</v>
      </c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</row>
    <row r="15" spans="2:60" s="130" customFormat="1">
      <c r="B15" s="86" t="s">
        <v>1456</v>
      </c>
      <c r="C15" s="83">
        <v>8790</v>
      </c>
      <c r="D15" s="83" t="s">
        <v>222</v>
      </c>
      <c r="E15" s="83"/>
      <c r="F15" s="116">
        <v>41030</v>
      </c>
      <c r="G15" s="93">
        <v>9.08</v>
      </c>
      <c r="H15" s="96" t="s">
        <v>149</v>
      </c>
      <c r="I15" s="97">
        <v>4.8000000000000001E-2</v>
      </c>
      <c r="J15" s="97">
        <v>4.9000000000000007E-3</v>
      </c>
      <c r="K15" s="93">
        <v>126999.99999999999</v>
      </c>
      <c r="L15" s="117">
        <v>149.9442</v>
      </c>
      <c r="M15" s="93">
        <v>190.42905999999996</v>
      </c>
      <c r="N15" s="83"/>
      <c r="O15" s="94">
        <v>3.0437690407250412E-4</v>
      </c>
      <c r="P15" s="94">
        <f>M15/'סכום נכסי הקרן'!$C$43</f>
        <v>1.1188577034883025E-4</v>
      </c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</row>
    <row r="16" spans="2:60" s="130" customFormat="1">
      <c r="B16" s="86" t="s">
        <v>1457</v>
      </c>
      <c r="C16" s="83">
        <v>71120356</v>
      </c>
      <c r="D16" s="83" t="s">
        <v>222</v>
      </c>
      <c r="E16" s="83"/>
      <c r="F16" s="116">
        <v>41185</v>
      </c>
      <c r="G16" s="93">
        <v>9.3399999999999981</v>
      </c>
      <c r="H16" s="96" t="s">
        <v>149</v>
      </c>
      <c r="I16" s="97">
        <v>4.8000000000000001E-2</v>
      </c>
      <c r="J16" s="97">
        <v>5.1999999999999998E-3</v>
      </c>
      <c r="K16" s="93">
        <v>46225999.999999993</v>
      </c>
      <c r="L16" s="117">
        <v>150.09190000000001</v>
      </c>
      <c r="M16" s="93">
        <v>69381.479689999993</v>
      </c>
      <c r="N16" s="83"/>
      <c r="O16" s="94">
        <v>0.11089756987726308</v>
      </c>
      <c r="P16" s="94">
        <f>M16/'סכום נכסי הקרן'!$C$43</f>
        <v>4.0764788226425999E-2</v>
      </c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</row>
    <row r="17" spans="2:27" s="130" customFormat="1">
      <c r="B17" s="86" t="s">
        <v>1458</v>
      </c>
      <c r="C17" s="83">
        <v>98796000</v>
      </c>
      <c r="D17" s="83" t="s">
        <v>222</v>
      </c>
      <c r="E17" s="83"/>
      <c r="F17" s="116">
        <v>41214</v>
      </c>
      <c r="G17" s="93">
        <v>9.4299999999999979</v>
      </c>
      <c r="H17" s="96" t="s">
        <v>149</v>
      </c>
      <c r="I17" s="97">
        <v>4.8000000000000001E-2</v>
      </c>
      <c r="J17" s="97">
        <v>5.2999999999999983E-3</v>
      </c>
      <c r="K17" s="93">
        <v>9255999.9999999981</v>
      </c>
      <c r="L17" s="117">
        <v>149.9477</v>
      </c>
      <c r="M17" s="93">
        <v>13879.162630000001</v>
      </c>
      <c r="N17" s="83"/>
      <c r="O17" s="94">
        <v>2.2184096022099753E-2</v>
      </c>
      <c r="P17" s="94">
        <f>M17/'סכום נכסי הקרן'!$C$43</f>
        <v>8.1546419577676176E-3</v>
      </c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</row>
    <row r="18" spans="2:27" s="130" customFormat="1">
      <c r="B18" s="86" t="s">
        <v>1459</v>
      </c>
      <c r="C18" s="83">
        <v>98797000</v>
      </c>
      <c r="D18" s="83" t="s">
        <v>222</v>
      </c>
      <c r="E18" s="83"/>
      <c r="F18" s="116">
        <v>41245</v>
      </c>
      <c r="G18" s="93">
        <v>9.51</v>
      </c>
      <c r="H18" s="96" t="s">
        <v>149</v>
      </c>
      <c r="I18" s="97">
        <v>4.8000000000000001E-2</v>
      </c>
      <c r="J18" s="97">
        <v>5.2999999999999992E-3</v>
      </c>
      <c r="K18" s="93">
        <v>7478999.9999999991</v>
      </c>
      <c r="L18" s="117">
        <v>149.8057</v>
      </c>
      <c r="M18" s="93">
        <v>11203.970749999999</v>
      </c>
      <c r="N18" s="83"/>
      <c r="O18" s="94">
        <v>1.7908138233754305E-2</v>
      </c>
      <c r="P18" s="94">
        <f>M18/'סכום נכסי הקרן'!$C$43</f>
        <v>6.5828445423692762E-3</v>
      </c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</row>
    <row r="19" spans="2:27" s="130" customFormat="1">
      <c r="B19" s="86" t="s">
        <v>1460</v>
      </c>
      <c r="C19" s="83">
        <v>98798000</v>
      </c>
      <c r="D19" s="83" t="s">
        <v>222</v>
      </c>
      <c r="E19" s="83"/>
      <c r="F19" s="116">
        <v>41275</v>
      </c>
      <c r="G19" s="93">
        <v>9.6</v>
      </c>
      <c r="H19" s="96" t="s">
        <v>149</v>
      </c>
      <c r="I19" s="97">
        <v>4.8000000000000001E-2</v>
      </c>
      <c r="J19" s="97">
        <v>5.3999999999999994E-3</v>
      </c>
      <c r="K19" s="93">
        <v>2667999.9999999995</v>
      </c>
      <c r="L19" s="117">
        <v>149.6542</v>
      </c>
      <c r="M19" s="93">
        <v>3992.7748199999992</v>
      </c>
      <c r="N19" s="83"/>
      <c r="O19" s="94">
        <v>6.38194841885083E-3</v>
      </c>
      <c r="P19" s="94">
        <f>M19/'סכום נכסי הקרן'!$C$43</f>
        <v>2.3459375715298497E-3</v>
      </c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</row>
    <row r="20" spans="2:27" s="130" customFormat="1">
      <c r="B20" s="86" t="s">
        <v>1461</v>
      </c>
      <c r="C20" s="83">
        <v>98799000</v>
      </c>
      <c r="D20" s="83" t="s">
        <v>222</v>
      </c>
      <c r="E20" s="83"/>
      <c r="F20" s="116">
        <v>41306</v>
      </c>
      <c r="G20" s="93">
        <v>9.6800000000000015</v>
      </c>
      <c r="H20" s="96" t="s">
        <v>149</v>
      </c>
      <c r="I20" s="97">
        <v>4.8000000000000001E-2</v>
      </c>
      <c r="J20" s="97">
        <v>5.4000000000000003E-3</v>
      </c>
      <c r="K20" s="93">
        <v>6539999.9999999991</v>
      </c>
      <c r="L20" s="117">
        <v>149.51009999999999</v>
      </c>
      <c r="M20" s="93">
        <v>9777.9630299999972</v>
      </c>
      <c r="N20" s="83"/>
      <c r="O20" s="94">
        <v>1.5628844227907241E-2</v>
      </c>
      <c r="P20" s="94">
        <f>M20/'סכום נכסי הקרן'!$C$43</f>
        <v>5.7449998758274199E-3</v>
      </c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</row>
    <row r="21" spans="2:27" s="130" customFormat="1">
      <c r="B21" s="86" t="s">
        <v>1462</v>
      </c>
      <c r="C21" s="83">
        <v>98800000</v>
      </c>
      <c r="D21" s="83" t="s">
        <v>222</v>
      </c>
      <c r="E21" s="83"/>
      <c r="F21" s="116">
        <v>41334</v>
      </c>
      <c r="G21" s="93">
        <v>9.76</v>
      </c>
      <c r="H21" s="96" t="s">
        <v>149</v>
      </c>
      <c r="I21" s="97">
        <v>4.8000000000000001E-2</v>
      </c>
      <c r="J21" s="97">
        <v>5.5000000000000005E-3</v>
      </c>
      <c r="K21" s="93">
        <v>7466999.9999999991</v>
      </c>
      <c r="L21" s="117">
        <v>149.36969999999999</v>
      </c>
      <c r="M21" s="93">
        <v>11153.439079999998</v>
      </c>
      <c r="N21" s="83"/>
      <c r="O21" s="94">
        <v>1.7827369714116525E-2</v>
      </c>
      <c r="P21" s="94">
        <f>M21/'סכום נכסי הקרן'!$C$43</f>
        <v>6.5531548782761864E-3</v>
      </c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</row>
    <row r="22" spans="2:27" s="130" customFormat="1">
      <c r="B22" s="86" t="s">
        <v>1463</v>
      </c>
      <c r="C22" s="83">
        <v>71120935</v>
      </c>
      <c r="D22" s="83" t="s">
        <v>222</v>
      </c>
      <c r="E22" s="83"/>
      <c r="F22" s="116">
        <v>41366</v>
      </c>
      <c r="G22" s="93">
        <v>9.69</v>
      </c>
      <c r="H22" s="96" t="s">
        <v>149</v>
      </c>
      <c r="I22" s="97">
        <v>4.8000000000000001E-2</v>
      </c>
      <c r="J22" s="97">
        <v>5.5999999999999991E-3</v>
      </c>
      <c r="K22" s="93">
        <v>5533999.9999999991</v>
      </c>
      <c r="L22" s="117">
        <v>151.6148</v>
      </c>
      <c r="M22" s="93">
        <v>8390.3655099999978</v>
      </c>
      <c r="N22" s="83"/>
      <c r="O22" s="94">
        <v>1.3410944096297681E-2</v>
      </c>
      <c r="P22" s="94">
        <f>M22/'סכום נכסי הקרן'!$C$43</f>
        <v>4.9297229561213289E-3</v>
      </c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</row>
    <row r="23" spans="2:27" s="130" customFormat="1">
      <c r="B23" s="86" t="s">
        <v>1464</v>
      </c>
      <c r="C23" s="83">
        <v>2704</v>
      </c>
      <c r="D23" s="83" t="s">
        <v>222</v>
      </c>
      <c r="E23" s="83"/>
      <c r="F23" s="116">
        <v>41395</v>
      </c>
      <c r="G23" s="93">
        <v>9.7700000000000014</v>
      </c>
      <c r="H23" s="96" t="s">
        <v>149</v>
      </c>
      <c r="I23" s="97">
        <v>4.8000000000000001E-2</v>
      </c>
      <c r="J23" s="97">
        <v>5.5999999999999991E-3</v>
      </c>
      <c r="K23" s="93">
        <v>12466999.999999998</v>
      </c>
      <c r="L23" s="117">
        <v>151.47460000000001</v>
      </c>
      <c r="M23" s="93">
        <v>18884.338749999995</v>
      </c>
      <c r="N23" s="83"/>
      <c r="O23" s="94">
        <v>3.0184240599525208E-2</v>
      </c>
      <c r="P23" s="94">
        <f>M23/'סכום נכסי הקרן'!$C$43</f>
        <v>1.109541153315579E-2</v>
      </c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</row>
    <row r="24" spans="2:27" s="130" customFormat="1">
      <c r="B24" s="86" t="s">
        <v>1465</v>
      </c>
      <c r="C24" s="83">
        <v>71121057</v>
      </c>
      <c r="D24" s="83" t="s">
        <v>222</v>
      </c>
      <c r="E24" s="83"/>
      <c r="F24" s="116">
        <v>41427</v>
      </c>
      <c r="G24" s="93">
        <v>9.8499999999999979</v>
      </c>
      <c r="H24" s="96" t="s">
        <v>149</v>
      </c>
      <c r="I24" s="97">
        <v>4.8000000000000001E-2</v>
      </c>
      <c r="J24" s="97">
        <v>5.7000000000000002E-3</v>
      </c>
      <c r="K24" s="93">
        <v>5844999.9999999991</v>
      </c>
      <c r="L24" s="117">
        <v>151.3254</v>
      </c>
      <c r="M24" s="93">
        <v>8844.9718899999989</v>
      </c>
      <c r="N24" s="83"/>
      <c r="O24" s="94">
        <v>1.4137575223479682E-2</v>
      </c>
      <c r="P24" s="94">
        <f>M24/'סכום נכסי הקרן'!$C$43</f>
        <v>5.1968249679245331E-3</v>
      </c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</row>
    <row r="25" spans="2:27" s="130" customFormat="1">
      <c r="B25" s="86" t="s">
        <v>1466</v>
      </c>
      <c r="C25" s="83">
        <v>8805</v>
      </c>
      <c r="D25" s="83" t="s">
        <v>222</v>
      </c>
      <c r="E25" s="83"/>
      <c r="F25" s="116">
        <v>41487</v>
      </c>
      <c r="G25" s="93">
        <v>10.02</v>
      </c>
      <c r="H25" s="96" t="s">
        <v>149</v>
      </c>
      <c r="I25" s="97">
        <v>4.8000000000000001E-2</v>
      </c>
      <c r="J25" s="97">
        <v>5.7999999999999996E-3</v>
      </c>
      <c r="K25" s="93">
        <v>5552999.9999999991</v>
      </c>
      <c r="L25" s="117">
        <v>151.024</v>
      </c>
      <c r="M25" s="93">
        <v>8386.3648899999989</v>
      </c>
      <c r="N25" s="83"/>
      <c r="O25" s="94">
        <v>1.3404549608345211E-2</v>
      </c>
      <c r="P25" s="94">
        <f>M25/'סכום נכסי הקרן'!$C$43</f>
        <v>4.9273724091482311E-3</v>
      </c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</row>
    <row r="26" spans="2:27" s="130" customFormat="1">
      <c r="B26" s="86" t="s">
        <v>1467</v>
      </c>
      <c r="C26" s="83">
        <v>3236000</v>
      </c>
      <c r="D26" s="83" t="s">
        <v>222</v>
      </c>
      <c r="E26" s="83"/>
      <c r="F26" s="116">
        <v>41548</v>
      </c>
      <c r="G26" s="93">
        <v>10.019999999999998</v>
      </c>
      <c r="H26" s="96" t="s">
        <v>149</v>
      </c>
      <c r="I26" s="97">
        <v>4.8000000000000001E-2</v>
      </c>
      <c r="J26" s="97">
        <v>5.8999999999999999E-3</v>
      </c>
      <c r="K26" s="93">
        <v>11660999.999999998</v>
      </c>
      <c r="L26" s="117">
        <v>150.72829999999999</v>
      </c>
      <c r="M26" s="93">
        <v>17856.287329999999</v>
      </c>
      <c r="N26" s="83"/>
      <c r="O26" s="94">
        <v>2.8541029692287941E-2</v>
      </c>
      <c r="P26" s="94">
        <f>M26/'סכום נכסי הקרן'!$C$43</f>
        <v>1.0491384368998657E-2</v>
      </c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</row>
    <row r="27" spans="2:27" s="130" customFormat="1">
      <c r="B27" s="86" t="s">
        <v>1468</v>
      </c>
      <c r="C27" s="83">
        <v>3275000</v>
      </c>
      <c r="D27" s="83" t="s">
        <v>222</v>
      </c>
      <c r="E27" s="83"/>
      <c r="F27" s="116">
        <v>41579</v>
      </c>
      <c r="G27" s="93">
        <v>10.11</v>
      </c>
      <c r="H27" s="96" t="s">
        <v>149</v>
      </c>
      <c r="I27" s="97">
        <v>4.8000000000000001E-2</v>
      </c>
      <c r="J27" s="97">
        <v>5.9000000000000007E-3</v>
      </c>
      <c r="K27" s="93">
        <v>7966999.9999999991</v>
      </c>
      <c r="L27" s="117">
        <v>152.97819999999999</v>
      </c>
      <c r="M27" s="93">
        <v>12187.772159999999</v>
      </c>
      <c r="N27" s="83"/>
      <c r="O27" s="94">
        <v>1.9480621064882936E-2</v>
      </c>
      <c r="P27" s="94">
        <f>M27/'סכום נכסי הקרן'!$C$43</f>
        <v>7.1608728045899446E-3</v>
      </c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</row>
    <row r="28" spans="2:27" s="130" customFormat="1">
      <c r="B28" s="86" t="s">
        <v>1469</v>
      </c>
      <c r="C28" s="83">
        <v>3322000</v>
      </c>
      <c r="D28" s="83" t="s">
        <v>222</v>
      </c>
      <c r="E28" s="83"/>
      <c r="F28" s="116">
        <v>41609</v>
      </c>
      <c r="G28" s="93">
        <v>10.18</v>
      </c>
      <c r="H28" s="96" t="s">
        <v>149</v>
      </c>
      <c r="I28" s="97">
        <v>4.8000000000000001E-2</v>
      </c>
      <c r="J28" s="97">
        <v>6.0000000000000001E-3</v>
      </c>
      <c r="K28" s="93">
        <v>8914999.9999999981</v>
      </c>
      <c r="L28" s="117">
        <v>152.83070000000001</v>
      </c>
      <c r="M28" s="93">
        <v>13624.854409999998</v>
      </c>
      <c r="N28" s="83"/>
      <c r="O28" s="94">
        <v>2.177761631420333E-2</v>
      </c>
      <c r="P28" s="94">
        <f>M28/'סכום נכסי הקרן'!$C$43</f>
        <v>8.005224263321507E-3</v>
      </c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</row>
    <row r="29" spans="2:27" s="130" customFormat="1">
      <c r="B29" s="86" t="s">
        <v>1470</v>
      </c>
      <c r="C29" s="83">
        <v>98811000</v>
      </c>
      <c r="D29" s="83" t="s">
        <v>222</v>
      </c>
      <c r="E29" s="83"/>
      <c r="F29" s="116">
        <v>41672</v>
      </c>
      <c r="G29" s="93">
        <v>10.360000000000001</v>
      </c>
      <c r="H29" s="96" t="s">
        <v>149</v>
      </c>
      <c r="I29" s="97">
        <v>4.8000000000000001E-2</v>
      </c>
      <c r="J29" s="97">
        <v>6.0999999999999995E-3</v>
      </c>
      <c r="K29" s="93">
        <v>4267999.9999999991</v>
      </c>
      <c r="L29" s="117">
        <v>152.52250000000001</v>
      </c>
      <c r="M29" s="93">
        <v>6509.6622499999994</v>
      </c>
      <c r="N29" s="83"/>
      <c r="O29" s="94">
        <v>1.0404876452221375E-2</v>
      </c>
      <c r="P29" s="94">
        <f>M29/'סכום נכסי הקרן'!$C$43</f>
        <v>3.8247238922040033E-3</v>
      </c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</row>
    <row r="30" spans="2:27" s="130" customFormat="1">
      <c r="B30" s="86" t="s">
        <v>1471</v>
      </c>
      <c r="C30" s="83">
        <v>98812000</v>
      </c>
      <c r="D30" s="83" t="s">
        <v>222</v>
      </c>
      <c r="E30" s="83"/>
      <c r="F30" s="116">
        <v>41700</v>
      </c>
      <c r="G30" s="93">
        <v>10.430000000000001</v>
      </c>
      <c r="H30" s="96" t="s">
        <v>149</v>
      </c>
      <c r="I30" s="97">
        <v>4.8000000000000001E-2</v>
      </c>
      <c r="J30" s="97">
        <v>6.0999999999999995E-3</v>
      </c>
      <c r="K30" s="93">
        <v>10984999.999999998</v>
      </c>
      <c r="L30" s="117">
        <v>152.3759</v>
      </c>
      <c r="M30" s="93">
        <v>16738.492349999997</v>
      </c>
      <c r="N30" s="83"/>
      <c r="O30" s="94">
        <v>2.6754374990530825E-2</v>
      </c>
      <c r="P30" s="94">
        <f>M30/'סכום נכסי הקרן'!$C$43</f>
        <v>9.8346287644215224E-3</v>
      </c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</row>
    <row r="31" spans="2:27" s="130" customFormat="1">
      <c r="B31" s="86" t="s">
        <v>1472</v>
      </c>
      <c r="C31" s="83">
        <v>98813000</v>
      </c>
      <c r="D31" s="83" t="s">
        <v>222</v>
      </c>
      <c r="E31" s="83"/>
      <c r="F31" s="116">
        <v>41730</v>
      </c>
      <c r="G31" s="93">
        <v>10.349999999999998</v>
      </c>
      <c r="H31" s="96" t="s">
        <v>149</v>
      </c>
      <c r="I31" s="97">
        <v>4.8000000000000001E-2</v>
      </c>
      <c r="J31" s="97">
        <v>6.0999999999999987E-3</v>
      </c>
      <c r="K31" s="93">
        <v>7722999.9999999991</v>
      </c>
      <c r="L31" s="117">
        <v>152.22229999999999</v>
      </c>
      <c r="M31" s="93">
        <v>11941.482470000001</v>
      </c>
      <c r="N31" s="83"/>
      <c r="O31" s="94">
        <v>1.9086957968782077E-2</v>
      </c>
      <c r="P31" s="94">
        <f>M31/'סכום נכסי הקרן'!$C$43</f>
        <v>7.0161663627547315E-3</v>
      </c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</row>
    <row r="32" spans="2:27" s="130" customFormat="1">
      <c r="B32" s="86" t="s">
        <v>1473</v>
      </c>
      <c r="C32" s="83">
        <v>98814000</v>
      </c>
      <c r="D32" s="83" t="s">
        <v>222</v>
      </c>
      <c r="E32" s="83"/>
      <c r="F32" s="116">
        <v>41760</v>
      </c>
      <c r="G32" s="93">
        <v>10.440000000000001</v>
      </c>
      <c r="H32" s="96" t="s">
        <v>149</v>
      </c>
      <c r="I32" s="97">
        <v>4.8000000000000001E-2</v>
      </c>
      <c r="J32" s="97">
        <v>6.1999999999999998E-3</v>
      </c>
      <c r="K32" s="93">
        <v>4951999.9999999991</v>
      </c>
      <c r="L32" s="117">
        <v>154.4725</v>
      </c>
      <c r="M32" s="93">
        <v>7649.477359999998</v>
      </c>
      <c r="N32" s="83"/>
      <c r="O32" s="94">
        <v>1.2226727562534373E-2</v>
      </c>
      <c r="P32" s="94">
        <f>M32/'סכום נכסי הקרן'!$C$43</f>
        <v>4.4944173288968409E-3</v>
      </c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</row>
    <row r="33" spans="2:27" s="130" customFormat="1">
      <c r="B33" s="86" t="s">
        <v>1474</v>
      </c>
      <c r="C33" s="83">
        <v>98815000</v>
      </c>
      <c r="D33" s="83" t="s">
        <v>222</v>
      </c>
      <c r="E33" s="83"/>
      <c r="F33" s="116">
        <v>41791</v>
      </c>
      <c r="G33" s="93">
        <v>10.52</v>
      </c>
      <c r="H33" s="96" t="s">
        <v>149</v>
      </c>
      <c r="I33" s="97">
        <v>4.8000000000000001E-2</v>
      </c>
      <c r="J33" s="97">
        <v>6.1999999999999998E-3</v>
      </c>
      <c r="K33" s="93">
        <v>6764999.9999999991</v>
      </c>
      <c r="L33" s="117">
        <v>154.3176</v>
      </c>
      <c r="M33" s="93">
        <v>10439.583339999999</v>
      </c>
      <c r="N33" s="83"/>
      <c r="O33" s="94">
        <v>1.6686361088145332E-2</v>
      </c>
      <c r="P33" s="94">
        <f>M33/'סכום נכסי הקרן'!$C$43</f>
        <v>6.1337320265967511E-3</v>
      </c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</row>
    <row r="34" spans="2:27" s="130" customFormat="1">
      <c r="B34" s="86" t="s">
        <v>1475</v>
      </c>
      <c r="C34" s="83">
        <v>98816000</v>
      </c>
      <c r="D34" s="83" t="s">
        <v>222</v>
      </c>
      <c r="E34" s="83"/>
      <c r="F34" s="116">
        <v>41821</v>
      </c>
      <c r="G34" s="93">
        <v>10.6</v>
      </c>
      <c r="H34" s="96" t="s">
        <v>149</v>
      </c>
      <c r="I34" s="97">
        <v>4.8000000000000001E-2</v>
      </c>
      <c r="J34" s="97">
        <v>6.3E-3</v>
      </c>
      <c r="K34" s="93">
        <v>4916999.9999999991</v>
      </c>
      <c r="L34" s="117">
        <v>154.1644</v>
      </c>
      <c r="M34" s="93">
        <v>7580.2631499999989</v>
      </c>
      <c r="N34" s="83"/>
      <c r="O34" s="94">
        <v>1.2116097352220759E-2</v>
      </c>
      <c r="P34" s="94">
        <f>M34/'סכום נכסי הקרן'!$C$43</f>
        <v>4.4537508192531152E-3</v>
      </c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</row>
    <row r="35" spans="2:27" s="130" customFormat="1">
      <c r="B35" s="86" t="s">
        <v>1476</v>
      </c>
      <c r="C35" s="83">
        <v>98817000</v>
      </c>
      <c r="D35" s="83" t="s">
        <v>222</v>
      </c>
      <c r="E35" s="83"/>
      <c r="F35" s="116">
        <v>41852</v>
      </c>
      <c r="G35" s="93">
        <v>10.680000000000001</v>
      </c>
      <c r="H35" s="96" t="s">
        <v>149</v>
      </c>
      <c r="I35" s="97">
        <v>4.8000000000000001E-2</v>
      </c>
      <c r="J35" s="97">
        <v>6.3E-3</v>
      </c>
      <c r="K35" s="93">
        <v>4514999.9999999991</v>
      </c>
      <c r="L35" s="117">
        <v>154.00829999999999</v>
      </c>
      <c r="M35" s="93">
        <v>6953.4746099999984</v>
      </c>
      <c r="N35" s="83"/>
      <c r="O35" s="94">
        <v>1.1114254695888132E-2</v>
      </c>
      <c r="P35" s="94">
        <f>M35/'סכום נכסי הקרן'!$C$43</f>
        <v>4.0854839242544282E-3</v>
      </c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</row>
    <row r="36" spans="2:27" s="130" customFormat="1">
      <c r="B36" s="86" t="s">
        <v>1477</v>
      </c>
      <c r="C36" s="83">
        <v>98818000</v>
      </c>
      <c r="D36" s="83" t="s">
        <v>222</v>
      </c>
      <c r="E36" s="83"/>
      <c r="F36" s="116">
        <v>41883</v>
      </c>
      <c r="G36" s="93">
        <v>10.769999999999998</v>
      </c>
      <c r="H36" s="96" t="s">
        <v>149</v>
      </c>
      <c r="I36" s="97">
        <v>4.8000000000000001E-2</v>
      </c>
      <c r="J36" s="97">
        <v>6.4000000000000003E-3</v>
      </c>
      <c r="K36" s="93">
        <v>6967999.9999999991</v>
      </c>
      <c r="L36" s="117">
        <v>153.8486</v>
      </c>
      <c r="M36" s="93">
        <v>10720.167869999999</v>
      </c>
      <c r="N36" s="83"/>
      <c r="O36" s="94">
        <v>1.7134840173070914E-2</v>
      </c>
      <c r="P36" s="94">
        <f>M36/'סכום נכסי הקרן'!$C$43</f>
        <v>6.2985882533040322E-3</v>
      </c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</row>
    <row r="37" spans="2:27" s="130" customFormat="1">
      <c r="B37" s="86" t="s">
        <v>1478</v>
      </c>
      <c r="C37" s="83">
        <v>98819000</v>
      </c>
      <c r="D37" s="83" t="s">
        <v>222</v>
      </c>
      <c r="E37" s="83"/>
      <c r="F37" s="116">
        <v>41913</v>
      </c>
      <c r="G37" s="93">
        <v>10.680000000000001</v>
      </c>
      <c r="H37" s="96" t="s">
        <v>149</v>
      </c>
      <c r="I37" s="97">
        <v>4.8000000000000001E-2</v>
      </c>
      <c r="J37" s="97">
        <v>6.4000000000000003E-3</v>
      </c>
      <c r="K37" s="93">
        <v>6819999.9999999991</v>
      </c>
      <c r="L37" s="117">
        <v>153.6936</v>
      </c>
      <c r="M37" s="93">
        <v>10645.580999999998</v>
      </c>
      <c r="N37" s="83"/>
      <c r="O37" s="94">
        <v>1.7015622441412422E-2</v>
      </c>
      <c r="P37" s="94">
        <f>M37/'סכום נכסי הקרן'!$C$43</f>
        <v>6.2547650605210706E-3</v>
      </c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</row>
    <row r="38" spans="2:27" s="130" customFormat="1">
      <c r="B38" s="86" t="s">
        <v>1479</v>
      </c>
      <c r="C38" s="83">
        <v>98820000</v>
      </c>
      <c r="D38" s="83" t="s">
        <v>222</v>
      </c>
      <c r="E38" s="83"/>
      <c r="F38" s="116">
        <v>41945</v>
      </c>
      <c r="G38" s="93">
        <v>10.77</v>
      </c>
      <c r="H38" s="96" t="s">
        <v>149</v>
      </c>
      <c r="I38" s="97">
        <v>4.8000000000000001E-2</v>
      </c>
      <c r="J38" s="97">
        <v>6.5000000000000014E-3</v>
      </c>
      <c r="K38" s="93">
        <v>5495999.9999999991</v>
      </c>
      <c r="L38" s="117">
        <v>155.9365</v>
      </c>
      <c r="M38" s="93">
        <v>8570.2673299999988</v>
      </c>
      <c r="N38" s="83"/>
      <c r="O38" s="94">
        <v>1.3698494531134723E-2</v>
      </c>
      <c r="P38" s="94">
        <f>M38/'סכום נכסי הקרן'!$C$43</f>
        <v>5.0354234921522094E-3</v>
      </c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</row>
    <row r="39" spans="2:27" s="130" customFormat="1">
      <c r="B39" s="86" t="s">
        <v>1480</v>
      </c>
      <c r="C39" s="83">
        <v>98821000</v>
      </c>
      <c r="D39" s="83" t="s">
        <v>222</v>
      </c>
      <c r="E39" s="83"/>
      <c r="F39" s="116">
        <v>41974</v>
      </c>
      <c r="G39" s="93">
        <v>10.850000000000001</v>
      </c>
      <c r="H39" s="96" t="s">
        <v>149</v>
      </c>
      <c r="I39" s="97">
        <v>4.8000000000000001E-2</v>
      </c>
      <c r="J39" s="97">
        <v>6.4999999999999988E-3</v>
      </c>
      <c r="K39" s="93">
        <v>8612999.9999999981</v>
      </c>
      <c r="L39" s="117">
        <v>155.7843</v>
      </c>
      <c r="M39" s="93">
        <v>13417.703139999996</v>
      </c>
      <c r="N39" s="83"/>
      <c r="O39" s="94">
        <v>2.1446511060429101E-2</v>
      </c>
      <c r="P39" s="94">
        <f>M39/'סכום נכסי הקרן'!$C$43</f>
        <v>7.8835134308325536E-3</v>
      </c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</row>
    <row r="40" spans="2:27" s="130" customFormat="1">
      <c r="B40" s="86" t="s">
        <v>1481</v>
      </c>
      <c r="C40" s="83">
        <v>9882300</v>
      </c>
      <c r="D40" s="83" t="s">
        <v>222</v>
      </c>
      <c r="E40" s="83"/>
      <c r="F40" s="116">
        <v>42036</v>
      </c>
      <c r="G40" s="93">
        <v>11.020000000000001</v>
      </c>
      <c r="H40" s="96" t="s">
        <v>149</v>
      </c>
      <c r="I40" s="97">
        <v>4.8000000000000001E-2</v>
      </c>
      <c r="J40" s="97">
        <v>6.6000000000000017E-3</v>
      </c>
      <c r="K40" s="93">
        <v>3631999.9999999995</v>
      </c>
      <c r="L40" s="117">
        <v>155.46850000000001</v>
      </c>
      <c r="M40" s="93">
        <v>5646.6172599999991</v>
      </c>
      <c r="N40" s="83"/>
      <c r="O40" s="94">
        <v>9.0254075721487373E-3</v>
      </c>
      <c r="P40" s="94">
        <f>M40/'סכום נכסי הקרן'!$C$43</f>
        <v>3.3176455421252463E-3</v>
      </c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</row>
    <row r="41" spans="2:27" s="130" customFormat="1">
      <c r="B41" s="86" t="s">
        <v>1482</v>
      </c>
      <c r="C41" s="83">
        <v>9882500</v>
      </c>
      <c r="D41" s="83" t="s">
        <v>222</v>
      </c>
      <c r="E41" s="83"/>
      <c r="F41" s="116">
        <v>42064</v>
      </c>
      <c r="G41" s="93">
        <v>11.089999999999996</v>
      </c>
      <c r="H41" s="96" t="s">
        <v>149</v>
      </c>
      <c r="I41" s="97">
        <v>4.8000000000000001E-2</v>
      </c>
      <c r="J41" s="97">
        <v>6.5999999999999991E-3</v>
      </c>
      <c r="K41" s="93">
        <v>15247999.999999998</v>
      </c>
      <c r="L41" s="117">
        <v>155.2962</v>
      </c>
      <c r="M41" s="93">
        <v>23679.561530000003</v>
      </c>
      <c r="N41" s="83"/>
      <c r="O41" s="94">
        <v>3.7848801166669471E-2</v>
      </c>
      <c r="P41" s="94">
        <f>M41/'סכום נכסי הקרן'!$C$43</f>
        <v>1.3912823931949127E-2</v>
      </c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</row>
    <row r="42" spans="2:27" s="130" customFormat="1">
      <c r="B42" s="86" t="s">
        <v>1483</v>
      </c>
      <c r="C42" s="83">
        <v>9882600</v>
      </c>
      <c r="D42" s="83" t="s">
        <v>222</v>
      </c>
      <c r="E42" s="83"/>
      <c r="F42" s="116">
        <v>42095</v>
      </c>
      <c r="G42" s="93">
        <v>11.010000000000002</v>
      </c>
      <c r="H42" s="96" t="s">
        <v>149</v>
      </c>
      <c r="I42" s="97">
        <v>4.8000000000000001E-2</v>
      </c>
      <c r="J42" s="97">
        <v>6.7000000000000011E-3</v>
      </c>
      <c r="K42" s="93">
        <v>7882999.9999999991</v>
      </c>
      <c r="L42" s="117">
        <v>155.15710000000001</v>
      </c>
      <c r="M42" s="93">
        <v>12420.227059999997</v>
      </c>
      <c r="N42" s="83"/>
      <c r="O42" s="94">
        <v>1.9852170989030454E-2</v>
      </c>
      <c r="P42" s="94">
        <f>M42/'סכום נכסי הקרן'!$C$43</f>
        <v>7.2974506754141782E-3</v>
      </c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</row>
    <row r="43" spans="2:27" s="130" customFormat="1">
      <c r="B43" s="86" t="s">
        <v>1484</v>
      </c>
      <c r="C43" s="83">
        <v>9882700</v>
      </c>
      <c r="D43" s="83" t="s">
        <v>222</v>
      </c>
      <c r="E43" s="83"/>
      <c r="F43" s="116">
        <v>42125</v>
      </c>
      <c r="G43" s="93">
        <v>11.089999999999998</v>
      </c>
      <c r="H43" s="96" t="s">
        <v>149</v>
      </c>
      <c r="I43" s="97">
        <v>4.8000000000000001E-2</v>
      </c>
      <c r="J43" s="97">
        <v>6.6999999999999994E-3</v>
      </c>
      <c r="K43" s="93">
        <v>10932999.999999998</v>
      </c>
      <c r="L43" s="117">
        <v>157.4016</v>
      </c>
      <c r="M43" s="93">
        <v>17208.71529</v>
      </c>
      <c r="N43" s="83"/>
      <c r="O43" s="94">
        <v>2.7505967224935975E-2</v>
      </c>
      <c r="P43" s="94">
        <f>M43/'סכום נכסי הקרן'!$C$43</f>
        <v>1.0110906218490728E-2</v>
      </c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</row>
    <row r="44" spans="2:27" s="130" customFormat="1">
      <c r="B44" s="86" t="s">
        <v>1485</v>
      </c>
      <c r="C44" s="83">
        <v>9882800</v>
      </c>
      <c r="D44" s="83" t="s">
        <v>222</v>
      </c>
      <c r="E44" s="83"/>
      <c r="F44" s="116">
        <v>42156</v>
      </c>
      <c r="G44" s="93">
        <v>11.170000000000002</v>
      </c>
      <c r="H44" s="96" t="s">
        <v>149</v>
      </c>
      <c r="I44" s="97">
        <v>4.8000000000000001E-2</v>
      </c>
      <c r="J44" s="97">
        <v>6.7999999999999996E-3</v>
      </c>
      <c r="K44" s="93">
        <v>1066999.9999999998</v>
      </c>
      <c r="L44" s="117">
        <v>157.23699999999999</v>
      </c>
      <c r="M44" s="93">
        <v>1677.7182899999998</v>
      </c>
      <c r="N44" s="83"/>
      <c r="O44" s="94">
        <v>2.6816216968986546E-3</v>
      </c>
      <c r="P44" s="94">
        <f>M44/'סכום נכסי הקרן'!$C$43</f>
        <v>9.8573612296869086E-4</v>
      </c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</row>
    <row r="45" spans="2:27" s="130" customFormat="1">
      <c r="B45" s="86" t="s">
        <v>1486</v>
      </c>
      <c r="C45" s="83">
        <v>9882900</v>
      </c>
      <c r="D45" s="83" t="s">
        <v>222</v>
      </c>
      <c r="E45" s="83"/>
      <c r="F45" s="116">
        <v>42218</v>
      </c>
      <c r="G45" s="93">
        <v>11.34</v>
      </c>
      <c r="H45" s="96" t="s">
        <v>149</v>
      </c>
      <c r="I45" s="97">
        <v>4.8000000000000001E-2</v>
      </c>
      <c r="J45" s="97">
        <v>6.7999999999999996E-3</v>
      </c>
      <c r="K45" s="93">
        <v>90999.999999999985</v>
      </c>
      <c r="L45" s="117">
        <v>156.91499999999999</v>
      </c>
      <c r="M45" s="93">
        <v>142.79262999999997</v>
      </c>
      <c r="N45" s="83"/>
      <c r="O45" s="94">
        <v>2.2823606146966526E-4</v>
      </c>
      <c r="P45" s="94">
        <f>M45/'סכום נכסי הקרן'!$C$43</f>
        <v>8.3897191992049361E-5</v>
      </c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</row>
    <row r="46" spans="2:27" s="130" customFormat="1">
      <c r="B46" s="86" t="s">
        <v>1487</v>
      </c>
      <c r="C46" s="83">
        <v>8830900</v>
      </c>
      <c r="D46" s="83" t="s">
        <v>222</v>
      </c>
      <c r="E46" s="83"/>
      <c r="F46" s="116">
        <v>42248</v>
      </c>
      <c r="G46" s="93">
        <v>11.42</v>
      </c>
      <c r="H46" s="96" t="s">
        <v>149</v>
      </c>
      <c r="I46" s="97">
        <v>4.8000000000000001E-2</v>
      </c>
      <c r="J46" s="97">
        <v>6.9000000000000008E-3</v>
      </c>
      <c r="K46" s="93">
        <v>197999.99999999997</v>
      </c>
      <c r="L46" s="117">
        <v>156.7587</v>
      </c>
      <c r="M46" s="93">
        <v>310.38216999999992</v>
      </c>
      <c r="N46" s="83"/>
      <c r="O46" s="94">
        <v>4.9610686511767515E-4</v>
      </c>
      <c r="P46" s="94">
        <f>M46/'סכום נכסי הקרן'!$C$43</f>
        <v>1.8236370117560621E-4</v>
      </c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</row>
    <row r="47" spans="2:27" s="130" customFormat="1">
      <c r="B47" s="86" t="s">
        <v>1488</v>
      </c>
      <c r="C47" s="83">
        <v>8831000</v>
      </c>
      <c r="D47" s="83" t="s">
        <v>222</v>
      </c>
      <c r="E47" s="83"/>
      <c r="F47" s="116">
        <v>42309</v>
      </c>
      <c r="G47" s="93">
        <v>11.41</v>
      </c>
      <c r="H47" s="96" t="s">
        <v>149</v>
      </c>
      <c r="I47" s="97">
        <v>4.8000000000000001E-2</v>
      </c>
      <c r="J47" s="97">
        <v>6.9999999999999993E-3</v>
      </c>
      <c r="K47" s="93">
        <v>12147999.999999998</v>
      </c>
      <c r="L47" s="117">
        <v>158.83629999999999</v>
      </c>
      <c r="M47" s="93">
        <v>19295.439189999997</v>
      </c>
      <c r="N47" s="83"/>
      <c r="O47" s="94">
        <v>3.0841332952919406E-2</v>
      </c>
      <c r="P47" s="94">
        <f>M47/'סכום נכסי הקרן'!$C$43</f>
        <v>1.1336951818131956E-2</v>
      </c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</row>
    <row r="48" spans="2:27" s="130" customFormat="1">
      <c r="B48" s="86" t="s">
        <v>1489</v>
      </c>
      <c r="C48" s="83">
        <v>8833000</v>
      </c>
      <c r="D48" s="83" t="s">
        <v>222</v>
      </c>
      <c r="E48" s="83"/>
      <c r="F48" s="116">
        <v>42339</v>
      </c>
      <c r="G48" s="93">
        <v>11.489999999999995</v>
      </c>
      <c r="H48" s="96" t="s">
        <v>149</v>
      </c>
      <c r="I48" s="97">
        <v>4.8000000000000001E-2</v>
      </c>
      <c r="J48" s="97">
        <v>6.9999999999999984E-3</v>
      </c>
      <c r="K48" s="93">
        <v>2988999.9999999995</v>
      </c>
      <c r="L48" s="117">
        <v>158.6772</v>
      </c>
      <c r="M48" s="93">
        <v>4742.8607300000003</v>
      </c>
      <c r="N48" s="83"/>
      <c r="O48" s="94">
        <v>7.5808664152648619E-3</v>
      </c>
      <c r="P48" s="94">
        <f>M48/'סכום נכסי הקרן'!$C$43</f>
        <v>2.7866473028500247E-3</v>
      </c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</row>
    <row r="49" spans="2:27" s="130" customFormat="1">
      <c r="B49" s="86" t="s">
        <v>1490</v>
      </c>
      <c r="C49" s="83">
        <v>8834000</v>
      </c>
      <c r="D49" s="83" t="s">
        <v>222</v>
      </c>
      <c r="E49" s="83"/>
      <c r="F49" s="116">
        <v>42370</v>
      </c>
      <c r="G49" s="93">
        <v>11.579999999999998</v>
      </c>
      <c r="H49" s="96" t="s">
        <v>149</v>
      </c>
      <c r="I49" s="97">
        <v>4.8000000000000001E-2</v>
      </c>
      <c r="J49" s="97">
        <v>6.9999999999999993E-3</v>
      </c>
      <c r="K49" s="93">
        <v>241999.99999999997</v>
      </c>
      <c r="L49" s="117">
        <v>158.51240000000001</v>
      </c>
      <c r="M49" s="93">
        <v>383.60006999999996</v>
      </c>
      <c r="N49" s="83"/>
      <c r="O49" s="94">
        <v>6.1313647039268001E-4</v>
      </c>
      <c r="P49" s="94">
        <f>M49/'סכום נכסי הקרן'!$C$43</f>
        <v>2.2538256155764887E-4</v>
      </c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</row>
    <row r="50" spans="2:27" s="130" customFormat="1">
      <c r="B50" s="86" t="s">
        <v>1491</v>
      </c>
      <c r="C50" s="83">
        <v>8836000</v>
      </c>
      <c r="D50" s="83" t="s">
        <v>222</v>
      </c>
      <c r="E50" s="83"/>
      <c r="F50" s="116">
        <v>42430</v>
      </c>
      <c r="G50" s="93">
        <v>11.74</v>
      </c>
      <c r="H50" s="96" t="s">
        <v>149</v>
      </c>
      <c r="I50" s="97">
        <v>4.8000000000000001E-2</v>
      </c>
      <c r="J50" s="97">
        <v>7.0999999999999995E-3</v>
      </c>
      <c r="K50" s="93">
        <v>6042999.9999999991</v>
      </c>
      <c r="L50" s="117">
        <v>158.16980000000001</v>
      </c>
      <c r="M50" s="93">
        <v>9558.2028199999986</v>
      </c>
      <c r="N50" s="83"/>
      <c r="O50" s="94">
        <v>1.5277585169241914E-2</v>
      </c>
      <c r="P50" s="94">
        <f>M50/'סכום נכסי הקרן'!$C$43</f>
        <v>5.6158807151915876E-3</v>
      </c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</row>
    <row r="51" spans="2:27" s="130" customFormat="1">
      <c r="B51" s="86" t="s">
        <v>1492</v>
      </c>
      <c r="C51" s="83">
        <v>8287609</v>
      </c>
      <c r="D51" s="83" t="s">
        <v>222</v>
      </c>
      <c r="E51" s="83"/>
      <c r="F51" s="116">
        <v>40118</v>
      </c>
      <c r="G51" s="93">
        <v>7.2900000000000009</v>
      </c>
      <c r="H51" s="96" t="s">
        <v>149</v>
      </c>
      <c r="I51" s="97">
        <v>4.8000000000000001E-2</v>
      </c>
      <c r="J51" s="97">
        <v>2.7999999999999995E-3</v>
      </c>
      <c r="K51" s="93">
        <v>22999.999999999996</v>
      </c>
      <c r="L51" s="117">
        <v>149.99299999999999</v>
      </c>
      <c r="M51" s="93">
        <v>34.498389999999993</v>
      </c>
      <c r="N51" s="83"/>
      <c r="O51" s="94">
        <v>5.5141337901294245E-5</v>
      </c>
      <c r="P51" s="94">
        <f>M51/'סכום נכסי הקרן'!$C$43</f>
        <v>2.0269379793947321E-5</v>
      </c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</row>
    <row r="52" spans="2:27" s="130" customFormat="1">
      <c r="B52" s="86" t="s">
        <v>1493</v>
      </c>
      <c r="C52" s="83">
        <v>8789</v>
      </c>
      <c r="D52" s="83" t="s">
        <v>222</v>
      </c>
      <c r="E52" s="83"/>
      <c r="F52" s="116">
        <v>41000</v>
      </c>
      <c r="G52" s="93">
        <v>9</v>
      </c>
      <c r="H52" s="96" t="s">
        <v>149</v>
      </c>
      <c r="I52" s="97">
        <v>4.8000000000000001E-2</v>
      </c>
      <c r="J52" s="97">
        <v>4.8999999999999998E-3</v>
      </c>
      <c r="K52" s="93">
        <v>36999.999999999993</v>
      </c>
      <c r="L52" s="117">
        <v>150.6609</v>
      </c>
      <c r="M52" s="93">
        <v>55.744559999999993</v>
      </c>
      <c r="N52" s="83"/>
      <c r="O52" s="94">
        <v>8.9100668730308024E-5</v>
      </c>
      <c r="P52" s="94">
        <f>M52/'סכום נכסי הקרן'!$C$43</f>
        <v>3.275247506003857E-5</v>
      </c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</row>
    <row r="53" spans="2:27" s="130" customFormat="1">
      <c r="B53" s="86" t="s">
        <v>1494</v>
      </c>
      <c r="C53" s="83">
        <v>71121438</v>
      </c>
      <c r="D53" s="83" t="s">
        <v>222</v>
      </c>
      <c r="E53" s="83"/>
      <c r="F53" s="116">
        <v>41640</v>
      </c>
      <c r="G53" s="93">
        <v>10.270000000000001</v>
      </c>
      <c r="H53" s="96" t="s">
        <v>149</v>
      </c>
      <c r="I53" s="97">
        <v>4.8000000000000001E-2</v>
      </c>
      <c r="J53" s="97">
        <v>6.0000000000000001E-3</v>
      </c>
      <c r="K53" s="93">
        <v>2871999.9999999995</v>
      </c>
      <c r="L53" s="117">
        <v>152.67740000000001</v>
      </c>
      <c r="M53" s="93">
        <v>4384.8949899999989</v>
      </c>
      <c r="N53" s="83"/>
      <c r="O53" s="94">
        <v>7.0087031976066774E-3</v>
      </c>
      <c r="P53" s="94">
        <f>M53/'סכום נכסי הקרן'!$C$43</f>
        <v>2.576326080981948E-3</v>
      </c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</row>
    <row r="54" spans="2:27" s="130" customFormat="1">
      <c r="B54" s="82"/>
      <c r="C54" s="83"/>
      <c r="D54" s="83"/>
      <c r="E54" s="83"/>
      <c r="F54" s="83"/>
      <c r="G54" s="83"/>
      <c r="H54" s="83"/>
      <c r="I54" s="83"/>
      <c r="J54" s="83"/>
      <c r="K54" s="93"/>
      <c r="L54" s="83"/>
      <c r="M54" s="83"/>
      <c r="N54" s="83"/>
      <c r="O54" s="94"/>
      <c r="P54" s="83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</row>
    <row r="55" spans="2:27" s="130" customFormat="1">
      <c r="B55" s="100" t="s">
        <v>62</v>
      </c>
      <c r="C55" s="81"/>
      <c r="D55" s="81"/>
      <c r="E55" s="81"/>
      <c r="F55" s="81"/>
      <c r="G55" s="90">
        <v>2.7249993365703604</v>
      </c>
      <c r="H55" s="81"/>
      <c r="I55" s="81"/>
      <c r="J55" s="102">
        <v>-2.2340143578112328E-3</v>
      </c>
      <c r="K55" s="90"/>
      <c r="L55" s="81"/>
      <c r="M55" s="90">
        <v>203931.27144999997</v>
      </c>
      <c r="N55" s="81"/>
      <c r="O55" s="91">
        <v>0.32595849103871255</v>
      </c>
      <c r="P55" s="91">
        <f>M55/'סכום נכסי הקרן'!$C$43</f>
        <v>0.11981893627159459</v>
      </c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</row>
    <row r="56" spans="2:27" s="130" customFormat="1">
      <c r="B56" s="86" t="s">
        <v>1495</v>
      </c>
      <c r="C56" s="83">
        <v>1014732</v>
      </c>
      <c r="D56" s="83" t="s">
        <v>222</v>
      </c>
      <c r="E56" s="83"/>
      <c r="F56" s="116">
        <v>35582</v>
      </c>
      <c r="G56" s="93">
        <v>0.65999999999999981</v>
      </c>
      <c r="H56" s="96" t="s">
        <v>149</v>
      </c>
      <c r="I56" s="97">
        <v>5.5E-2</v>
      </c>
      <c r="J56" s="97">
        <v>-3.7999999999999996E-3</v>
      </c>
      <c r="K56" s="93">
        <v>499999.99999999994</v>
      </c>
      <c r="L56" s="117">
        <v>156.85839999999999</v>
      </c>
      <c r="M56" s="93">
        <v>784.29178999999999</v>
      </c>
      <c r="N56" s="83"/>
      <c r="O56" s="94">
        <v>1.2535917938663488E-3</v>
      </c>
      <c r="P56" s="94">
        <f>M56/'סכום נכסי הקרן'!$C$43</f>
        <v>4.6080724812910915E-4</v>
      </c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</row>
    <row r="57" spans="2:27" s="130" customFormat="1">
      <c r="B57" s="86" t="s">
        <v>1496</v>
      </c>
      <c r="C57" s="83">
        <v>1014863</v>
      </c>
      <c r="D57" s="83" t="s">
        <v>222</v>
      </c>
      <c r="E57" s="83"/>
      <c r="F57" s="116">
        <v>35765</v>
      </c>
      <c r="G57" s="93">
        <v>1.1400000000000001</v>
      </c>
      <c r="H57" s="96" t="s">
        <v>149</v>
      </c>
      <c r="I57" s="97">
        <v>5.5E-2</v>
      </c>
      <c r="J57" s="97">
        <v>-2.9000000000000002E-3</v>
      </c>
      <c r="K57" s="93">
        <v>699999.99999999988</v>
      </c>
      <c r="L57" s="117">
        <v>154.6909</v>
      </c>
      <c r="M57" s="93">
        <v>1082.8362299999997</v>
      </c>
      <c r="N57" s="83"/>
      <c r="O57" s="94">
        <v>1.7307775362906375E-3</v>
      </c>
      <c r="P57" s="94">
        <f>M57/'סכום נכסי הקרן'!$C$43</f>
        <v>6.3621574225684418E-4</v>
      </c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</row>
    <row r="58" spans="2:27" s="130" customFormat="1">
      <c r="B58" s="86" t="s">
        <v>1497</v>
      </c>
      <c r="C58" s="83">
        <v>1014847</v>
      </c>
      <c r="D58" s="83" t="s">
        <v>222</v>
      </c>
      <c r="E58" s="83"/>
      <c r="F58" s="116">
        <v>35736</v>
      </c>
      <c r="G58" s="93">
        <v>1.0599999999999998</v>
      </c>
      <c r="H58" s="96" t="s">
        <v>149</v>
      </c>
      <c r="I58" s="97">
        <v>5.5E-2</v>
      </c>
      <c r="J58" s="97">
        <v>-3.0000000000000001E-3</v>
      </c>
      <c r="K58" s="93">
        <v>959999.99999999988</v>
      </c>
      <c r="L58" s="117">
        <v>156.5078</v>
      </c>
      <c r="M58" s="93">
        <v>1502.4747299999997</v>
      </c>
      <c r="N58" s="83"/>
      <c r="O58" s="94">
        <v>2.4015169048493519E-3</v>
      </c>
      <c r="P58" s="94">
        <f>M58/'סכום נכסי הקרן'!$C$43</f>
        <v>8.8277252744775787E-4</v>
      </c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</row>
    <row r="59" spans="2:27" s="130" customFormat="1">
      <c r="B59" s="86" t="s">
        <v>1498</v>
      </c>
      <c r="C59" s="83">
        <v>1183530</v>
      </c>
      <c r="D59" s="83" t="s">
        <v>222</v>
      </c>
      <c r="E59" s="83"/>
      <c r="F59" s="116">
        <v>37288</v>
      </c>
      <c r="G59" s="93">
        <v>3.3100000000000005</v>
      </c>
      <c r="H59" s="96" t="s">
        <v>149</v>
      </c>
      <c r="I59" s="97">
        <v>5.5E-2</v>
      </c>
      <c r="J59" s="97">
        <v>-1.9E-3</v>
      </c>
      <c r="K59" s="93">
        <v>1863159.9999999998</v>
      </c>
      <c r="L59" s="117">
        <v>155.08430000000001</v>
      </c>
      <c r="M59" s="93">
        <v>2889.4677599999991</v>
      </c>
      <c r="N59" s="83"/>
      <c r="O59" s="94">
        <v>4.6184508352145057E-3</v>
      </c>
      <c r="P59" s="94">
        <f>M59/'סכום נכסי הקרן'!$C$43</f>
        <v>1.6976942816695566E-3</v>
      </c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</row>
    <row r="60" spans="2:27" s="130" customFormat="1">
      <c r="B60" s="86" t="s">
        <v>1499</v>
      </c>
      <c r="C60" s="83">
        <v>1183540</v>
      </c>
      <c r="D60" s="83" t="s">
        <v>222</v>
      </c>
      <c r="E60" s="83"/>
      <c r="F60" s="116">
        <v>37316</v>
      </c>
      <c r="G60" s="93">
        <v>3.3800000000000003</v>
      </c>
      <c r="H60" s="96" t="s">
        <v>149</v>
      </c>
      <c r="I60" s="97">
        <v>5.5E-2</v>
      </c>
      <c r="J60" s="97">
        <v>-1.8000000000000004E-3</v>
      </c>
      <c r="K60" s="93">
        <v>2655639.9999999995</v>
      </c>
      <c r="L60" s="117">
        <v>153.40940000000001</v>
      </c>
      <c r="M60" s="93">
        <v>4074.0003699999993</v>
      </c>
      <c r="N60" s="83"/>
      <c r="O60" s="94">
        <v>6.5117772456096583E-3</v>
      </c>
      <c r="P60" s="94">
        <f>M60/'סכום נכסי הקרן'!$C$43</f>
        <v>2.3936612920258571E-3</v>
      </c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</row>
    <row r="61" spans="2:27" s="130" customFormat="1">
      <c r="B61" s="86" t="s">
        <v>1500</v>
      </c>
      <c r="C61" s="83">
        <v>1183550</v>
      </c>
      <c r="D61" s="83" t="s">
        <v>222</v>
      </c>
      <c r="E61" s="83"/>
      <c r="F61" s="116">
        <v>37347</v>
      </c>
      <c r="G61" s="93">
        <v>3</v>
      </c>
      <c r="H61" s="96" t="s">
        <v>149</v>
      </c>
      <c r="I61" s="97">
        <v>5.5E-2</v>
      </c>
      <c r="J61" s="97">
        <v>-1.6999999999999999E-3</v>
      </c>
      <c r="K61" s="93">
        <v>3556799.9999999995</v>
      </c>
      <c r="L61" s="117">
        <v>148.7097</v>
      </c>
      <c r="M61" s="93">
        <v>5412.5348299999987</v>
      </c>
      <c r="N61" s="83"/>
      <c r="O61" s="94">
        <v>8.6512562459742093E-3</v>
      </c>
      <c r="P61" s="94">
        <f>M61/'סכום נכסי הקרן'!$C$43</f>
        <v>3.1801114230907033E-3</v>
      </c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</row>
    <row r="62" spans="2:27" s="130" customFormat="1">
      <c r="B62" s="86" t="s">
        <v>1501</v>
      </c>
      <c r="C62" s="83">
        <v>1183560</v>
      </c>
      <c r="D62" s="83" t="s">
        <v>222</v>
      </c>
      <c r="E62" s="83"/>
      <c r="F62" s="116">
        <v>37377</v>
      </c>
      <c r="G62" s="93">
        <v>3.0900000000000003</v>
      </c>
      <c r="H62" s="96" t="s">
        <v>149</v>
      </c>
      <c r="I62" s="97">
        <v>5.5E-2</v>
      </c>
      <c r="J62" s="97">
        <v>-1.7000000000000001E-3</v>
      </c>
      <c r="K62" s="93">
        <v>3203999.9999999995</v>
      </c>
      <c r="L62" s="117">
        <v>151.4408</v>
      </c>
      <c r="M62" s="93">
        <v>4852.1642599999986</v>
      </c>
      <c r="N62" s="83"/>
      <c r="O62" s="94">
        <v>7.7555743619700315E-3</v>
      </c>
      <c r="P62" s="94">
        <f>M62/'סכום נכסי הקרן'!$C$43</f>
        <v>2.8508681190211292E-3</v>
      </c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</row>
    <row r="63" spans="2:27" s="130" customFormat="1">
      <c r="B63" s="86" t="s">
        <v>1502</v>
      </c>
      <c r="C63" s="83">
        <v>1183570</v>
      </c>
      <c r="D63" s="83" t="s">
        <v>222</v>
      </c>
      <c r="E63" s="83"/>
      <c r="F63" s="116">
        <v>37408</v>
      </c>
      <c r="G63" s="93">
        <v>3.1699999999999995</v>
      </c>
      <c r="H63" s="96" t="s">
        <v>149</v>
      </c>
      <c r="I63" s="97">
        <v>5.5E-2</v>
      </c>
      <c r="J63" s="97">
        <v>-1.5999999999999999E-3</v>
      </c>
      <c r="K63" s="93">
        <v>2973599.9999999995</v>
      </c>
      <c r="L63" s="117">
        <v>149.14230000000001</v>
      </c>
      <c r="M63" s="93">
        <v>4434.8959000000004</v>
      </c>
      <c r="N63" s="83"/>
      <c r="O63" s="94">
        <v>7.0886233641327756E-3</v>
      </c>
      <c r="P63" s="94">
        <f>M63/'סכום נכסי הקרן'!$C$43</f>
        <v>2.6057038993332685E-3</v>
      </c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</row>
    <row r="64" spans="2:27" s="130" customFormat="1">
      <c r="B64" s="86" t="s">
        <v>1503</v>
      </c>
      <c r="C64" s="83">
        <v>1183580</v>
      </c>
      <c r="D64" s="83" t="s">
        <v>222</v>
      </c>
      <c r="E64" s="83"/>
      <c r="F64" s="116">
        <v>37438</v>
      </c>
      <c r="G64" s="93">
        <v>3.2600000000000007</v>
      </c>
      <c r="H64" s="96" t="s">
        <v>149</v>
      </c>
      <c r="I64" s="97">
        <v>5.5E-2</v>
      </c>
      <c r="J64" s="97">
        <v>-1.6000000000000001E-3</v>
      </c>
      <c r="K64" s="93">
        <v>2272799.9999999995</v>
      </c>
      <c r="L64" s="117">
        <v>147.73740000000001</v>
      </c>
      <c r="M64" s="93">
        <v>3357.7749099999992</v>
      </c>
      <c r="N64" s="83"/>
      <c r="O64" s="94">
        <v>5.3669809202341861E-3</v>
      </c>
      <c r="P64" s="94">
        <f>M64/'סכום נכסי הקרן'!$C$43</f>
        <v>1.9728461216125528E-3</v>
      </c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</row>
    <row r="65" spans="2:27" s="130" customFormat="1">
      <c r="B65" s="86" t="s">
        <v>1504</v>
      </c>
      <c r="C65" s="83">
        <v>1183590</v>
      </c>
      <c r="D65" s="83" t="s">
        <v>222</v>
      </c>
      <c r="E65" s="83"/>
      <c r="F65" s="116">
        <v>37469</v>
      </c>
      <c r="G65" s="93">
        <v>3.34</v>
      </c>
      <c r="H65" s="96" t="s">
        <v>149</v>
      </c>
      <c r="I65" s="97">
        <v>5.5E-2</v>
      </c>
      <c r="J65" s="97">
        <v>-1.5E-3</v>
      </c>
      <c r="K65" s="93">
        <v>1376999.9999999998</v>
      </c>
      <c r="L65" s="117">
        <v>145.80860000000001</v>
      </c>
      <c r="M65" s="93">
        <v>2007.7841999999998</v>
      </c>
      <c r="N65" s="83"/>
      <c r="O65" s="94">
        <v>3.2091905449813675E-3</v>
      </c>
      <c r="P65" s="94">
        <f>M65/'סכום נכסי הקרן'!$C$43</f>
        <v>1.1796649204234369E-3</v>
      </c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</row>
    <row r="66" spans="2:27" s="130" customFormat="1">
      <c r="B66" s="86" t="s">
        <v>1505</v>
      </c>
      <c r="C66" s="83">
        <v>1183600</v>
      </c>
      <c r="D66" s="83" t="s">
        <v>222</v>
      </c>
      <c r="E66" s="83"/>
      <c r="F66" s="116">
        <v>37500</v>
      </c>
      <c r="G66" s="93">
        <v>3.43</v>
      </c>
      <c r="H66" s="96" t="s">
        <v>149</v>
      </c>
      <c r="I66" s="97">
        <v>5.5E-2</v>
      </c>
      <c r="J66" s="97">
        <v>-1.4000000000000002E-3</v>
      </c>
      <c r="K66" s="93">
        <v>2166599.9999999995</v>
      </c>
      <c r="L66" s="117">
        <v>144.85220000000001</v>
      </c>
      <c r="M66" s="93">
        <v>3138.3668999999995</v>
      </c>
      <c r="N66" s="83"/>
      <c r="O66" s="94">
        <v>5.0162848089762256E-3</v>
      </c>
      <c r="P66" s="94">
        <f>M66/'סכום נכסי הקרן'!$C$43</f>
        <v>1.8439338945629954E-3</v>
      </c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</row>
    <row r="67" spans="2:27" s="130" customFormat="1">
      <c r="B67" s="86" t="s">
        <v>1506</v>
      </c>
      <c r="C67" s="83">
        <v>1014538</v>
      </c>
      <c r="D67" s="83" t="s">
        <v>222</v>
      </c>
      <c r="E67" s="83"/>
      <c r="F67" s="116">
        <v>35430</v>
      </c>
      <c r="G67" s="95">
        <v>0</v>
      </c>
      <c r="H67" s="96" t="s">
        <v>149</v>
      </c>
      <c r="I67" s="97">
        <v>0</v>
      </c>
      <c r="J67" s="97">
        <v>-8.5000000000000006E-3</v>
      </c>
      <c r="K67" s="93">
        <v>399999.99999999994</v>
      </c>
      <c r="L67" s="117">
        <v>166.55359999999999</v>
      </c>
      <c r="M67" s="93">
        <v>684.53493000000003</v>
      </c>
      <c r="N67" s="83"/>
      <c r="O67" s="94">
        <v>1.0941429985680147E-3</v>
      </c>
      <c r="P67" s="94">
        <f>M67/'סכום נכסי הקרן'!$C$43</f>
        <v>4.0219553661469842E-4</v>
      </c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</row>
    <row r="68" spans="2:27" s="130" customFormat="1">
      <c r="B68" s="86" t="s">
        <v>1507</v>
      </c>
      <c r="C68" s="83">
        <v>1014546</v>
      </c>
      <c r="D68" s="83" t="s">
        <v>222</v>
      </c>
      <c r="E68" s="83"/>
      <c r="F68" s="116">
        <v>35430</v>
      </c>
      <c r="G68" s="93">
        <v>0.09</v>
      </c>
      <c r="H68" s="96" t="s">
        <v>149</v>
      </c>
      <c r="I68" s="97">
        <v>5.5E-2</v>
      </c>
      <c r="J68" s="97">
        <v>-8.3000000000000001E-3</v>
      </c>
      <c r="K68" s="93">
        <v>299999.99999999994</v>
      </c>
      <c r="L68" s="117">
        <v>169.57740000000001</v>
      </c>
      <c r="M68" s="93">
        <v>508.7322299999999</v>
      </c>
      <c r="N68" s="83"/>
      <c r="O68" s="94">
        <v>8.1314449154609649E-4</v>
      </c>
      <c r="P68" s="94">
        <f>M68/'סכום נכסי הקרן'!$C$43</f>
        <v>2.9890342080577558E-4</v>
      </c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</row>
    <row r="69" spans="2:27" s="130" customFormat="1">
      <c r="B69" s="86" t="s">
        <v>1508</v>
      </c>
      <c r="C69" s="83">
        <v>1014554</v>
      </c>
      <c r="D69" s="83" t="s">
        <v>222</v>
      </c>
      <c r="E69" s="83"/>
      <c r="F69" s="116">
        <v>35430</v>
      </c>
      <c r="G69" s="93">
        <v>0.17</v>
      </c>
      <c r="H69" s="96" t="s">
        <v>149</v>
      </c>
      <c r="I69" s="97">
        <v>5.5E-2</v>
      </c>
      <c r="J69" s="97">
        <v>-8.3000000000000001E-3</v>
      </c>
      <c r="K69" s="93">
        <v>349999.99999999994</v>
      </c>
      <c r="L69" s="117">
        <v>166.94040000000001</v>
      </c>
      <c r="M69" s="93">
        <v>584.29124999999988</v>
      </c>
      <c r="N69" s="83"/>
      <c r="O69" s="94">
        <v>9.3391608272210935E-4</v>
      </c>
      <c r="P69" s="94">
        <f>M69/'סכום נכסי הקרן'!$C$43</f>
        <v>3.4329779611541936E-4</v>
      </c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</row>
    <row r="70" spans="2:27" s="130" customFormat="1">
      <c r="B70" s="86" t="s">
        <v>1509</v>
      </c>
      <c r="C70" s="83">
        <v>1014562</v>
      </c>
      <c r="D70" s="83" t="s">
        <v>222</v>
      </c>
      <c r="E70" s="83"/>
      <c r="F70" s="116">
        <v>35430</v>
      </c>
      <c r="G70" s="93">
        <v>0.25</v>
      </c>
      <c r="H70" s="96" t="s">
        <v>149</v>
      </c>
      <c r="I70" s="97">
        <v>5.5E-2</v>
      </c>
      <c r="J70" s="97">
        <v>-8.3000000000000001E-3</v>
      </c>
      <c r="K70" s="93">
        <v>49999.999999999993</v>
      </c>
      <c r="L70" s="117">
        <v>164.25630000000001</v>
      </c>
      <c r="M70" s="93">
        <v>82.128169999999983</v>
      </c>
      <c r="N70" s="83"/>
      <c r="O70" s="94">
        <v>1.3127155131543636E-4</v>
      </c>
      <c r="P70" s="94">
        <f>M70/'סכום נכסי הקרן'!$C$43</f>
        <v>4.8254050971998123E-5</v>
      </c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</row>
    <row r="71" spans="2:27" s="130" customFormat="1">
      <c r="B71" s="86" t="s">
        <v>1510</v>
      </c>
      <c r="C71" s="83">
        <v>1014570</v>
      </c>
      <c r="D71" s="83" t="s">
        <v>222</v>
      </c>
      <c r="E71" s="83"/>
      <c r="F71" s="116">
        <v>35430</v>
      </c>
      <c r="G71" s="93">
        <v>0.34000000000000008</v>
      </c>
      <c r="H71" s="96" t="s">
        <v>149</v>
      </c>
      <c r="I71" s="97">
        <v>5.5E-2</v>
      </c>
      <c r="J71" s="97">
        <v>-7.8000000000000005E-3</v>
      </c>
      <c r="K71" s="93">
        <v>379999.99999999994</v>
      </c>
      <c r="L71" s="117">
        <v>163.15610000000001</v>
      </c>
      <c r="M71" s="93">
        <v>619.99300999999991</v>
      </c>
      <c r="N71" s="83"/>
      <c r="O71" s="94">
        <v>9.9098085623272581E-4</v>
      </c>
      <c r="P71" s="94">
        <f>M71/'סכום נכסי הקרן'!$C$43</f>
        <v>3.6427421074672122E-4</v>
      </c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</row>
    <row r="72" spans="2:27" s="130" customFormat="1">
      <c r="B72" s="86" t="s">
        <v>1511</v>
      </c>
      <c r="C72" s="83">
        <v>1014588</v>
      </c>
      <c r="D72" s="83" t="s">
        <v>222</v>
      </c>
      <c r="E72" s="83"/>
      <c r="F72" s="116">
        <v>35430</v>
      </c>
      <c r="G72" s="93">
        <v>0.42000000000000004</v>
      </c>
      <c r="H72" s="96" t="s">
        <v>149</v>
      </c>
      <c r="I72" s="97">
        <v>5.5E-2</v>
      </c>
      <c r="J72" s="97">
        <v>-7.1999999999999998E-3</v>
      </c>
      <c r="K72" s="93">
        <v>399999.99999999994</v>
      </c>
      <c r="L72" s="117">
        <v>162.75659999999999</v>
      </c>
      <c r="M72" s="93">
        <v>651.02645999999982</v>
      </c>
      <c r="N72" s="83"/>
      <c r="O72" s="94">
        <v>1.0405839232944904E-3</v>
      </c>
      <c r="P72" s="94">
        <f>M72/'סכום נכסי הקרן'!$C$43</f>
        <v>3.8250778003405528E-4</v>
      </c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</row>
    <row r="73" spans="2:27" s="130" customFormat="1">
      <c r="B73" s="86" t="s">
        <v>1512</v>
      </c>
      <c r="C73" s="83">
        <v>1014596</v>
      </c>
      <c r="D73" s="83" t="s">
        <v>222</v>
      </c>
      <c r="E73" s="83"/>
      <c r="F73" s="116">
        <v>35430</v>
      </c>
      <c r="G73" s="93">
        <v>0.48999999999999994</v>
      </c>
      <c r="H73" s="96" t="s">
        <v>149</v>
      </c>
      <c r="I73" s="97">
        <v>5.5E-2</v>
      </c>
      <c r="J73" s="97">
        <v>-6.7000000000000002E-3</v>
      </c>
      <c r="K73" s="93">
        <v>569999.99999999988</v>
      </c>
      <c r="L73" s="117">
        <v>166.55529999999999</v>
      </c>
      <c r="M73" s="93">
        <v>949.36515999999983</v>
      </c>
      <c r="N73" s="83"/>
      <c r="O73" s="94">
        <v>1.5174408162026191E-3</v>
      </c>
      <c r="P73" s="94">
        <f>M73/'סכום נכסי הקרן'!$C$43</f>
        <v>5.5779539251488445E-4</v>
      </c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</row>
    <row r="74" spans="2:27" s="130" customFormat="1">
      <c r="B74" s="86" t="s">
        <v>1513</v>
      </c>
      <c r="C74" s="83">
        <v>1014601</v>
      </c>
      <c r="D74" s="83" t="s">
        <v>222</v>
      </c>
      <c r="E74" s="83"/>
      <c r="F74" s="116">
        <v>35430</v>
      </c>
      <c r="G74" s="93">
        <v>0.56999999999999995</v>
      </c>
      <c r="H74" s="96" t="s">
        <v>149</v>
      </c>
      <c r="I74" s="97">
        <v>5.5E-2</v>
      </c>
      <c r="J74" s="97">
        <v>-6.1999999999999998E-3</v>
      </c>
      <c r="K74" s="93">
        <v>399999.99999999994</v>
      </c>
      <c r="L74" s="117">
        <v>165.88319999999999</v>
      </c>
      <c r="M74" s="93">
        <v>663.53277999999989</v>
      </c>
      <c r="N74" s="83"/>
      <c r="O74" s="94">
        <v>1.0605737030210725E-3</v>
      </c>
      <c r="P74" s="94">
        <f>M74/'סכום נכסי הקרן'!$C$43</f>
        <v>3.8985581424390216E-4</v>
      </c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</row>
    <row r="75" spans="2:27" s="130" customFormat="1">
      <c r="B75" s="86" t="s">
        <v>1514</v>
      </c>
      <c r="C75" s="83">
        <v>1014643</v>
      </c>
      <c r="D75" s="83" t="s">
        <v>222</v>
      </c>
      <c r="E75" s="83"/>
      <c r="F75" s="116">
        <v>35430</v>
      </c>
      <c r="G75" s="93">
        <v>0.66</v>
      </c>
      <c r="H75" s="96" t="s">
        <v>149</v>
      </c>
      <c r="I75" s="97">
        <v>5.5E-2</v>
      </c>
      <c r="J75" s="97">
        <v>-5.7000000000000002E-3</v>
      </c>
      <c r="K75" s="93">
        <v>499999.99999999994</v>
      </c>
      <c r="L75" s="117">
        <v>164.61760000000001</v>
      </c>
      <c r="M75" s="93">
        <v>823.0881999999998</v>
      </c>
      <c r="N75" s="83"/>
      <c r="O75" s="94">
        <v>1.3156029762191237E-3</v>
      </c>
      <c r="P75" s="94">
        <f>M75/'סכום נכסי הקרן'!$C$43</f>
        <v>4.8360191097951151E-4</v>
      </c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</row>
    <row r="76" spans="2:27" s="130" customFormat="1">
      <c r="B76" s="86" t="s">
        <v>1515</v>
      </c>
      <c r="C76" s="83">
        <v>1014677</v>
      </c>
      <c r="D76" s="83" t="s">
        <v>222</v>
      </c>
      <c r="E76" s="83"/>
      <c r="F76" s="116">
        <v>35431</v>
      </c>
      <c r="G76" s="93">
        <v>0.7400000000000001</v>
      </c>
      <c r="H76" s="96" t="s">
        <v>149</v>
      </c>
      <c r="I76" s="97">
        <v>5.5E-2</v>
      </c>
      <c r="J76" s="97">
        <v>-5.1000000000000004E-3</v>
      </c>
      <c r="K76" s="93">
        <v>199999.99999999997</v>
      </c>
      <c r="L76" s="117">
        <v>163.5882</v>
      </c>
      <c r="M76" s="93">
        <v>327.17640999999992</v>
      </c>
      <c r="N76" s="83"/>
      <c r="O76" s="94">
        <v>5.229503457159126E-4</v>
      </c>
      <c r="P76" s="94">
        <f>M76/'סכום נכסי הקרן'!$C$43</f>
        <v>1.9223108423060389E-4</v>
      </c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</row>
    <row r="77" spans="2:27" s="130" customFormat="1">
      <c r="B77" s="86" t="s">
        <v>1516</v>
      </c>
      <c r="C77" s="83">
        <v>1014685</v>
      </c>
      <c r="D77" s="83" t="s">
        <v>222</v>
      </c>
      <c r="E77" s="83"/>
      <c r="F77" s="116">
        <v>35462</v>
      </c>
      <c r="G77" s="93">
        <v>0.82999999999999985</v>
      </c>
      <c r="H77" s="96" t="s">
        <v>149</v>
      </c>
      <c r="I77" s="97">
        <v>5.5E-2</v>
      </c>
      <c r="J77" s="97">
        <v>-4.7000000000000002E-3</v>
      </c>
      <c r="K77" s="93">
        <v>399999.99999999994</v>
      </c>
      <c r="L77" s="117">
        <v>162.34</v>
      </c>
      <c r="M77" s="93">
        <v>649.35998999999993</v>
      </c>
      <c r="N77" s="83"/>
      <c r="O77" s="94">
        <v>1.0379202805745732E-3</v>
      </c>
      <c r="P77" s="94">
        <f>M77/'סכום נכסי הקרן'!$C$43</f>
        <v>3.8152865279521259E-4</v>
      </c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</row>
    <row r="78" spans="2:27" s="130" customFormat="1">
      <c r="B78" s="86" t="s">
        <v>1517</v>
      </c>
      <c r="C78" s="83">
        <v>1014693</v>
      </c>
      <c r="D78" s="83" t="s">
        <v>222</v>
      </c>
      <c r="E78" s="83"/>
      <c r="F78" s="116">
        <v>35490</v>
      </c>
      <c r="G78" s="93">
        <v>0.90999999999999992</v>
      </c>
      <c r="H78" s="96" t="s">
        <v>149</v>
      </c>
      <c r="I78" s="97">
        <v>5.5E-2</v>
      </c>
      <c r="J78" s="97">
        <v>-4.3000000000000009E-3</v>
      </c>
      <c r="K78" s="93">
        <v>499999.99999999994</v>
      </c>
      <c r="L78" s="117">
        <v>161.65950000000001</v>
      </c>
      <c r="M78" s="93">
        <v>808.29757999999981</v>
      </c>
      <c r="N78" s="83"/>
      <c r="O78" s="94">
        <v>1.291962030215857E-3</v>
      </c>
      <c r="P78" s="94">
        <f>M78/'סכום נכסי הקרן'!$C$43</f>
        <v>4.7491174618724286E-4</v>
      </c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</row>
    <row r="79" spans="2:27" s="130" customFormat="1">
      <c r="B79" s="86" t="s">
        <v>1518</v>
      </c>
      <c r="C79" s="83">
        <v>1014716</v>
      </c>
      <c r="D79" s="83" t="s">
        <v>222</v>
      </c>
      <c r="E79" s="83"/>
      <c r="F79" s="116">
        <v>35521</v>
      </c>
      <c r="G79" s="93">
        <v>0.5</v>
      </c>
      <c r="H79" s="96" t="s">
        <v>149</v>
      </c>
      <c r="I79" s="97">
        <v>5.5E-2</v>
      </c>
      <c r="J79" s="97">
        <v>-3.8E-3</v>
      </c>
      <c r="K79" s="93">
        <v>339999.99999999994</v>
      </c>
      <c r="L79" s="117">
        <v>155.30770000000001</v>
      </c>
      <c r="M79" s="93">
        <v>542.1513799999999</v>
      </c>
      <c r="N79" s="83"/>
      <c r="O79" s="94">
        <v>8.6656080003249365E-4</v>
      </c>
      <c r="P79" s="94">
        <f>M79/'סכום נכסי הקרן'!$C$43</f>
        <v>3.185386978068442E-4</v>
      </c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</row>
    <row r="80" spans="2:27" s="130" customFormat="1">
      <c r="B80" s="86" t="s">
        <v>1519</v>
      </c>
      <c r="C80" s="83">
        <v>1014724</v>
      </c>
      <c r="D80" s="83" t="s">
        <v>222</v>
      </c>
      <c r="E80" s="83"/>
      <c r="F80" s="116">
        <v>35551</v>
      </c>
      <c r="G80" s="93">
        <v>0.57999999999999996</v>
      </c>
      <c r="H80" s="96" t="s">
        <v>149</v>
      </c>
      <c r="I80" s="97">
        <v>5.5E-2</v>
      </c>
      <c r="J80" s="97">
        <v>-3.7999999999999996E-3</v>
      </c>
      <c r="K80" s="93">
        <v>859999.99999999988</v>
      </c>
      <c r="L80" s="117">
        <v>157.98609999999999</v>
      </c>
      <c r="M80" s="93">
        <v>1358.6805399999998</v>
      </c>
      <c r="N80" s="83"/>
      <c r="O80" s="94">
        <v>2.1716799756757617E-3</v>
      </c>
      <c r="P80" s="94">
        <f>M80/'סכום נכסי הקרן'!$C$43</f>
        <v>7.9828687321076243E-4</v>
      </c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</row>
    <row r="81" spans="2:27" s="130" customFormat="1">
      <c r="B81" s="86" t="s">
        <v>1520</v>
      </c>
      <c r="C81" s="83">
        <v>1014805</v>
      </c>
      <c r="D81" s="83" t="s">
        <v>222</v>
      </c>
      <c r="E81" s="83"/>
      <c r="F81" s="116">
        <v>35642</v>
      </c>
      <c r="G81" s="93">
        <v>0.83</v>
      </c>
      <c r="H81" s="96" t="s">
        <v>149</v>
      </c>
      <c r="I81" s="97">
        <v>5.5E-2</v>
      </c>
      <c r="J81" s="97">
        <v>-3.5999999999999999E-3</v>
      </c>
      <c r="K81" s="93">
        <v>199999.99999999997</v>
      </c>
      <c r="L81" s="117">
        <v>154.5264</v>
      </c>
      <c r="M81" s="93">
        <v>309.05285999999995</v>
      </c>
      <c r="N81" s="83"/>
      <c r="O81" s="94">
        <v>4.939821302565535E-4</v>
      </c>
      <c r="P81" s="94">
        <f>M81/'סכום נכסי הקרן'!$C$43</f>
        <v>1.8158267083610656E-4</v>
      </c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</row>
    <row r="82" spans="2:27" s="130" customFormat="1">
      <c r="B82" s="86" t="s">
        <v>1521</v>
      </c>
      <c r="C82" s="83">
        <v>1014813</v>
      </c>
      <c r="D82" s="83" t="s">
        <v>222</v>
      </c>
      <c r="E82" s="83"/>
      <c r="F82" s="116">
        <v>35674</v>
      </c>
      <c r="G82" s="93">
        <v>0.91999999999999982</v>
      </c>
      <c r="H82" s="96" t="s">
        <v>149</v>
      </c>
      <c r="I82" s="97">
        <v>5.5E-2</v>
      </c>
      <c r="J82" s="97">
        <v>-3.3999999999999989E-3</v>
      </c>
      <c r="K82" s="93">
        <v>919999.99999999988</v>
      </c>
      <c r="L82" s="117">
        <v>153.01679999999999</v>
      </c>
      <c r="M82" s="93">
        <v>1407.7546200000002</v>
      </c>
      <c r="N82" s="83"/>
      <c r="O82" s="94">
        <v>2.2501187210048961E-3</v>
      </c>
      <c r="P82" s="94">
        <f>M82/'סכום נכסי הקרן'!$C$43</f>
        <v>8.271201366053313E-4</v>
      </c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</row>
    <row r="83" spans="2:27" s="130" customFormat="1">
      <c r="B83" s="86" t="s">
        <v>1522</v>
      </c>
      <c r="C83" s="83">
        <v>1014839</v>
      </c>
      <c r="D83" s="83" t="s">
        <v>222</v>
      </c>
      <c r="E83" s="83"/>
      <c r="F83" s="116">
        <v>35704</v>
      </c>
      <c r="G83" s="93">
        <v>0.97</v>
      </c>
      <c r="H83" s="96" t="s">
        <v>149</v>
      </c>
      <c r="I83" s="97">
        <v>5.5E-2</v>
      </c>
      <c r="J83" s="97">
        <v>-3.0999999999999995E-3</v>
      </c>
      <c r="K83" s="93">
        <v>599999.99999999988</v>
      </c>
      <c r="L83" s="117">
        <v>152.4221</v>
      </c>
      <c r="M83" s="93">
        <v>938.29636999999991</v>
      </c>
      <c r="N83" s="83"/>
      <c r="O83" s="94">
        <v>1.4997487473974239E-3</v>
      </c>
      <c r="P83" s="94">
        <f>M83/'סכום נכסי הקרן'!$C$43</f>
        <v>5.5129197283734462E-4</v>
      </c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</row>
    <row r="84" spans="2:27" s="130" customFormat="1">
      <c r="B84" s="86" t="s">
        <v>1523</v>
      </c>
      <c r="C84" s="83">
        <v>1100010</v>
      </c>
      <c r="D84" s="83" t="s">
        <v>222</v>
      </c>
      <c r="E84" s="83"/>
      <c r="F84" s="116">
        <v>35827</v>
      </c>
      <c r="G84" s="93">
        <v>1.31</v>
      </c>
      <c r="H84" s="96" t="s">
        <v>149</v>
      </c>
      <c r="I84" s="97">
        <v>5.5E-2</v>
      </c>
      <c r="J84" s="97">
        <v>-2.6999999999999997E-3</v>
      </c>
      <c r="K84" s="93">
        <v>499999.99999999994</v>
      </c>
      <c r="L84" s="117">
        <v>155.6422</v>
      </c>
      <c r="M84" s="93">
        <v>778.21076999999991</v>
      </c>
      <c r="N84" s="83"/>
      <c r="O84" s="94">
        <v>1.2438720481447506E-3</v>
      </c>
      <c r="P84" s="94">
        <f>M84/'סכום נכסי הקרן'!$C$43</f>
        <v>4.5723437113645555E-4</v>
      </c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</row>
    <row r="85" spans="2:27" s="130" customFormat="1">
      <c r="B85" s="86" t="s">
        <v>1524</v>
      </c>
      <c r="C85" s="83">
        <v>1100069</v>
      </c>
      <c r="D85" s="83" t="s">
        <v>222</v>
      </c>
      <c r="E85" s="83"/>
      <c r="F85" s="116">
        <v>35855</v>
      </c>
      <c r="G85" s="93">
        <v>1.3900000000000003</v>
      </c>
      <c r="H85" s="96" t="s">
        <v>149</v>
      </c>
      <c r="I85" s="97">
        <v>5.5E-2</v>
      </c>
      <c r="J85" s="97">
        <v>-2.7000000000000001E-3</v>
      </c>
      <c r="K85" s="93">
        <v>699999.99999999988</v>
      </c>
      <c r="L85" s="117">
        <v>155.16390000000001</v>
      </c>
      <c r="M85" s="93">
        <v>1086.1469999999997</v>
      </c>
      <c r="N85" s="83"/>
      <c r="O85" s="94">
        <v>1.7360693857735689E-3</v>
      </c>
      <c r="P85" s="94">
        <f>M85/'סכום נכסי הקרן'!$C$43</f>
        <v>6.3816097084694377E-4</v>
      </c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</row>
    <row r="86" spans="2:27" s="130" customFormat="1">
      <c r="B86" s="86" t="s">
        <v>1525</v>
      </c>
      <c r="C86" s="83">
        <v>1100176</v>
      </c>
      <c r="D86" s="83" t="s">
        <v>222</v>
      </c>
      <c r="E86" s="83"/>
      <c r="F86" s="116">
        <v>35918</v>
      </c>
      <c r="G86" s="93">
        <v>1.1399999999999997</v>
      </c>
      <c r="H86" s="96" t="s">
        <v>149</v>
      </c>
      <c r="I86" s="97">
        <v>5.5E-2</v>
      </c>
      <c r="J86" s="97">
        <v>-2.7999999999999991E-3</v>
      </c>
      <c r="K86" s="93">
        <v>1399999.9999999998</v>
      </c>
      <c r="L86" s="117">
        <v>156.05099999999999</v>
      </c>
      <c r="M86" s="93">
        <v>2184.7144700000003</v>
      </c>
      <c r="N86" s="83"/>
      <c r="O86" s="94">
        <v>3.4919913308452078E-3</v>
      </c>
      <c r="P86" s="94">
        <f>M86/'סכום נכסי הקרן'!$C$43</f>
        <v>1.2836195351076482E-3</v>
      </c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</row>
    <row r="87" spans="2:27" s="130" customFormat="1">
      <c r="B87" s="86" t="s">
        <v>1526</v>
      </c>
      <c r="C87" s="83">
        <v>1100366</v>
      </c>
      <c r="D87" s="83" t="s">
        <v>222</v>
      </c>
      <c r="E87" s="83"/>
      <c r="F87" s="116">
        <v>35947</v>
      </c>
      <c r="G87" s="93">
        <v>1.22</v>
      </c>
      <c r="H87" s="96" t="s">
        <v>149</v>
      </c>
      <c r="I87" s="97">
        <v>5.5E-2</v>
      </c>
      <c r="J87" s="97">
        <v>-2.8999999999999998E-3</v>
      </c>
      <c r="K87" s="93">
        <v>1119999.9999999998</v>
      </c>
      <c r="L87" s="117">
        <v>153.99369999999999</v>
      </c>
      <c r="M87" s="93">
        <v>1724.7295099999997</v>
      </c>
      <c r="N87" s="83"/>
      <c r="O87" s="94">
        <v>2.7567632199428337E-3</v>
      </c>
      <c r="P87" s="94">
        <f>M87/'סכום נכסי הקרן'!$C$43</f>
        <v>1.0133573618948206E-3</v>
      </c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</row>
    <row r="88" spans="2:27" s="130" customFormat="1">
      <c r="B88" s="86" t="s">
        <v>1527</v>
      </c>
      <c r="C88" s="83">
        <v>1100432</v>
      </c>
      <c r="D88" s="83" t="s">
        <v>222</v>
      </c>
      <c r="E88" s="83"/>
      <c r="F88" s="116">
        <v>35977</v>
      </c>
      <c r="G88" s="93">
        <v>1.3</v>
      </c>
      <c r="H88" s="96" t="s">
        <v>149</v>
      </c>
      <c r="I88" s="97">
        <v>5.5E-2</v>
      </c>
      <c r="J88" s="97">
        <v>-3.0000000000000005E-3</v>
      </c>
      <c r="K88" s="93">
        <v>783999.99999999988</v>
      </c>
      <c r="L88" s="117">
        <v>153.45570000000001</v>
      </c>
      <c r="M88" s="93">
        <v>1203.0930099999998</v>
      </c>
      <c r="N88" s="83"/>
      <c r="O88" s="94">
        <v>1.9229928756413033E-3</v>
      </c>
      <c r="P88" s="94">
        <f>M88/'סכום נכסי הקרן'!$C$43</f>
        <v>7.0687209307835122E-4</v>
      </c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</row>
    <row r="89" spans="2:27" s="130" customFormat="1">
      <c r="B89" s="86" t="s">
        <v>1528</v>
      </c>
      <c r="C89" s="83">
        <v>1100515</v>
      </c>
      <c r="D89" s="83" t="s">
        <v>222</v>
      </c>
      <c r="E89" s="83"/>
      <c r="F89" s="116">
        <v>36008</v>
      </c>
      <c r="G89" s="93">
        <v>1.39</v>
      </c>
      <c r="H89" s="96" t="s">
        <v>149</v>
      </c>
      <c r="I89" s="97">
        <v>5.5E-2</v>
      </c>
      <c r="J89" s="97">
        <v>-2.9999999999999992E-3</v>
      </c>
      <c r="K89" s="93">
        <v>755999.99999999988</v>
      </c>
      <c r="L89" s="117">
        <v>152.9152</v>
      </c>
      <c r="M89" s="93">
        <v>1156.0386100000001</v>
      </c>
      <c r="N89" s="83"/>
      <c r="O89" s="94">
        <v>1.8477823347974364E-3</v>
      </c>
      <c r="P89" s="94">
        <f>M89/'סכום נכסי הקרן'!$C$43</f>
        <v>6.7922548393003124E-4</v>
      </c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</row>
    <row r="90" spans="2:27" s="130" customFormat="1">
      <c r="B90" s="86" t="s">
        <v>1529</v>
      </c>
      <c r="C90" s="83">
        <v>1100564</v>
      </c>
      <c r="D90" s="83" t="s">
        <v>222</v>
      </c>
      <c r="E90" s="83"/>
      <c r="F90" s="116">
        <v>36039</v>
      </c>
      <c r="G90" s="93">
        <v>1.47</v>
      </c>
      <c r="H90" s="96" t="s">
        <v>149</v>
      </c>
      <c r="I90" s="97">
        <v>5.5E-2</v>
      </c>
      <c r="J90" s="97">
        <v>-2.9999999999999992E-3</v>
      </c>
      <c r="K90" s="93">
        <v>1343999.9999999998</v>
      </c>
      <c r="L90" s="117">
        <v>153.14510000000001</v>
      </c>
      <c r="M90" s="93">
        <v>2058.2698</v>
      </c>
      <c r="N90" s="83"/>
      <c r="O90" s="94">
        <v>3.2898854275179028E-3</v>
      </c>
      <c r="P90" s="94">
        <f>M90/'סכום נכסי הקרן'!$C$43</f>
        <v>1.2093275162873398E-3</v>
      </c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</row>
    <row r="91" spans="2:27" s="130" customFormat="1">
      <c r="B91" s="86" t="s">
        <v>1530</v>
      </c>
      <c r="C91" s="83">
        <v>1100622</v>
      </c>
      <c r="D91" s="83" t="s">
        <v>222</v>
      </c>
      <c r="E91" s="83"/>
      <c r="F91" s="116">
        <v>36069</v>
      </c>
      <c r="G91" s="93">
        <v>1.51</v>
      </c>
      <c r="H91" s="96" t="s">
        <v>149</v>
      </c>
      <c r="I91" s="97">
        <v>5.5E-2</v>
      </c>
      <c r="J91" s="97">
        <v>-3.0000000000000001E-3</v>
      </c>
      <c r="K91" s="93">
        <v>895999.99999999988</v>
      </c>
      <c r="L91" s="117">
        <v>152.39709999999999</v>
      </c>
      <c r="M91" s="93">
        <v>1399.8807499999998</v>
      </c>
      <c r="N91" s="83"/>
      <c r="O91" s="94">
        <v>2.2375333300269145E-3</v>
      </c>
      <c r="P91" s="94">
        <f>M91/'סכום נכסי הקרן'!$C$43</f>
        <v>8.2249387835159327E-4</v>
      </c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</row>
    <row r="92" spans="2:27" s="130" customFormat="1">
      <c r="B92" s="86" t="s">
        <v>1531</v>
      </c>
      <c r="C92" s="83">
        <v>1100648</v>
      </c>
      <c r="D92" s="83" t="s">
        <v>222</v>
      </c>
      <c r="E92" s="83"/>
      <c r="F92" s="116">
        <v>36100</v>
      </c>
      <c r="G92" s="93">
        <v>1.5999999999999999</v>
      </c>
      <c r="H92" s="96" t="s">
        <v>149</v>
      </c>
      <c r="I92" s="97">
        <v>5.5E-2</v>
      </c>
      <c r="J92" s="97">
        <v>-3.0000000000000005E-3</v>
      </c>
      <c r="K92" s="93">
        <v>1119999.9999999998</v>
      </c>
      <c r="L92" s="117">
        <v>154.11770000000001</v>
      </c>
      <c r="M92" s="93">
        <v>1726.1183799999997</v>
      </c>
      <c r="N92" s="83"/>
      <c r="O92" s="94">
        <v>2.7589831539736962E-3</v>
      </c>
      <c r="P92" s="94">
        <f>M92/'סכום נכסי הקרן'!$C$43</f>
        <v>1.0141733864546456E-3</v>
      </c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</row>
    <row r="93" spans="2:27" s="130" customFormat="1">
      <c r="B93" s="86" t="s">
        <v>1532</v>
      </c>
      <c r="C93" s="83">
        <v>1100770</v>
      </c>
      <c r="D93" s="83" t="s">
        <v>222</v>
      </c>
      <c r="E93" s="83"/>
      <c r="F93" s="116">
        <v>36130</v>
      </c>
      <c r="G93" s="93">
        <v>1.68</v>
      </c>
      <c r="H93" s="96" t="s">
        <v>149</v>
      </c>
      <c r="I93" s="97">
        <v>5.5E-2</v>
      </c>
      <c r="J93" s="97">
        <v>-3.0000000000000005E-3</v>
      </c>
      <c r="K93" s="93">
        <v>1259999.9999999998</v>
      </c>
      <c r="L93" s="117">
        <v>149.64230000000001</v>
      </c>
      <c r="M93" s="93">
        <v>1885.4934999999998</v>
      </c>
      <c r="N93" s="83"/>
      <c r="O93" s="94">
        <v>3.0137242402962557E-3</v>
      </c>
      <c r="P93" s="94">
        <f>M93/'סכום נכסי הקרן'!$C$43</f>
        <v>1.1078135487052878E-3</v>
      </c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</row>
    <row r="94" spans="2:27" s="130" customFormat="1">
      <c r="B94" s="86" t="s">
        <v>1533</v>
      </c>
      <c r="C94" s="83">
        <v>1100853</v>
      </c>
      <c r="D94" s="83" t="s">
        <v>222</v>
      </c>
      <c r="E94" s="83"/>
      <c r="F94" s="116">
        <v>36161</v>
      </c>
      <c r="G94" s="93">
        <v>1.7599999999999998</v>
      </c>
      <c r="H94" s="96" t="s">
        <v>149</v>
      </c>
      <c r="I94" s="97">
        <v>5.5E-2</v>
      </c>
      <c r="J94" s="97">
        <v>-3.0000000000000001E-3</v>
      </c>
      <c r="K94" s="93">
        <v>316399.99999999994</v>
      </c>
      <c r="L94" s="117">
        <v>147.78129999999999</v>
      </c>
      <c r="M94" s="93">
        <v>467.5798999999999</v>
      </c>
      <c r="N94" s="83"/>
      <c r="O94" s="94">
        <v>7.4736766735355976E-4</v>
      </c>
      <c r="P94" s="94">
        <f>M94/'סכום נכסי הקרן'!$C$43</f>
        <v>2.7472454735180132E-4</v>
      </c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</row>
    <row r="95" spans="2:27" s="130" customFormat="1">
      <c r="B95" s="86" t="s">
        <v>1534</v>
      </c>
      <c r="C95" s="83">
        <v>1100911</v>
      </c>
      <c r="D95" s="83" t="s">
        <v>222</v>
      </c>
      <c r="E95" s="83"/>
      <c r="F95" s="116">
        <v>36192</v>
      </c>
      <c r="G95" s="93">
        <v>1.85</v>
      </c>
      <c r="H95" s="96" t="s">
        <v>149</v>
      </c>
      <c r="I95" s="97">
        <v>5.5E-2</v>
      </c>
      <c r="J95" s="97">
        <v>-3.0000000000000001E-3</v>
      </c>
      <c r="K95" s="93">
        <v>979999.99999999988</v>
      </c>
      <c r="L95" s="117">
        <v>147.7381</v>
      </c>
      <c r="M95" s="93">
        <v>1447.8330299999998</v>
      </c>
      <c r="N95" s="83"/>
      <c r="O95" s="94">
        <v>2.3141790191334925E-3</v>
      </c>
      <c r="P95" s="94">
        <f>M95/'סכום נכסי הקרן'!$C$43</f>
        <v>8.506680330094107E-4</v>
      </c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</row>
    <row r="96" spans="2:27" s="130" customFormat="1">
      <c r="B96" s="86" t="s">
        <v>1535</v>
      </c>
      <c r="C96" s="83">
        <v>1101075</v>
      </c>
      <c r="D96" s="83" t="s">
        <v>222</v>
      </c>
      <c r="E96" s="83"/>
      <c r="F96" s="116">
        <v>36220</v>
      </c>
      <c r="G96" s="93">
        <v>1.9300000000000002</v>
      </c>
      <c r="H96" s="96" t="s">
        <v>149</v>
      </c>
      <c r="I96" s="97">
        <v>5.5E-2</v>
      </c>
      <c r="J96" s="97">
        <v>-2.9999999999999992E-3</v>
      </c>
      <c r="K96" s="93">
        <v>1329999.9999999998</v>
      </c>
      <c r="L96" s="117">
        <v>148.46459999999999</v>
      </c>
      <c r="M96" s="93">
        <v>1974.5787299999997</v>
      </c>
      <c r="N96" s="83"/>
      <c r="O96" s="94">
        <v>3.1561157771025968E-3</v>
      </c>
      <c r="P96" s="94">
        <f>M96/'סכום נכסי הקרן'!$C$43</f>
        <v>1.1601551901819233E-3</v>
      </c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</row>
    <row r="97" spans="2:27" s="130" customFormat="1">
      <c r="B97" s="86" t="s">
        <v>1536</v>
      </c>
      <c r="C97" s="83">
        <v>1183190</v>
      </c>
      <c r="D97" s="83" t="s">
        <v>222</v>
      </c>
      <c r="E97" s="83"/>
      <c r="F97" s="116">
        <v>36252</v>
      </c>
      <c r="G97" s="93">
        <v>1.56</v>
      </c>
      <c r="H97" s="96" t="s">
        <v>149</v>
      </c>
      <c r="I97" s="97">
        <v>5.5E-2</v>
      </c>
      <c r="J97" s="97">
        <v>-3.0000000000000001E-3</v>
      </c>
      <c r="K97" s="93">
        <v>431999.99999999994</v>
      </c>
      <c r="L97" s="117">
        <v>146.06890000000001</v>
      </c>
      <c r="M97" s="93">
        <v>646.88126999999986</v>
      </c>
      <c r="N97" s="83"/>
      <c r="O97" s="94">
        <v>1.033958358378126E-3</v>
      </c>
      <c r="P97" s="94">
        <f>M97/'סכום נכסי הקרן'!$C$43</f>
        <v>3.8007229158291099E-4</v>
      </c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</row>
    <row r="98" spans="2:27" s="130" customFormat="1">
      <c r="B98" s="86" t="s">
        <v>1537</v>
      </c>
      <c r="C98" s="83">
        <v>1183200</v>
      </c>
      <c r="D98" s="83" t="s">
        <v>222</v>
      </c>
      <c r="E98" s="83"/>
      <c r="F98" s="116">
        <v>36281</v>
      </c>
      <c r="G98" s="93">
        <v>1.65</v>
      </c>
      <c r="H98" s="96" t="s">
        <v>149</v>
      </c>
      <c r="I98" s="97">
        <v>5.5E-2</v>
      </c>
      <c r="J98" s="97">
        <v>-3.1000000000000003E-3</v>
      </c>
      <c r="K98" s="93">
        <v>1774799.9999999998</v>
      </c>
      <c r="L98" s="117">
        <v>150.08940000000001</v>
      </c>
      <c r="M98" s="93">
        <v>2663.7857599999993</v>
      </c>
      <c r="N98" s="83"/>
      <c r="O98" s="94">
        <v>4.2577265399578327E-3</v>
      </c>
      <c r="P98" s="94">
        <f>M98/'סכום נכסי הקרן'!$C$43</f>
        <v>1.5650957989386926E-3</v>
      </c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</row>
    <row r="99" spans="2:27" s="130" customFormat="1">
      <c r="B99" s="86" t="s">
        <v>1538</v>
      </c>
      <c r="C99" s="83">
        <v>1183210</v>
      </c>
      <c r="D99" s="83" t="s">
        <v>222</v>
      </c>
      <c r="E99" s="83"/>
      <c r="F99" s="116">
        <v>36404</v>
      </c>
      <c r="G99" s="93">
        <v>1.9900000000000002</v>
      </c>
      <c r="H99" s="96" t="s">
        <v>149</v>
      </c>
      <c r="I99" s="97">
        <v>5.5E-2</v>
      </c>
      <c r="J99" s="97">
        <v>-3.2000000000000002E-3</v>
      </c>
      <c r="K99" s="93">
        <v>1511999.9999999998</v>
      </c>
      <c r="L99" s="117">
        <v>148.28299999999999</v>
      </c>
      <c r="M99" s="93">
        <v>2242.0382899999995</v>
      </c>
      <c r="N99" s="83"/>
      <c r="O99" s="94">
        <v>3.5836162480779518E-3</v>
      </c>
      <c r="P99" s="94">
        <f>M99/'סכום נכסי הקרן'!$C$43</f>
        <v>1.3172998975483261E-3</v>
      </c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</row>
    <row r="100" spans="2:27" s="130" customFormat="1">
      <c r="B100" s="86" t="s">
        <v>1539</v>
      </c>
      <c r="C100" s="83">
        <v>1183220</v>
      </c>
      <c r="D100" s="83" t="s">
        <v>222</v>
      </c>
      <c r="E100" s="83"/>
      <c r="F100" s="116">
        <v>36434</v>
      </c>
      <c r="G100" s="93">
        <v>2.0199999999999991</v>
      </c>
      <c r="H100" s="96" t="s">
        <v>149</v>
      </c>
      <c r="I100" s="97">
        <v>5.5E-2</v>
      </c>
      <c r="J100" s="97">
        <v>-3.1999999999999997E-3</v>
      </c>
      <c r="K100" s="93">
        <v>1619999.9999999998</v>
      </c>
      <c r="L100" s="117">
        <v>147.6146</v>
      </c>
      <c r="M100" s="93">
        <v>2449.8872200000001</v>
      </c>
      <c r="N100" s="83"/>
      <c r="O100" s="94">
        <v>3.9158366236245346E-3</v>
      </c>
      <c r="P100" s="94">
        <f>M100/'סכום נכסי הקרן'!$C$43</f>
        <v>1.4394206371519884E-3</v>
      </c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</row>
    <row r="101" spans="2:27" s="130" customFormat="1">
      <c r="B101" s="86" t="s">
        <v>1540</v>
      </c>
      <c r="C101" s="83">
        <v>1183230</v>
      </c>
      <c r="D101" s="83" t="s">
        <v>222</v>
      </c>
      <c r="E101" s="83"/>
      <c r="F101" s="116">
        <v>36465</v>
      </c>
      <c r="G101" s="93">
        <v>2.0999999999999996</v>
      </c>
      <c r="H101" s="96" t="s">
        <v>149</v>
      </c>
      <c r="I101" s="97">
        <v>5.5E-2</v>
      </c>
      <c r="J101" s="97">
        <v>-3.1999999999999997E-3</v>
      </c>
      <c r="K101" s="93">
        <v>1151639.9999999998</v>
      </c>
      <c r="L101" s="117">
        <v>150.5488</v>
      </c>
      <c r="M101" s="93">
        <v>1733.7800399999999</v>
      </c>
      <c r="N101" s="83"/>
      <c r="O101" s="94">
        <v>2.7712293539541833E-3</v>
      </c>
      <c r="P101" s="94">
        <f>M101/'סכום נכסי הקרן'!$C$43</f>
        <v>1.0186749616409687E-3</v>
      </c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</row>
    <row r="102" spans="2:27" s="130" customFormat="1">
      <c r="B102" s="86" t="s">
        <v>1541</v>
      </c>
      <c r="C102" s="83">
        <v>1183240</v>
      </c>
      <c r="D102" s="83" t="s">
        <v>222</v>
      </c>
      <c r="E102" s="83"/>
      <c r="F102" s="116">
        <v>36495</v>
      </c>
      <c r="G102" s="93">
        <v>2.1800000000000006</v>
      </c>
      <c r="H102" s="96" t="s">
        <v>149</v>
      </c>
      <c r="I102" s="97">
        <v>5.5E-2</v>
      </c>
      <c r="J102" s="97">
        <v>-3.2000000000000006E-3</v>
      </c>
      <c r="K102" s="93">
        <v>1799999.9999999998</v>
      </c>
      <c r="L102" s="117">
        <v>149.5915</v>
      </c>
      <c r="M102" s="93">
        <v>2692.6478199999992</v>
      </c>
      <c r="N102" s="83"/>
      <c r="O102" s="94">
        <v>4.3038589131783626E-3</v>
      </c>
      <c r="P102" s="94">
        <f>M102/'סכום נכסי הקרן'!$C$43</f>
        <v>1.5820535774256218E-3</v>
      </c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</row>
    <row r="103" spans="2:27" s="130" customFormat="1">
      <c r="B103" s="86" t="s">
        <v>1542</v>
      </c>
      <c r="C103" s="83">
        <v>1183280</v>
      </c>
      <c r="D103" s="83" t="s">
        <v>222</v>
      </c>
      <c r="E103" s="83"/>
      <c r="F103" s="116">
        <v>36528</v>
      </c>
      <c r="G103" s="93">
        <v>2.27</v>
      </c>
      <c r="H103" s="96" t="s">
        <v>149</v>
      </c>
      <c r="I103" s="97">
        <v>5.5E-2</v>
      </c>
      <c r="J103" s="97">
        <v>-3.0999999999999999E-3</v>
      </c>
      <c r="K103" s="93">
        <v>678599.99999999988</v>
      </c>
      <c r="L103" s="117">
        <v>149.9015</v>
      </c>
      <c r="M103" s="93">
        <v>1017.2315799999999</v>
      </c>
      <c r="N103" s="83"/>
      <c r="O103" s="94">
        <v>1.6259167536991561E-3</v>
      </c>
      <c r="P103" s="94">
        <f>M103/'סכום נכסי הקרן'!$C$43</f>
        <v>5.9767001397506114E-4</v>
      </c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</row>
    <row r="104" spans="2:27" s="130" customFormat="1">
      <c r="B104" s="86" t="s">
        <v>1543</v>
      </c>
      <c r="C104" s="83">
        <v>1183290</v>
      </c>
      <c r="D104" s="83" t="s">
        <v>222</v>
      </c>
      <c r="E104" s="83"/>
      <c r="F104" s="116">
        <v>36557</v>
      </c>
      <c r="G104" s="93">
        <v>2.35</v>
      </c>
      <c r="H104" s="96" t="s">
        <v>149</v>
      </c>
      <c r="I104" s="97">
        <v>5.5E-2</v>
      </c>
      <c r="J104" s="97">
        <v>-3.0999999999999999E-3</v>
      </c>
      <c r="K104" s="93">
        <v>1450799.9999999998</v>
      </c>
      <c r="L104" s="117">
        <v>149.9315</v>
      </c>
      <c r="M104" s="93">
        <v>2175.2057499999996</v>
      </c>
      <c r="N104" s="83"/>
      <c r="O104" s="94">
        <v>3.4767928377407806E-3</v>
      </c>
      <c r="P104" s="94">
        <f>M104/'סכום נכסי הקרן'!$C$43</f>
        <v>1.2780327278092696E-3</v>
      </c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</row>
    <row r="105" spans="2:27" s="130" customFormat="1">
      <c r="B105" s="86" t="s">
        <v>1544</v>
      </c>
      <c r="C105" s="83">
        <v>1183300</v>
      </c>
      <c r="D105" s="83" t="s">
        <v>222</v>
      </c>
      <c r="E105" s="83"/>
      <c r="F105" s="116">
        <v>36586</v>
      </c>
      <c r="G105" s="93">
        <v>2.4300000000000006</v>
      </c>
      <c r="H105" s="96" t="s">
        <v>149</v>
      </c>
      <c r="I105" s="97">
        <v>5.5E-2</v>
      </c>
      <c r="J105" s="97">
        <v>-3.1000000000000003E-3</v>
      </c>
      <c r="K105" s="93">
        <v>1845719.9999999998</v>
      </c>
      <c r="L105" s="117">
        <v>150.6652</v>
      </c>
      <c r="M105" s="93">
        <v>2780.8586699999996</v>
      </c>
      <c r="N105" s="83"/>
      <c r="O105" s="94">
        <v>4.4448528635166367E-3</v>
      </c>
      <c r="P105" s="94">
        <f>M105/'סכום נכסי הקרן'!$C$43</f>
        <v>1.6338814807160919E-3</v>
      </c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</row>
    <row r="106" spans="2:27" s="130" customFormat="1">
      <c r="B106" s="86" t="s">
        <v>1545</v>
      </c>
      <c r="C106" s="83">
        <v>1183310</v>
      </c>
      <c r="D106" s="83" t="s">
        <v>222</v>
      </c>
      <c r="E106" s="83"/>
      <c r="F106" s="116">
        <v>36618</v>
      </c>
      <c r="G106" s="93">
        <v>2.0599999999999996</v>
      </c>
      <c r="H106" s="96" t="s">
        <v>149</v>
      </c>
      <c r="I106" s="97">
        <v>5.5E-2</v>
      </c>
      <c r="J106" s="97">
        <v>-2.9999999999999992E-3</v>
      </c>
      <c r="K106" s="93">
        <v>2037199.9999999998</v>
      </c>
      <c r="L106" s="117">
        <v>151.38040000000001</v>
      </c>
      <c r="M106" s="93">
        <v>3083.92193</v>
      </c>
      <c r="N106" s="83"/>
      <c r="O106" s="94">
        <v>4.9292613714246236E-3</v>
      </c>
      <c r="P106" s="94">
        <f>M106/'סכום נכסי הקרן'!$C$43</f>
        <v>1.8119449879850345E-3</v>
      </c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</row>
    <row r="107" spans="2:27" s="130" customFormat="1">
      <c r="B107" s="86" t="s">
        <v>1546</v>
      </c>
      <c r="C107" s="83">
        <v>1183320</v>
      </c>
      <c r="D107" s="83" t="s">
        <v>222</v>
      </c>
      <c r="E107" s="83"/>
      <c r="F107" s="116">
        <v>36647</v>
      </c>
      <c r="G107" s="93">
        <v>2.1400000000000006</v>
      </c>
      <c r="H107" s="96" t="s">
        <v>149</v>
      </c>
      <c r="I107" s="97">
        <v>5.5E-2</v>
      </c>
      <c r="J107" s="97">
        <v>-3.0999999999999995E-3</v>
      </c>
      <c r="K107" s="93">
        <v>1314279.9999999998</v>
      </c>
      <c r="L107" s="117">
        <v>151.84970000000001</v>
      </c>
      <c r="M107" s="93">
        <v>1995.7305399999998</v>
      </c>
      <c r="N107" s="83"/>
      <c r="O107" s="94">
        <v>3.189924285338314E-3</v>
      </c>
      <c r="P107" s="94">
        <f>M107/'סכום נכסי הקרן'!$C$43</f>
        <v>1.1725828446382447E-3</v>
      </c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</row>
    <row r="108" spans="2:27" s="130" customFormat="1">
      <c r="B108" s="86" t="s">
        <v>1547</v>
      </c>
      <c r="C108" s="83">
        <v>1183330</v>
      </c>
      <c r="D108" s="83" t="s">
        <v>222</v>
      </c>
      <c r="E108" s="83"/>
      <c r="F108" s="116">
        <v>36678</v>
      </c>
      <c r="G108" s="93">
        <v>2.23</v>
      </c>
      <c r="H108" s="96" t="s">
        <v>149</v>
      </c>
      <c r="I108" s="97">
        <v>5.5E-2</v>
      </c>
      <c r="J108" s="97">
        <v>-3.0999999999999999E-3</v>
      </c>
      <c r="K108" s="93">
        <v>2329799.9999999995</v>
      </c>
      <c r="L108" s="117">
        <v>151.1711</v>
      </c>
      <c r="M108" s="93">
        <v>3521.9838999999993</v>
      </c>
      <c r="N108" s="83"/>
      <c r="O108" s="94">
        <v>5.6294483398447899E-3</v>
      </c>
      <c r="P108" s="94">
        <f>M108/'סכום נכסי הקרן'!$C$43</f>
        <v>2.0693264032688998E-3</v>
      </c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</row>
    <row r="109" spans="2:27" s="130" customFormat="1">
      <c r="B109" s="86" t="s">
        <v>1548</v>
      </c>
      <c r="C109" s="83">
        <v>1183340</v>
      </c>
      <c r="D109" s="83" t="s">
        <v>222</v>
      </c>
      <c r="E109" s="83"/>
      <c r="F109" s="116">
        <v>36709</v>
      </c>
      <c r="G109" s="93">
        <v>2.3100000000000005</v>
      </c>
      <c r="H109" s="96" t="s">
        <v>149</v>
      </c>
      <c r="I109" s="97">
        <v>5.5E-2</v>
      </c>
      <c r="J109" s="97">
        <v>-3.0000000000000005E-3</v>
      </c>
      <c r="K109" s="93">
        <v>1116719.9999999998</v>
      </c>
      <c r="L109" s="117">
        <v>149.93260000000001</v>
      </c>
      <c r="M109" s="93">
        <v>1674.3273399999996</v>
      </c>
      <c r="N109" s="83"/>
      <c r="O109" s="94">
        <v>2.6762016897691507E-3</v>
      </c>
      <c r="P109" s="94">
        <f>M109/'סכום נכסי הקרן'!$C$43</f>
        <v>9.8374378496647423E-4</v>
      </c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</row>
    <row r="110" spans="2:27" s="130" customFormat="1">
      <c r="B110" s="86" t="s">
        <v>1549</v>
      </c>
      <c r="C110" s="83">
        <v>1183350</v>
      </c>
      <c r="D110" s="83" t="s">
        <v>222</v>
      </c>
      <c r="E110" s="83"/>
      <c r="F110" s="116">
        <v>36739</v>
      </c>
      <c r="G110" s="93">
        <v>2.3900000000000006</v>
      </c>
      <c r="H110" s="96" t="s">
        <v>149</v>
      </c>
      <c r="I110" s="97">
        <v>5.5E-2</v>
      </c>
      <c r="J110" s="97">
        <v>-3.0000000000000005E-3</v>
      </c>
      <c r="K110" s="93">
        <v>1091199.9999999998</v>
      </c>
      <c r="L110" s="117">
        <v>149.53489999999999</v>
      </c>
      <c r="M110" s="93">
        <v>1631.7248199999997</v>
      </c>
      <c r="N110" s="83"/>
      <c r="O110" s="94">
        <v>2.6081069192373479E-3</v>
      </c>
      <c r="P110" s="94">
        <f>M110/'סכום נכסי הקרן'!$C$43</f>
        <v>9.58712858651964E-4</v>
      </c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</row>
    <row r="111" spans="2:27" s="130" customFormat="1">
      <c r="B111" s="86" t="s">
        <v>1550</v>
      </c>
      <c r="C111" s="83">
        <v>1183360</v>
      </c>
      <c r="D111" s="83" t="s">
        <v>222</v>
      </c>
      <c r="E111" s="83"/>
      <c r="F111" s="116">
        <v>36770</v>
      </c>
      <c r="G111" s="93">
        <v>2.4800000000000004</v>
      </c>
      <c r="H111" s="96" t="s">
        <v>149</v>
      </c>
      <c r="I111" s="97">
        <v>5.5E-2</v>
      </c>
      <c r="J111" s="97">
        <v>-3.0000000000000001E-3</v>
      </c>
      <c r="K111" s="93">
        <v>2639999.9999999995</v>
      </c>
      <c r="L111" s="117">
        <v>149.136</v>
      </c>
      <c r="M111" s="93">
        <v>3937.1894999999995</v>
      </c>
      <c r="N111" s="83"/>
      <c r="O111" s="94">
        <v>6.2931022752345184E-3</v>
      </c>
      <c r="P111" s="94">
        <f>M111/'סכום נכסי הקרן'!$C$43</f>
        <v>2.3132786572428905E-3</v>
      </c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</row>
    <row r="112" spans="2:27" s="130" customFormat="1">
      <c r="B112" s="86" t="s">
        <v>1551</v>
      </c>
      <c r="C112" s="83">
        <v>1183370</v>
      </c>
      <c r="D112" s="83" t="s">
        <v>222</v>
      </c>
      <c r="E112" s="83"/>
      <c r="F112" s="116">
        <v>36801</v>
      </c>
      <c r="G112" s="93">
        <v>2.5</v>
      </c>
      <c r="H112" s="96" t="s">
        <v>149</v>
      </c>
      <c r="I112" s="97">
        <v>5.5E-2</v>
      </c>
      <c r="J112" s="97">
        <v>-2.8999999999999994E-3</v>
      </c>
      <c r="K112" s="93">
        <v>2437599.9999999995</v>
      </c>
      <c r="L112" s="117">
        <v>149.98949999999999</v>
      </c>
      <c r="M112" s="93">
        <v>3743.3072899999997</v>
      </c>
      <c r="N112" s="83"/>
      <c r="O112" s="94">
        <v>5.9832059451547757E-3</v>
      </c>
      <c r="P112" s="94">
        <f>M112/'סכום נכסי הקרן'!$C$43</f>
        <v>2.19936400355094E-3</v>
      </c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</row>
    <row r="113" spans="2:27" s="130" customFormat="1">
      <c r="B113" s="86" t="s">
        <v>1552</v>
      </c>
      <c r="C113" s="83">
        <v>1183380</v>
      </c>
      <c r="D113" s="83" t="s">
        <v>222</v>
      </c>
      <c r="E113" s="83"/>
      <c r="F113" s="116">
        <v>36861</v>
      </c>
      <c r="G113" s="93">
        <v>2.67</v>
      </c>
      <c r="H113" s="96" t="s">
        <v>149</v>
      </c>
      <c r="I113" s="97">
        <v>5.5E-2</v>
      </c>
      <c r="J113" s="97">
        <v>-2.8000000000000004E-3</v>
      </c>
      <c r="K113" s="93">
        <v>997039.99999999988</v>
      </c>
      <c r="L113" s="117">
        <v>153.58750000000001</v>
      </c>
      <c r="M113" s="93">
        <v>1531.3287599999999</v>
      </c>
      <c r="N113" s="83"/>
      <c r="O113" s="94">
        <v>2.4476364431247348E-3</v>
      </c>
      <c r="P113" s="94">
        <f>M113/'סכום נכסי הקרן'!$C$43</f>
        <v>8.997255879429274E-4</v>
      </c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</row>
    <row r="114" spans="2:27" s="130" customFormat="1">
      <c r="B114" s="86" t="s">
        <v>1553</v>
      </c>
      <c r="C114" s="83">
        <v>1183390</v>
      </c>
      <c r="D114" s="83" t="s">
        <v>222</v>
      </c>
      <c r="E114" s="83"/>
      <c r="F114" s="116">
        <v>36892</v>
      </c>
      <c r="G114" s="93">
        <v>2.7500000000000004</v>
      </c>
      <c r="H114" s="96" t="s">
        <v>149</v>
      </c>
      <c r="I114" s="97">
        <v>5.5E-2</v>
      </c>
      <c r="J114" s="97">
        <v>-2.6999999999999997E-3</v>
      </c>
      <c r="K114" s="93">
        <v>1096479.9999999998</v>
      </c>
      <c r="L114" s="117">
        <v>153.5933</v>
      </c>
      <c r="M114" s="93">
        <v>1684.1197599999998</v>
      </c>
      <c r="N114" s="83"/>
      <c r="O114" s="94">
        <v>2.6918536416454964E-3</v>
      </c>
      <c r="P114" s="94">
        <f>M114/'סכום נכסי הקרן'!$C$43</f>
        <v>9.8949727897247987E-4</v>
      </c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</row>
    <row r="115" spans="2:27" s="130" customFormat="1">
      <c r="B115" s="86" t="s">
        <v>1554</v>
      </c>
      <c r="C115" s="83">
        <v>1183400</v>
      </c>
      <c r="D115" s="83" t="s">
        <v>222</v>
      </c>
      <c r="E115" s="83"/>
      <c r="F115" s="116">
        <v>36923</v>
      </c>
      <c r="G115" s="93">
        <v>2.84</v>
      </c>
      <c r="H115" s="96" t="s">
        <v>149</v>
      </c>
      <c r="I115" s="97">
        <v>5.5E-2</v>
      </c>
      <c r="J115" s="97">
        <v>-2.5999999999999999E-3</v>
      </c>
      <c r="K115" s="93">
        <v>1664079.9999999998</v>
      </c>
      <c r="L115" s="117">
        <v>153.74449999999999</v>
      </c>
      <c r="M115" s="93">
        <v>2558.4320699999994</v>
      </c>
      <c r="N115" s="83"/>
      <c r="O115" s="94">
        <v>4.0893319157612193E-3</v>
      </c>
      <c r="P115" s="94">
        <f>M115/'סכום נכסי הקרן'!$C$43</f>
        <v>1.5031956941713748E-3</v>
      </c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</row>
    <row r="116" spans="2:27" s="130" customFormat="1">
      <c r="B116" s="86" t="s">
        <v>1555</v>
      </c>
      <c r="C116" s="83">
        <v>1183410</v>
      </c>
      <c r="D116" s="83" t="s">
        <v>222</v>
      </c>
      <c r="E116" s="83"/>
      <c r="F116" s="116">
        <v>36951</v>
      </c>
      <c r="G116" s="93">
        <v>2.92</v>
      </c>
      <c r="H116" s="96" t="s">
        <v>149</v>
      </c>
      <c r="I116" s="97">
        <v>5.5E-2</v>
      </c>
      <c r="J116" s="97">
        <v>-2.5999999999999999E-3</v>
      </c>
      <c r="K116" s="93">
        <v>2395359.9999999995</v>
      </c>
      <c r="L116" s="117">
        <v>154.65629999999999</v>
      </c>
      <c r="M116" s="93">
        <v>3704.5742999999993</v>
      </c>
      <c r="N116" s="83"/>
      <c r="O116" s="94">
        <v>5.9212961316963079E-3</v>
      </c>
      <c r="P116" s="94">
        <f>M116/'סכום נכסי הקרן'!$C$43</f>
        <v>2.176606602847163E-3</v>
      </c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</row>
    <row r="117" spans="2:27" s="130" customFormat="1">
      <c r="B117" s="86" t="s">
        <v>1556</v>
      </c>
      <c r="C117" s="83">
        <v>1183420</v>
      </c>
      <c r="D117" s="83" t="s">
        <v>222</v>
      </c>
      <c r="E117" s="83"/>
      <c r="F117" s="116">
        <v>36982</v>
      </c>
      <c r="G117" s="93">
        <v>2.5399999999999996</v>
      </c>
      <c r="H117" s="96" t="s">
        <v>149</v>
      </c>
      <c r="I117" s="97">
        <v>5.5E-2</v>
      </c>
      <c r="J117" s="97">
        <v>-2.5000000000000001E-3</v>
      </c>
      <c r="K117" s="93">
        <v>1844959.9999999998</v>
      </c>
      <c r="L117" s="117">
        <v>151.15770000000001</v>
      </c>
      <c r="M117" s="93">
        <v>2855.2889500000001</v>
      </c>
      <c r="N117" s="83"/>
      <c r="O117" s="94">
        <v>4.563820305752868E-3</v>
      </c>
      <c r="P117" s="94">
        <f>M117/'סכום נכסי הקרן'!$C$43</f>
        <v>1.6776126697220094E-3</v>
      </c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</row>
    <row r="118" spans="2:27" s="130" customFormat="1">
      <c r="B118" s="86" t="s">
        <v>1557</v>
      </c>
      <c r="C118" s="83">
        <v>1183430</v>
      </c>
      <c r="D118" s="83" t="s">
        <v>222</v>
      </c>
      <c r="E118" s="83"/>
      <c r="F118" s="116">
        <v>37012</v>
      </c>
      <c r="G118" s="93">
        <v>2.6200000000000006</v>
      </c>
      <c r="H118" s="96" t="s">
        <v>149</v>
      </c>
      <c r="I118" s="97">
        <v>5.5E-2</v>
      </c>
      <c r="J118" s="97">
        <v>-2.5000000000000001E-3</v>
      </c>
      <c r="K118" s="93">
        <v>2954119.9999999995</v>
      </c>
      <c r="L118" s="117">
        <v>154.46709999999999</v>
      </c>
      <c r="M118" s="93">
        <v>4563.1448099999989</v>
      </c>
      <c r="N118" s="83"/>
      <c r="O118" s="94">
        <v>7.2936131181990556E-3</v>
      </c>
      <c r="P118" s="94">
        <f>M118/'סכום נכסי הקרן'!$C$43</f>
        <v>2.6810559915598836E-3</v>
      </c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</row>
    <row r="119" spans="2:27" s="130" customFormat="1">
      <c r="B119" s="86" t="s">
        <v>1558</v>
      </c>
      <c r="C119" s="83">
        <v>1183440</v>
      </c>
      <c r="D119" s="83" t="s">
        <v>222</v>
      </c>
      <c r="E119" s="83"/>
      <c r="F119" s="116">
        <v>37043</v>
      </c>
      <c r="G119" s="93">
        <v>2.7099999999999995</v>
      </c>
      <c r="H119" s="96" t="s">
        <v>149</v>
      </c>
      <c r="I119" s="97">
        <v>5.5E-2</v>
      </c>
      <c r="J119" s="97">
        <v>-2.3999999999999994E-3</v>
      </c>
      <c r="K119" s="93">
        <v>935999.99999999988</v>
      </c>
      <c r="L119" s="117">
        <v>153.09970000000001</v>
      </c>
      <c r="M119" s="93">
        <v>1433.0128099999999</v>
      </c>
      <c r="N119" s="83"/>
      <c r="O119" s="94">
        <v>2.2904907612527189E-3</v>
      </c>
      <c r="P119" s="94">
        <f>M119/'סכום נכסי הקרן'!$C$43</f>
        <v>8.4196047686520075E-4</v>
      </c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</row>
    <row r="120" spans="2:27" s="130" customFormat="1">
      <c r="B120" s="86" t="s">
        <v>1559</v>
      </c>
      <c r="C120" s="83">
        <v>1183450</v>
      </c>
      <c r="D120" s="83" t="s">
        <v>222</v>
      </c>
      <c r="E120" s="83"/>
      <c r="F120" s="116">
        <v>37073</v>
      </c>
      <c r="G120" s="93">
        <v>2.79</v>
      </c>
      <c r="H120" s="96" t="s">
        <v>149</v>
      </c>
      <c r="I120" s="97">
        <v>5.5E-2</v>
      </c>
      <c r="J120" s="97">
        <v>-2.4000000000000002E-3</v>
      </c>
      <c r="K120" s="93">
        <v>3895839.9999999995</v>
      </c>
      <c r="L120" s="117">
        <v>152.5052</v>
      </c>
      <c r="M120" s="93">
        <v>5941.3594599999988</v>
      </c>
      <c r="N120" s="83"/>
      <c r="O120" s="94">
        <v>9.4965159121023074E-3</v>
      </c>
      <c r="P120" s="94">
        <f>M120/'סכום נכסי הקרן'!$C$43</f>
        <v>3.490820046590631E-3</v>
      </c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</row>
    <row r="121" spans="2:27" s="130" customFormat="1">
      <c r="B121" s="86" t="s">
        <v>1560</v>
      </c>
      <c r="C121" s="83">
        <v>1183460</v>
      </c>
      <c r="D121" s="83" t="s">
        <v>222</v>
      </c>
      <c r="E121" s="83"/>
      <c r="F121" s="116">
        <v>37104</v>
      </c>
      <c r="G121" s="93">
        <v>2.8699999999999997</v>
      </c>
      <c r="H121" s="96" t="s">
        <v>149</v>
      </c>
      <c r="I121" s="97">
        <v>5.5E-2</v>
      </c>
      <c r="J121" s="97">
        <v>-2.3E-3</v>
      </c>
      <c r="K121" s="93">
        <v>77999.999999999985</v>
      </c>
      <c r="L121" s="117">
        <v>152.0557</v>
      </c>
      <c r="M121" s="93">
        <v>118.60339999999998</v>
      </c>
      <c r="N121" s="83"/>
      <c r="O121" s="94">
        <v>1.8957261934955116E-4</v>
      </c>
      <c r="P121" s="94">
        <f>M121/'סכום נכסי הקרן'!$C$43</f>
        <v>6.9684914555532927E-5</v>
      </c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</row>
    <row r="122" spans="2:27" s="130" customFormat="1">
      <c r="B122" s="86" t="s">
        <v>1561</v>
      </c>
      <c r="C122" s="83">
        <v>1183470</v>
      </c>
      <c r="D122" s="83" t="s">
        <v>222</v>
      </c>
      <c r="E122" s="83"/>
      <c r="F122" s="116">
        <v>37135</v>
      </c>
      <c r="G122" s="93">
        <v>2.96</v>
      </c>
      <c r="H122" s="96" t="s">
        <v>149</v>
      </c>
      <c r="I122" s="97">
        <v>5.5E-2</v>
      </c>
      <c r="J122" s="97">
        <v>-2.1999999999999997E-3</v>
      </c>
      <c r="K122" s="93">
        <v>3184479.9999999995</v>
      </c>
      <c r="L122" s="117">
        <v>151.4554</v>
      </c>
      <c r="M122" s="93">
        <v>4823.0660699999989</v>
      </c>
      <c r="N122" s="83"/>
      <c r="O122" s="94">
        <v>7.7090645646401834E-3</v>
      </c>
      <c r="P122" s="94">
        <f>M122/'סכום נכסי הקרן'!$C$43</f>
        <v>2.8337716033742708E-3</v>
      </c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</row>
    <row r="123" spans="2:27" s="130" customFormat="1">
      <c r="B123" s="86" t="s">
        <v>1562</v>
      </c>
      <c r="C123" s="83">
        <v>1183480</v>
      </c>
      <c r="D123" s="83" t="s">
        <v>222</v>
      </c>
      <c r="E123" s="83"/>
      <c r="F123" s="116">
        <v>37165</v>
      </c>
      <c r="G123" s="93">
        <v>2.9700000000000006</v>
      </c>
      <c r="H123" s="96" t="s">
        <v>149</v>
      </c>
      <c r="I123" s="97">
        <v>5.5E-2</v>
      </c>
      <c r="J123" s="97">
        <v>-2.2000000000000001E-3</v>
      </c>
      <c r="K123" s="93">
        <v>2753919.9999999995</v>
      </c>
      <c r="L123" s="117">
        <v>151.00409999999999</v>
      </c>
      <c r="M123" s="93">
        <v>4255.3462099999988</v>
      </c>
      <c r="N123" s="83"/>
      <c r="O123" s="94">
        <v>6.8016357648169028E-3</v>
      </c>
      <c r="P123" s="94">
        <f>M123/'סכום נכסי הקרן'!$C$43</f>
        <v>2.5002102557604659E-3</v>
      </c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</row>
    <row r="124" spans="2:27" s="130" customFormat="1">
      <c r="B124" s="86" t="s">
        <v>1563</v>
      </c>
      <c r="C124" s="83">
        <v>1183500</v>
      </c>
      <c r="D124" s="83" t="s">
        <v>222</v>
      </c>
      <c r="E124" s="83"/>
      <c r="F124" s="116">
        <v>37196</v>
      </c>
      <c r="G124" s="93">
        <v>3.05</v>
      </c>
      <c r="H124" s="96" t="s">
        <v>149</v>
      </c>
      <c r="I124" s="97">
        <v>5.5E-2</v>
      </c>
      <c r="J124" s="97">
        <v>-2.0999999999999999E-3</v>
      </c>
      <c r="K124" s="93">
        <v>1251119.9999999998</v>
      </c>
      <c r="L124" s="117">
        <v>154.21029999999999</v>
      </c>
      <c r="M124" s="93">
        <v>1929.3563999999997</v>
      </c>
      <c r="N124" s="83"/>
      <c r="O124" s="94">
        <v>3.0838335697528094E-3</v>
      </c>
      <c r="P124" s="94">
        <f>M124/'סכום נכסי הקרן'!$C$43</f>
        <v>1.1335850058360097E-3</v>
      </c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</row>
    <row r="125" spans="2:27" s="130" customFormat="1">
      <c r="B125" s="86" t="s">
        <v>1564</v>
      </c>
      <c r="C125" s="83">
        <v>1101076</v>
      </c>
      <c r="D125" s="83" t="s">
        <v>222</v>
      </c>
      <c r="E125" s="83"/>
      <c r="F125" s="116">
        <v>37226</v>
      </c>
      <c r="G125" s="93">
        <v>3.1400000000000006</v>
      </c>
      <c r="H125" s="96" t="s">
        <v>149</v>
      </c>
      <c r="I125" s="97">
        <v>5.5E-2</v>
      </c>
      <c r="J125" s="97">
        <v>-2E-3</v>
      </c>
      <c r="K125" s="93">
        <v>2260959.9999999995</v>
      </c>
      <c r="L125" s="117">
        <v>154.0497</v>
      </c>
      <c r="M125" s="93">
        <v>3483.0011499999996</v>
      </c>
      <c r="N125" s="83"/>
      <c r="O125" s="94">
        <v>5.567139316436113E-3</v>
      </c>
      <c r="P125" s="94">
        <f>M125/'סכום נכסי הקרן'!$C$43</f>
        <v>2.046422257157661E-3</v>
      </c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</row>
    <row r="126" spans="2:27" s="130" customFormat="1">
      <c r="B126" s="86" t="s">
        <v>1565</v>
      </c>
      <c r="C126" s="83">
        <v>1183520</v>
      </c>
      <c r="D126" s="83" t="s">
        <v>222</v>
      </c>
      <c r="E126" s="83"/>
      <c r="F126" s="116">
        <v>37257</v>
      </c>
      <c r="G126" s="93">
        <v>3.2199999999999998</v>
      </c>
      <c r="H126" s="96" t="s">
        <v>149</v>
      </c>
      <c r="I126" s="97">
        <v>5.5E-2</v>
      </c>
      <c r="J126" s="97">
        <v>-1.8999999999999998E-3</v>
      </c>
      <c r="K126" s="93">
        <v>2974399.9999999995</v>
      </c>
      <c r="L126" s="117">
        <v>154.9444</v>
      </c>
      <c r="M126" s="93">
        <v>4608.66705</v>
      </c>
      <c r="N126" s="83"/>
      <c r="O126" s="94">
        <v>7.3663746939671964E-3</v>
      </c>
      <c r="P126" s="94">
        <f>M126/'סכום נכסי הקרן'!$C$43</f>
        <v>2.7078023867287957E-3</v>
      </c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</row>
    <row r="127" spans="2:27" s="130" customFormat="1">
      <c r="B127" s="86" t="s">
        <v>1566</v>
      </c>
      <c r="C127" s="83">
        <v>1183610</v>
      </c>
      <c r="D127" s="83" t="s">
        <v>222</v>
      </c>
      <c r="E127" s="83"/>
      <c r="F127" s="116">
        <v>37530</v>
      </c>
      <c r="G127" s="93">
        <v>3.43</v>
      </c>
      <c r="H127" s="96" t="s">
        <v>149</v>
      </c>
      <c r="I127" s="97">
        <v>5.5E-2</v>
      </c>
      <c r="J127" s="97">
        <v>-1.2999999999999999E-3</v>
      </c>
      <c r="K127" s="93">
        <v>2861999.9999999995</v>
      </c>
      <c r="L127" s="117">
        <v>145.36680000000001</v>
      </c>
      <c r="M127" s="93">
        <v>4255.158159999999</v>
      </c>
      <c r="N127" s="83"/>
      <c r="O127" s="94">
        <v>6.8013351905410503E-3</v>
      </c>
      <c r="P127" s="94">
        <f>M127/'סכום נכסי הקרן'!$C$43</f>
        <v>2.5000997677965277E-3</v>
      </c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</row>
    <row r="128" spans="2:27" s="130" customFormat="1">
      <c r="B128" s="86" t="s">
        <v>1567</v>
      </c>
      <c r="C128" s="83">
        <v>1183620</v>
      </c>
      <c r="D128" s="83" t="s">
        <v>222</v>
      </c>
      <c r="E128" s="83"/>
      <c r="F128" s="116">
        <v>37561</v>
      </c>
      <c r="G128" s="93">
        <v>3.5100000000000007</v>
      </c>
      <c r="H128" s="96" t="s">
        <v>149</v>
      </c>
      <c r="I128" s="97">
        <v>5.5E-2</v>
      </c>
      <c r="J128" s="97">
        <v>-1.2999999999999999E-3</v>
      </c>
      <c r="K128" s="93">
        <v>2213999.9999999995</v>
      </c>
      <c r="L128" s="117">
        <v>148.10980000000001</v>
      </c>
      <c r="M128" s="93">
        <v>3279.1501199999993</v>
      </c>
      <c r="N128" s="83"/>
      <c r="O128" s="94">
        <v>5.2413090812640697E-3</v>
      </c>
      <c r="P128" s="94">
        <f>M128/'סכום נכסי הקרן'!$C$43</f>
        <v>1.9266504664028649E-3</v>
      </c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</row>
    <row r="129" spans="2:27" s="130" customFormat="1">
      <c r="B129" s="86" t="s">
        <v>1568</v>
      </c>
      <c r="C129" s="83">
        <v>1183630</v>
      </c>
      <c r="D129" s="83" t="s">
        <v>222</v>
      </c>
      <c r="E129" s="83"/>
      <c r="F129" s="116">
        <v>37591</v>
      </c>
      <c r="G129" s="93">
        <v>3.5999999999999992</v>
      </c>
      <c r="H129" s="96" t="s">
        <v>149</v>
      </c>
      <c r="I129" s="97">
        <v>5.5E-2</v>
      </c>
      <c r="J129" s="97">
        <v>-1.1999999999999999E-3</v>
      </c>
      <c r="K129" s="93">
        <v>4030799.9999999995</v>
      </c>
      <c r="L129" s="117">
        <v>147.13890000000001</v>
      </c>
      <c r="M129" s="93">
        <v>5930.8754800000006</v>
      </c>
      <c r="N129" s="83"/>
      <c r="O129" s="94">
        <v>9.4797585885364726E-3</v>
      </c>
      <c r="P129" s="94">
        <f>M129/'סכום נכסי הקרן'!$C$43</f>
        <v>3.4846602294985258E-3</v>
      </c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</row>
    <row r="130" spans="2:27" s="130" customFormat="1">
      <c r="B130" s="86" t="s">
        <v>1569</v>
      </c>
      <c r="C130" s="83">
        <v>1183640</v>
      </c>
      <c r="D130" s="83" t="s">
        <v>222</v>
      </c>
      <c r="E130" s="83"/>
      <c r="F130" s="116">
        <v>37622</v>
      </c>
      <c r="G130" s="93">
        <v>3.6799999999999993</v>
      </c>
      <c r="H130" s="96" t="s">
        <v>149</v>
      </c>
      <c r="I130" s="97">
        <v>5.5E-2</v>
      </c>
      <c r="J130" s="97">
        <v>-1.1000000000000001E-3</v>
      </c>
      <c r="K130" s="93">
        <v>2499599.9999999995</v>
      </c>
      <c r="L130" s="117">
        <v>148.33189999999999</v>
      </c>
      <c r="M130" s="93">
        <v>3707.7040599999996</v>
      </c>
      <c r="N130" s="83"/>
      <c r="O130" s="94">
        <v>5.9262986594580376E-3</v>
      </c>
      <c r="P130" s="94">
        <f>M130/'סכום נכסי הקרן'!$C$43</f>
        <v>2.1784454797948672E-3</v>
      </c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</row>
    <row r="131" spans="2:27" s="130" customFormat="1">
      <c r="B131" s="86" t="s">
        <v>1570</v>
      </c>
      <c r="C131" s="83">
        <v>1183650</v>
      </c>
      <c r="D131" s="83" t="s">
        <v>222</v>
      </c>
      <c r="E131" s="83"/>
      <c r="F131" s="116">
        <v>37653</v>
      </c>
      <c r="G131" s="93">
        <v>3.7699999999999996</v>
      </c>
      <c r="H131" s="96" t="s">
        <v>149</v>
      </c>
      <c r="I131" s="97">
        <v>5.5E-2</v>
      </c>
      <c r="J131" s="97">
        <v>-1.0999999999999998E-3</v>
      </c>
      <c r="K131" s="93">
        <v>1583399.9999999998</v>
      </c>
      <c r="L131" s="117">
        <v>148.71680000000001</v>
      </c>
      <c r="M131" s="93">
        <v>2354.7815999999998</v>
      </c>
      <c r="N131" s="83"/>
      <c r="O131" s="94">
        <v>3.7638222505267729E-3</v>
      </c>
      <c r="P131" s="94">
        <f>M131/'סכום נכסי הקרן'!$C$43</f>
        <v>1.3835417415768952E-3</v>
      </c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</row>
    <row r="132" spans="2:27" s="130" customFormat="1">
      <c r="B132" s="86" t="s">
        <v>1571</v>
      </c>
      <c r="C132" s="83">
        <v>1183660</v>
      </c>
      <c r="D132" s="83" t="s">
        <v>222</v>
      </c>
      <c r="E132" s="83"/>
      <c r="F132" s="116">
        <v>37681</v>
      </c>
      <c r="G132" s="93">
        <v>3.84</v>
      </c>
      <c r="H132" s="96" t="s">
        <v>149</v>
      </c>
      <c r="I132" s="97">
        <v>5.5E-2</v>
      </c>
      <c r="J132" s="97">
        <v>-1E-3</v>
      </c>
      <c r="K132" s="93">
        <v>3529799.9999999995</v>
      </c>
      <c r="L132" s="117">
        <v>148.4134</v>
      </c>
      <c r="M132" s="93">
        <v>5238.6976499999992</v>
      </c>
      <c r="N132" s="83"/>
      <c r="O132" s="94">
        <v>8.3733993754887132E-3</v>
      </c>
      <c r="P132" s="94">
        <f>M132/'סכום נכסי הקרן'!$C$43</f>
        <v>3.0779741400543421E-3</v>
      </c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</row>
    <row r="133" spans="2:27" s="130" customFormat="1">
      <c r="B133" s="86" t="s">
        <v>1572</v>
      </c>
      <c r="C133" s="83">
        <v>1183670</v>
      </c>
      <c r="D133" s="83" t="s">
        <v>222</v>
      </c>
      <c r="E133" s="83"/>
      <c r="F133" s="116">
        <v>37712</v>
      </c>
      <c r="G133" s="93">
        <v>3.4599999999999995</v>
      </c>
      <c r="H133" s="96" t="s">
        <v>149</v>
      </c>
      <c r="I133" s="97">
        <v>5.5E-2</v>
      </c>
      <c r="J133" s="97">
        <v>-8.9999999999999998E-4</v>
      </c>
      <c r="K133" s="93">
        <v>5851399.9999999991</v>
      </c>
      <c r="L133" s="117">
        <v>144.50729999999999</v>
      </c>
      <c r="M133" s="93">
        <v>8648.499679999999</v>
      </c>
      <c r="N133" s="83"/>
      <c r="O133" s="94">
        <v>1.3823539104118052E-2</v>
      </c>
      <c r="P133" s="94">
        <f>M133/'סכום נכסי הקרן'!$C$43</f>
        <v>5.081388570937713E-3</v>
      </c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</row>
    <row r="134" spans="2:27" s="130" customFormat="1">
      <c r="B134" s="86" t="s">
        <v>1573</v>
      </c>
      <c r="C134" s="83">
        <v>1183680</v>
      </c>
      <c r="D134" s="83" t="s">
        <v>222</v>
      </c>
      <c r="E134" s="83"/>
      <c r="F134" s="116">
        <v>37742</v>
      </c>
      <c r="G134" s="93">
        <v>3.5600000000000005</v>
      </c>
      <c r="H134" s="96" t="s">
        <v>149</v>
      </c>
      <c r="I134" s="97">
        <v>5.5E-2</v>
      </c>
      <c r="J134" s="97">
        <v>-9.0000000000000008E-4</v>
      </c>
      <c r="K134" s="93">
        <v>3399999.9999999995</v>
      </c>
      <c r="L134" s="117">
        <v>147.4958</v>
      </c>
      <c r="M134" s="93">
        <v>5014.8572999999988</v>
      </c>
      <c r="N134" s="83"/>
      <c r="O134" s="94">
        <v>8.0156187261513391E-3</v>
      </c>
      <c r="P134" s="94">
        <f>M134/'סכום נכסי הקרן'!$C$43</f>
        <v>2.946457710813438E-3</v>
      </c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</row>
    <row r="135" spans="2:27" s="130" customFormat="1">
      <c r="B135" s="86" t="s">
        <v>1574</v>
      </c>
      <c r="C135" s="83">
        <v>1183690</v>
      </c>
      <c r="D135" s="83" t="s">
        <v>222</v>
      </c>
      <c r="E135" s="83"/>
      <c r="F135" s="116">
        <v>37773</v>
      </c>
      <c r="G135" s="93">
        <v>3.63</v>
      </c>
      <c r="H135" s="96" t="s">
        <v>149</v>
      </c>
      <c r="I135" s="97">
        <v>5.5E-2</v>
      </c>
      <c r="J135" s="97">
        <v>-8.0000000000000004E-4</v>
      </c>
      <c r="K135" s="93">
        <v>4079999.9999999995</v>
      </c>
      <c r="L135" s="117">
        <v>147.76910000000001</v>
      </c>
      <c r="M135" s="93">
        <v>6028.978079999999</v>
      </c>
      <c r="N135" s="83"/>
      <c r="O135" s="94">
        <v>9.6365632572643599E-3</v>
      </c>
      <c r="P135" s="94">
        <f>M135/'סכום נכסי הקרן'!$C$43</f>
        <v>3.5422999877067684E-3</v>
      </c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</row>
    <row r="136" spans="2:27" s="130" customFormat="1">
      <c r="B136" s="86" t="s">
        <v>1575</v>
      </c>
      <c r="C136" s="83">
        <v>1183700</v>
      </c>
      <c r="D136" s="83" t="s">
        <v>222</v>
      </c>
      <c r="E136" s="83"/>
      <c r="F136" s="116">
        <v>37803</v>
      </c>
      <c r="G136" s="93">
        <v>3.71</v>
      </c>
      <c r="H136" s="96" t="s">
        <v>149</v>
      </c>
      <c r="I136" s="97">
        <v>5.5E-2</v>
      </c>
      <c r="J136" s="97">
        <v>-8.0000000000000015E-4</v>
      </c>
      <c r="K136" s="93">
        <v>4275159.9999999991</v>
      </c>
      <c r="L136" s="117">
        <v>148.47819999999999</v>
      </c>
      <c r="M136" s="93">
        <v>6347.6808899999987</v>
      </c>
      <c r="N136" s="83"/>
      <c r="O136" s="94">
        <v>1.0145969619019269E-2</v>
      </c>
      <c r="P136" s="94">
        <f>M136/'סכום נכסי הקרן'!$C$43</f>
        <v>3.7295524449167494E-3</v>
      </c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</row>
    <row r="137" spans="2:27" s="130" customFormat="1">
      <c r="B137" s="86" t="s">
        <v>1576</v>
      </c>
      <c r="C137" s="83">
        <v>1183710</v>
      </c>
      <c r="D137" s="83" t="s">
        <v>222</v>
      </c>
      <c r="E137" s="83"/>
      <c r="F137" s="116">
        <v>37834</v>
      </c>
      <c r="G137" s="93">
        <v>3.7999999999999994</v>
      </c>
      <c r="H137" s="96" t="s">
        <v>149</v>
      </c>
      <c r="I137" s="97">
        <v>5.5E-2</v>
      </c>
      <c r="J137" s="97">
        <v>-6.9999999999999978E-4</v>
      </c>
      <c r="K137" s="93">
        <v>4759999.9999999991</v>
      </c>
      <c r="L137" s="117">
        <v>149.33500000000001</v>
      </c>
      <c r="M137" s="93">
        <v>7108.3442300000006</v>
      </c>
      <c r="N137" s="83"/>
      <c r="O137" s="94">
        <v>1.1361794307071876E-2</v>
      </c>
      <c r="P137" s="94">
        <f>M137/'סכום נכסי הקרן'!$C$43</f>
        <v>4.1764768994722382E-3</v>
      </c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</row>
    <row r="138" spans="2:27" s="130" customFormat="1">
      <c r="B138" s="158"/>
      <c r="C138" s="158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</row>
    <row r="139" spans="2:27" s="130" customFormat="1">
      <c r="B139" s="158"/>
      <c r="C139" s="158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</row>
    <row r="140" spans="2:27" s="130" customFormat="1">
      <c r="B140" s="149" t="s">
        <v>55</v>
      </c>
      <c r="C140" s="158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</row>
    <row r="141" spans="2:27" s="130" customFormat="1">
      <c r="B141" s="149" t="s">
        <v>130</v>
      </c>
      <c r="C141" s="158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</row>
    <row r="142" spans="2:27" s="130" customFormat="1">
      <c r="B142" s="161"/>
      <c r="C142" s="158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</row>
  </sheetData>
  <sheetProtection password="CC03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V1:XFD2 A1:A1048576 B1:B139 B142:B1048576 D1:T2 D3:XFD1048576"/>
  </dataValidations>
  <printOptions horizontalCentered="1"/>
  <pageMargins left="0" right="0" top="0.51181102362204722" bottom="0.51181102362204722" header="0" footer="0.23622047244094491"/>
  <pageSetup paperSize="9" scale="89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" style="2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4" t="s">
        <v>162</v>
      </c>
      <c r="C1" s="77" t="s" vm="1">
        <v>217</v>
      </c>
    </row>
    <row r="2" spans="2:65">
      <c r="B2" s="54" t="s">
        <v>161</v>
      </c>
      <c r="C2" s="77" t="s">
        <v>218</v>
      </c>
    </row>
    <row r="3" spans="2:65">
      <c r="B3" s="54" t="s">
        <v>163</v>
      </c>
      <c r="C3" s="77" t="s">
        <v>219</v>
      </c>
    </row>
    <row r="4" spans="2:65">
      <c r="B4" s="54" t="s">
        <v>164</v>
      </c>
      <c r="C4" s="77">
        <v>414</v>
      </c>
    </row>
    <row r="6" spans="2:65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3"/>
    </row>
    <row r="7" spans="2:65" ht="26.25" customHeight="1">
      <c r="B7" s="211" t="s">
        <v>106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3"/>
    </row>
    <row r="8" spans="2:65" s="3" customFormat="1" ht="78.75">
      <c r="B8" s="20" t="s">
        <v>134</v>
      </c>
      <c r="C8" s="28" t="s">
        <v>54</v>
      </c>
      <c r="D8" s="69" t="s">
        <v>136</v>
      </c>
      <c r="E8" s="69" t="s">
        <v>135</v>
      </c>
      <c r="F8" s="69" t="s">
        <v>77</v>
      </c>
      <c r="G8" s="28" t="s">
        <v>15</v>
      </c>
      <c r="H8" s="28" t="s">
        <v>78</v>
      </c>
      <c r="I8" s="28" t="s">
        <v>121</v>
      </c>
      <c r="J8" s="28" t="s">
        <v>18</v>
      </c>
      <c r="K8" s="28" t="s">
        <v>120</v>
      </c>
      <c r="L8" s="28" t="s">
        <v>17</v>
      </c>
      <c r="M8" s="69" t="s">
        <v>19</v>
      </c>
      <c r="N8" s="28" t="s">
        <v>0</v>
      </c>
      <c r="O8" s="28" t="s">
        <v>124</v>
      </c>
      <c r="P8" s="28" t="s">
        <v>128</v>
      </c>
      <c r="Q8" s="28" t="s">
        <v>70</v>
      </c>
      <c r="R8" s="69" t="s">
        <v>165</v>
      </c>
      <c r="S8" s="29" t="s">
        <v>167</v>
      </c>
      <c r="U8" s="1"/>
      <c r="BJ8" s="1"/>
    </row>
    <row r="9" spans="2:65" s="3" customFormat="1" ht="17.2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74</v>
      </c>
      <c r="P9" s="30" t="s">
        <v>23</v>
      </c>
      <c r="Q9" s="30" t="s">
        <v>20</v>
      </c>
      <c r="R9" s="30" t="s">
        <v>20</v>
      </c>
      <c r="S9" s="31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131</v>
      </c>
      <c r="R10" s="19" t="s">
        <v>132</v>
      </c>
      <c r="S10" s="19" t="s">
        <v>168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1"/>
      <c r="D398" s="1"/>
      <c r="E398" s="1"/>
      <c r="F398" s="1"/>
    </row>
    <row r="399" spans="2:6">
      <c r="B399" s="41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03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S541"/>
  <sheetViews>
    <sheetView rightToLeft="1" zoomScale="90" zoomScaleNormal="90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7.855468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71">
      <c r="B1" s="54" t="s">
        <v>162</v>
      </c>
      <c r="C1" s="77" t="s" vm="1">
        <v>217</v>
      </c>
    </row>
    <row r="2" spans="2:71">
      <c r="B2" s="54" t="s">
        <v>161</v>
      </c>
      <c r="C2" s="77" t="s">
        <v>218</v>
      </c>
    </row>
    <row r="3" spans="2:71">
      <c r="B3" s="54" t="s">
        <v>163</v>
      </c>
      <c r="C3" s="77" t="s">
        <v>219</v>
      </c>
    </row>
    <row r="4" spans="2:71">
      <c r="B4" s="54" t="s">
        <v>164</v>
      </c>
      <c r="C4" s="77">
        <v>414</v>
      </c>
    </row>
    <row r="6" spans="2:71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3"/>
    </row>
    <row r="7" spans="2:71" ht="26.25" customHeight="1">
      <c r="B7" s="211" t="s">
        <v>107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3"/>
    </row>
    <row r="8" spans="2:71" s="3" customFormat="1" ht="78.75">
      <c r="B8" s="20" t="s">
        <v>134</v>
      </c>
      <c r="C8" s="28" t="s">
        <v>54</v>
      </c>
      <c r="D8" s="69" t="s">
        <v>136</v>
      </c>
      <c r="E8" s="69" t="s">
        <v>135</v>
      </c>
      <c r="F8" s="69" t="s">
        <v>77</v>
      </c>
      <c r="G8" s="28" t="s">
        <v>15</v>
      </c>
      <c r="H8" s="28" t="s">
        <v>78</v>
      </c>
      <c r="I8" s="28" t="s">
        <v>121</v>
      </c>
      <c r="J8" s="28" t="s">
        <v>18</v>
      </c>
      <c r="K8" s="28" t="s">
        <v>120</v>
      </c>
      <c r="L8" s="28" t="s">
        <v>17</v>
      </c>
      <c r="M8" s="69" t="s">
        <v>19</v>
      </c>
      <c r="N8" s="28" t="s">
        <v>0</v>
      </c>
      <c r="O8" s="28" t="s">
        <v>124</v>
      </c>
      <c r="P8" s="28" t="s">
        <v>128</v>
      </c>
      <c r="Q8" s="28" t="s">
        <v>70</v>
      </c>
      <c r="R8" s="69" t="s">
        <v>165</v>
      </c>
      <c r="S8" s="29" t="s">
        <v>167</v>
      </c>
      <c r="BP8" s="1"/>
    </row>
    <row r="9" spans="2:71" s="3" customFormat="1" ht="27.7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74</v>
      </c>
      <c r="P9" s="30" t="s">
        <v>23</v>
      </c>
      <c r="Q9" s="30" t="s">
        <v>20</v>
      </c>
      <c r="R9" s="30" t="s">
        <v>20</v>
      </c>
      <c r="S9" s="31" t="s">
        <v>20</v>
      </c>
      <c r="BP9" s="1"/>
    </row>
    <row r="10" spans="2:7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131</v>
      </c>
      <c r="R10" s="19" t="s">
        <v>132</v>
      </c>
      <c r="S10" s="19" t="s">
        <v>168</v>
      </c>
      <c r="T10" s="5"/>
      <c r="BP10" s="1"/>
    </row>
    <row r="11" spans="2:71" s="4" customFormat="1" ht="18" customHeight="1">
      <c r="B11" s="110" t="s">
        <v>63</v>
      </c>
      <c r="C11" s="81"/>
      <c r="D11" s="81"/>
      <c r="E11" s="81"/>
      <c r="F11" s="81"/>
      <c r="G11" s="81"/>
      <c r="H11" s="81"/>
      <c r="I11" s="81"/>
      <c r="J11" s="92">
        <v>4.1542828636971043</v>
      </c>
      <c r="K11" s="81"/>
      <c r="L11" s="81"/>
      <c r="M11" s="91">
        <v>2.2280277428423697E-2</v>
      </c>
      <c r="N11" s="90"/>
      <c r="O11" s="92"/>
      <c r="P11" s="90">
        <v>13551.516999999998</v>
      </c>
      <c r="Q11" s="81"/>
      <c r="R11" s="91">
        <v>1</v>
      </c>
      <c r="S11" s="91">
        <f>P11/'סכום נכסי הקרן'!$C$43</f>
        <v>7.9621351853560018E-3</v>
      </c>
      <c r="T11" s="5"/>
      <c r="BP11" s="122"/>
      <c r="BS11" s="122"/>
    </row>
    <row r="12" spans="2:71" s="122" customFormat="1" ht="17.25" customHeight="1">
      <c r="B12" s="104" t="s">
        <v>212</v>
      </c>
      <c r="C12" s="81"/>
      <c r="D12" s="81"/>
      <c r="E12" s="81"/>
      <c r="F12" s="81"/>
      <c r="G12" s="81"/>
      <c r="H12" s="81"/>
      <c r="I12" s="81"/>
      <c r="J12" s="92">
        <v>4.1528170664467723</v>
      </c>
      <c r="K12" s="81"/>
      <c r="L12" s="81"/>
      <c r="M12" s="91">
        <v>1.8025732413501402E-2</v>
      </c>
      <c r="N12" s="90"/>
      <c r="O12" s="92"/>
      <c r="P12" s="90">
        <v>12395.499239999999</v>
      </c>
      <c r="Q12" s="81"/>
      <c r="R12" s="91">
        <v>0.91469458659130198</v>
      </c>
      <c r="S12" s="91">
        <f>P12/'סכום נכסי הקרן'!$C$43</f>
        <v>7.2829219517532668E-3</v>
      </c>
    </row>
    <row r="13" spans="2:71">
      <c r="B13" s="105" t="s">
        <v>71</v>
      </c>
      <c r="C13" s="81"/>
      <c r="D13" s="81"/>
      <c r="E13" s="81"/>
      <c r="F13" s="81"/>
      <c r="G13" s="81"/>
      <c r="H13" s="81"/>
      <c r="I13" s="81"/>
      <c r="J13" s="92">
        <v>4.1845417219785119</v>
      </c>
      <c r="K13" s="81"/>
      <c r="L13" s="81"/>
      <c r="M13" s="91">
        <v>1.3878758859812714E-2</v>
      </c>
      <c r="N13" s="90"/>
      <c r="O13" s="92"/>
      <c r="P13" s="90">
        <v>11393.942879999997</v>
      </c>
      <c r="Q13" s="81"/>
      <c r="R13" s="91">
        <v>0.84078726241497526</v>
      </c>
      <c r="S13" s="91">
        <f>P13/'סכום נכסי הקרן'!$C$43</f>
        <v>6.6944618454734236E-3</v>
      </c>
    </row>
    <row r="14" spans="2:71">
      <c r="B14" s="106" t="s">
        <v>1577</v>
      </c>
      <c r="C14" s="83">
        <v>1100908</v>
      </c>
      <c r="D14" s="96" t="s">
        <v>1578</v>
      </c>
      <c r="E14" s="83" t="s">
        <v>1579</v>
      </c>
      <c r="F14" s="96" t="s">
        <v>533</v>
      </c>
      <c r="G14" s="83" t="s">
        <v>282</v>
      </c>
      <c r="H14" s="83" t="s">
        <v>147</v>
      </c>
      <c r="I14" s="116">
        <v>39076</v>
      </c>
      <c r="J14" s="95">
        <v>10.34</v>
      </c>
      <c r="K14" s="96" t="s">
        <v>149</v>
      </c>
      <c r="L14" s="97">
        <v>4.9000000000000002E-2</v>
      </c>
      <c r="M14" s="94">
        <v>1.41E-2</v>
      </c>
      <c r="N14" s="93">
        <v>249999.99999999997</v>
      </c>
      <c r="O14" s="95">
        <v>167.51</v>
      </c>
      <c r="P14" s="93">
        <v>418.77499999999992</v>
      </c>
      <c r="Q14" s="94">
        <v>1.2734986843210015E-4</v>
      </c>
      <c r="R14" s="94">
        <v>3.0902444353646901E-2</v>
      </c>
      <c r="S14" s="94">
        <f>P14/'סכום נכסי הקרן'!$C$43</f>
        <v>2.4604943950167786E-4</v>
      </c>
    </row>
    <row r="15" spans="2:71">
      <c r="B15" s="106" t="s">
        <v>1580</v>
      </c>
      <c r="C15" s="83">
        <v>1098698</v>
      </c>
      <c r="D15" s="96" t="s">
        <v>1578</v>
      </c>
      <c r="E15" s="83" t="s">
        <v>1581</v>
      </c>
      <c r="F15" s="96" t="s">
        <v>446</v>
      </c>
      <c r="G15" s="83" t="s">
        <v>308</v>
      </c>
      <c r="H15" s="83" t="s">
        <v>147</v>
      </c>
      <c r="I15" s="116">
        <v>38918</v>
      </c>
      <c r="J15" s="95">
        <v>2.649999999999999</v>
      </c>
      <c r="K15" s="96" t="s">
        <v>149</v>
      </c>
      <c r="L15" s="97">
        <v>0.05</v>
      </c>
      <c r="M15" s="94">
        <v>-1.5999999999999999E-3</v>
      </c>
      <c r="N15" s="93">
        <v>120924.02999999998</v>
      </c>
      <c r="O15" s="95">
        <v>130.36000000000001</v>
      </c>
      <c r="P15" s="93">
        <v>159.40089</v>
      </c>
      <c r="Q15" s="94">
        <v>2.9982039641024889E-3</v>
      </c>
      <c r="R15" s="94">
        <v>1.1762586432205341E-2</v>
      </c>
      <c r="S15" s="94">
        <f>P15/'סכום נכסי הקרן'!$C$43</f>
        <v>9.3655303302653253E-5</v>
      </c>
    </row>
    <row r="16" spans="2:71">
      <c r="B16" s="106" t="s">
        <v>1582</v>
      </c>
      <c r="C16" s="83">
        <v>1106988</v>
      </c>
      <c r="D16" s="96" t="s">
        <v>1578</v>
      </c>
      <c r="E16" s="83" t="s">
        <v>1583</v>
      </c>
      <c r="F16" s="96" t="s">
        <v>533</v>
      </c>
      <c r="G16" s="83" t="s">
        <v>344</v>
      </c>
      <c r="H16" s="83" t="s">
        <v>147</v>
      </c>
      <c r="I16" s="116">
        <v>41739</v>
      </c>
      <c r="J16" s="95">
        <v>0.74999999999999978</v>
      </c>
      <c r="K16" s="96" t="s">
        <v>149</v>
      </c>
      <c r="L16" s="97">
        <v>8.4000000000000005E-2</v>
      </c>
      <c r="M16" s="94">
        <v>4.5999999999999982E-3</v>
      </c>
      <c r="N16" s="93">
        <v>333799.99999999994</v>
      </c>
      <c r="O16" s="95">
        <v>126.93</v>
      </c>
      <c r="P16" s="93">
        <v>423.69234</v>
      </c>
      <c r="Q16" s="94">
        <v>1.0947433892306857E-3</v>
      </c>
      <c r="R16" s="94">
        <v>3.1265307050125833E-2</v>
      </c>
      <c r="S16" s="94">
        <f>P16/'סכום נכסי הקרן'!$C$43</f>
        <v>2.489386013447659E-4</v>
      </c>
    </row>
    <row r="17" spans="2:19">
      <c r="B17" s="106" t="s">
        <v>1584</v>
      </c>
      <c r="C17" s="83">
        <v>6000046</v>
      </c>
      <c r="D17" s="96" t="s">
        <v>1578</v>
      </c>
      <c r="E17" s="83" t="s">
        <v>1585</v>
      </c>
      <c r="F17" s="96" t="s">
        <v>533</v>
      </c>
      <c r="G17" s="83" t="s">
        <v>344</v>
      </c>
      <c r="H17" s="83" t="s">
        <v>147</v>
      </c>
      <c r="I17" s="116">
        <v>38817</v>
      </c>
      <c r="J17" s="95">
        <v>0.97</v>
      </c>
      <c r="K17" s="96" t="s">
        <v>149</v>
      </c>
      <c r="L17" s="97">
        <v>6.5000000000000002E-2</v>
      </c>
      <c r="M17" s="94">
        <v>1.4000000000000002E-3</v>
      </c>
      <c r="N17" s="93">
        <v>1899999.9999999998</v>
      </c>
      <c r="O17" s="95">
        <v>133.37</v>
      </c>
      <c r="P17" s="93">
        <v>2534.0300699999993</v>
      </c>
      <c r="Q17" s="94">
        <v>4.3721582984553985E-3</v>
      </c>
      <c r="R17" s="94">
        <v>0.18699235443530046</v>
      </c>
      <c r="S17" s="94">
        <f>P17/'סכום נכסי הקרן'!$C$43</f>
        <v>1.488858404641866E-3</v>
      </c>
    </row>
    <row r="18" spans="2:19">
      <c r="B18" s="106" t="s">
        <v>1586</v>
      </c>
      <c r="C18" s="83">
        <v>1103084</v>
      </c>
      <c r="D18" s="96" t="s">
        <v>1578</v>
      </c>
      <c r="E18" s="83" t="s">
        <v>1587</v>
      </c>
      <c r="F18" s="96" t="s">
        <v>533</v>
      </c>
      <c r="G18" s="83" t="s">
        <v>344</v>
      </c>
      <c r="H18" s="83" t="s">
        <v>147</v>
      </c>
      <c r="I18" s="116">
        <v>39350</v>
      </c>
      <c r="J18" s="95">
        <v>5.64</v>
      </c>
      <c r="K18" s="96" t="s">
        <v>149</v>
      </c>
      <c r="L18" s="97">
        <v>5.5999999999999994E-2</v>
      </c>
      <c r="M18" s="94">
        <v>1.1399999999999999E-2</v>
      </c>
      <c r="N18" s="93">
        <v>562140.16999999993</v>
      </c>
      <c r="O18" s="95">
        <v>152.71</v>
      </c>
      <c r="P18" s="93">
        <v>858.44421999999986</v>
      </c>
      <c r="Q18" s="94">
        <v>5.6600773994155463E-4</v>
      </c>
      <c r="R18" s="94">
        <v>6.3346724945996816E-2</v>
      </c>
      <c r="S18" s="94">
        <f>P18/'סכום נכסי הקרן'!$C$43</f>
        <v>5.0437518756959001E-4</v>
      </c>
    </row>
    <row r="19" spans="2:19">
      <c r="B19" s="106" t="s">
        <v>1588</v>
      </c>
      <c r="C19" s="83">
        <v>1094820</v>
      </c>
      <c r="D19" s="96" t="s">
        <v>1578</v>
      </c>
      <c r="E19" s="83" t="s">
        <v>1589</v>
      </c>
      <c r="F19" s="96" t="s">
        <v>328</v>
      </c>
      <c r="G19" s="83" t="s">
        <v>386</v>
      </c>
      <c r="H19" s="83" t="s">
        <v>147</v>
      </c>
      <c r="I19" s="116">
        <v>38652</v>
      </c>
      <c r="J19" s="95">
        <v>3.4400000000000008</v>
      </c>
      <c r="K19" s="96" t="s">
        <v>149</v>
      </c>
      <c r="L19" s="97">
        <v>5.2999999999999999E-2</v>
      </c>
      <c r="M19" s="94">
        <v>7.5000000000000015E-3</v>
      </c>
      <c r="N19" s="93">
        <v>334323.51999999996</v>
      </c>
      <c r="O19" s="95">
        <v>140.22999999999999</v>
      </c>
      <c r="P19" s="93">
        <v>468.82186999999993</v>
      </c>
      <c r="Q19" s="94">
        <v>1.5667758683702428E-3</v>
      </c>
      <c r="R19" s="94">
        <v>3.4595526832899966E-2</v>
      </c>
      <c r="S19" s="94">
        <f>P19/'סכום נכסי הקרן'!$C$43</f>
        <v>2.7545426145216044E-4</v>
      </c>
    </row>
    <row r="20" spans="2:19">
      <c r="B20" s="106" t="s">
        <v>1590</v>
      </c>
      <c r="C20" s="83">
        <v>6620280</v>
      </c>
      <c r="D20" s="96" t="s">
        <v>1578</v>
      </c>
      <c r="E20" s="83" t="s">
        <v>298</v>
      </c>
      <c r="F20" s="96" t="s">
        <v>281</v>
      </c>
      <c r="G20" s="83" t="s">
        <v>476</v>
      </c>
      <c r="H20" s="83" t="s">
        <v>147</v>
      </c>
      <c r="I20" s="116">
        <v>39702</v>
      </c>
      <c r="J20" s="95">
        <v>5.6500000000000012</v>
      </c>
      <c r="K20" s="96" t="s">
        <v>149</v>
      </c>
      <c r="L20" s="97">
        <v>5.7500000000000002E-2</v>
      </c>
      <c r="M20" s="94">
        <v>9.2999999999999992E-3</v>
      </c>
      <c r="N20" s="93">
        <v>3630239.9999999995</v>
      </c>
      <c r="O20" s="95">
        <v>152.77000000000001</v>
      </c>
      <c r="P20" s="93">
        <v>5545.917559999999</v>
      </c>
      <c r="Q20" s="94">
        <v>2.7882027649769581E-3</v>
      </c>
      <c r="R20" s="94">
        <v>0.40924699131469927</v>
      </c>
      <c r="S20" s="94">
        <f>P20/'סכום נכסי הקרן'!$C$43</f>
        <v>3.2584798690478488E-3</v>
      </c>
    </row>
    <row r="21" spans="2:19">
      <c r="B21" s="106" t="s">
        <v>1591</v>
      </c>
      <c r="C21" s="83">
        <v>1109198</v>
      </c>
      <c r="D21" s="96" t="s">
        <v>1578</v>
      </c>
      <c r="E21" s="83" t="s">
        <v>1592</v>
      </c>
      <c r="F21" s="96" t="s">
        <v>328</v>
      </c>
      <c r="G21" s="83" t="s">
        <v>517</v>
      </c>
      <c r="H21" s="83" t="s">
        <v>145</v>
      </c>
      <c r="I21" s="116">
        <v>39422</v>
      </c>
      <c r="J21" s="95">
        <v>0.64</v>
      </c>
      <c r="K21" s="96" t="s">
        <v>149</v>
      </c>
      <c r="L21" s="97">
        <v>6.5000000000000002E-2</v>
      </c>
      <c r="M21" s="94">
        <v>6.2999999999999992E-3</v>
      </c>
      <c r="N21" s="93">
        <v>89999.999999999985</v>
      </c>
      <c r="O21" s="95">
        <v>122.5</v>
      </c>
      <c r="P21" s="93">
        <v>110.25000999999997</v>
      </c>
      <c r="Q21" s="94">
        <v>7.7722422141563612E-4</v>
      </c>
      <c r="R21" s="94">
        <v>8.1356212739872591E-3</v>
      </c>
      <c r="S21" s="94">
        <f>P21/'סכום נכסי הקרן'!$C$43</f>
        <v>6.4776916400344759E-5</v>
      </c>
    </row>
    <row r="22" spans="2:19" s="130" customFormat="1">
      <c r="B22" s="106" t="s">
        <v>1593</v>
      </c>
      <c r="C22" s="83">
        <v>1092774</v>
      </c>
      <c r="D22" s="96" t="s">
        <v>1578</v>
      </c>
      <c r="E22" s="83"/>
      <c r="F22" s="96" t="s">
        <v>328</v>
      </c>
      <c r="G22" s="83" t="s">
        <v>556</v>
      </c>
      <c r="H22" s="83" t="s">
        <v>147</v>
      </c>
      <c r="I22" s="116">
        <v>38445</v>
      </c>
      <c r="J22" s="95">
        <v>2.23</v>
      </c>
      <c r="K22" s="96" t="s">
        <v>149</v>
      </c>
      <c r="L22" s="97">
        <v>6.7000000000000004E-2</v>
      </c>
      <c r="M22" s="94">
        <v>6.6900000000000001E-2</v>
      </c>
      <c r="N22" s="93">
        <v>259594.75999999995</v>
      </c>
      <c r="O22" s="95">
        <v>124.28</v>
      </c>
      <c r="P22" s="93">
        <v>322.62435999999991</v>
      </c>
      <c r="Q22" s="94">
        <v>1.0850780337957383E-3</v>
      </c>
      <c r="R22" s="94">
        <v>2.3807250509297221E-2</v>
      </c>
      <c r="S22" s="94">
        <f>P22/'סכום נכסי הקרן'!$C$43</f>
        <v>1.8955654694665999E-4</v>
      </c>
    </row>
    <row r="23" spans="2:19" s="130" customFormat="1">
      <c r="B23" s="106" t="s">
        <v>1594</v>
      </c>
      <c r="C23" s="83">
        <v>1093939</v>
      </c>
      <c r="D23" s="96" t="s">
        <v>1578</v>
      </c>
      <c r="E23" s="83"/>
      <c r="F23" s="96" t="s">
        <v>328</v>
      </c>
      <c r="G23" s="83" t="s">
        <v>556</v>
      </c>
      <c r="H23" s="83" t="s">
        <v>147</v>
      </c>
      <c r="I23" s="116">
        <v>38890</v>
      </c>
      <c r="J23" s="95">
        <v>2.3499999999999996</v>
      </c>
      <c r="K23" s="96" t="s">
        <v>149</v>
      </c>
      <c r="L23" s="97">
        <v>6.7000000000000004E-2</v>
      </c>
      <c r="M23" s="94">
        <v>6.3100000000000003E-2</v>
      </c>
      <c r="N23" s="93">
        <v>149652.20999999996</v>
      </c>
      <c r="O23" s="95">
        <v>124.62</v>
      </c>
      <c r="P23" s="93">
        <v>186.49657999999997</v>
      </c>
      <c r="Q23" s="94">
        <v>1.477344878191036E-3</v>
      </c>
      <c r="R23" s="94">
        <v>1.3762044500257793E-2</v>
      </c>
      <c r="S23" s="94">
        <f>P23/'סכום נכסי הקרן'!$C$43</f>
        <v>1.0957525873793762E-4</v>
      </c>
    </row>
    <row r="24" spans="2:19" s="130" customFormat="1">
      <c r="B24" s="106" t="s">
        <v>1595</v>
      </c>
      <c r="C24" s="83">
        <v>1101567</v>
      </c>
      <c r="D24" s="96" t="s">
        <v>1578</v>
      </c>
      <c r="E24" s="83" t="s">
        <v>1596</v>
      </c>
      <c r="F24" s="96" t="s">
        <v>644</v>
      </c>
      <c r="G24" s="83" t="s">
        <v>620</v>
      </c>
      <c r="H24" s="83" t="s">
        <v>147</v>
      </c>
      <c r="I24" s="116">
        <v>39104</v>
      </c>
      <c r="J24" s="95">
        <v>3.100000000000001</v>
      </c>
      <c r="K24" s="96" t="s">
        <v>149</v>
      </c>
      <c r="L24" s="97">
        <v>5.5999999999999994E-2</v>
      </c>
      <c r="M24" s="94">
        <v>0.13150000000000003</v>
      </c>
      <c r="N24" s="93">
        <v>380996.53</v>
      </c>
      <c r="O24" s="95">
        <v>95.93</v>
      </c>
      <c r="P24" s="93">
        <v>365.48997999999995</v>
      </c>
      <c r="Q24" s="94">
        <v>2.6118952133086655E-4</v>
      </c>
      <c r="R24" s="94">
        <v>2.6970410766558459E-2</v>
      </c>
      <c r="S24" s="94">
        <f>P24/'סכום נכסי הקרן'!$C$43</f>
        <v>2.1474205652791944E-4</v>
      </c>
    </row>
    <row r="25" spans="2:19" s="130" customFormat="1">
      <c r="B25" s="107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 s="130" customFormat="1">
      <c r="B26" s="105" t="s">
        <v>72</v>
      </c>
      <c r="C26" s="81"/>
      <c r="D26" s="81"/>
      <c r="E26" s="81"/>
      <c r="F26" s="81"/>
      <c r="G26" s="81"/>
      <c r="H26" s="81"/>
      <c r="I26" s="81"/>
      <c r="J26" s="92">
        <v>2.86</v>
      </c>
      <c r="K26" s="81"/>
      <c r="L26" s="81"/>
      <c r="M26" s="91">
        <v>3.44E-2</v>
      </c>
      <c r="N26" s="90"/>
      <c r="O26" s="92"/>
      <c r="P26" s="90">
        <v>562.19641999999988</v>
      </c>
      <c r="Q26" s="81"/>
      <c r="R26" s="91">
        <v>4.1485866121113962E-2</v>
      </c>
      <c r="S26" s="91">
        <f>P26/'סכום נכסי הקרן'!$C$43</f>
        <v>3.3031607433789E-4</v>
      </c>
    </row>
    <row r="27" spans="2:19" s="130" customFormat="1">
      <c r="B27" s="106" t="s">
        <v>1597</v>
      </c>
      <c r="C27" s="83">
        <v>1133545</v>
      </c>
      <c r="D27" s="96" t="s">
        <v>1578</v>
      </c>
      <c r="E27" s="83" t="s">
        <v>1598</v>
      </c>
      <c r="F27" s="96" t="s">
        <v>328</v>
      </c>
      <c r="G27" s="83" t="s">
        <v>556</v>
      </c>
      <c r="H27" s="83" t="s">
        <v>145</v>
      </c>
      <c r="I27" s="116">
        <v>41903</v>
      </c>
      <c r="J27" s="95">
        <v>2.86</v>
      </c>
      <c r="K27" s="96" t="s">
        <v>149</v>
      </c>
      <c r="L27" s="97">
        <v>5.1500000000000004E-2</v>
      </c>
      <c r="M27" s="94">
        <v>3.44E-2</v>
      </c>
      <c r="N27" s="93">
        <v>531426.80000000005</v>
      </c>
      <c r="O27" s="95">
        <v>105.79</v>
      </c>
      <c r="P27" s="93">
        <v>562.19641999999988</v>
      </c>
      <c r="Q27" s="94">
        <v>3.6470588235294121E-3</v>
      </c>
      <c r="R27" s="94">
        <v>4.1485866121113962E-2</v>
      </c>
      <c r="S27" s="94">
        <f>P27/'סכום נכסי הקרן'!$C$43</f>
        <v>3.3031607433789E-4</v>
      </c>
    </row>
    <row r="28" spans="2:19" s="130" customFormat="1">
      <c r="B28" s="107"/>
      <c r="C28" s="83"/>
      <c r="D28" s="83"/>
      <c r="E28" s="83"/>
      <c r="F28" s="83"/>
      <c r="G28" s="83"/>
      <c r="H28" s="83"/>
      <c r="I28" s="83"/>
      <c r="J28" s="95"/>
      <c r="K28" s="83"/>
      <c r="L28" s="83"/>
      <c r="M28" s="94"/>
      <c r="N28" s="93"/>
      <c r="O28" s="95"/>
      <c r="P28" s="83"/>
      <c r="Q28" s="83"/>
      <c r="R28" s="94"/>
      <c r="S28" s="83"/>
    </row>
    <row r="29" spans="2:19" s="130" customFormat="1">
      <c r="B29" s="105" t="s">
        <v>57</v>
      </c>
      <c r="C29" s="81"/>
      <c r="D29" s="81"/>
      <c r="E29" s="81"/>
      <c r="F29" s="81"/>
      <c r="G29" s="81"/>
      <c r="H29" s="81"/>
      <c r="I29" s="81"/>
      <c r="J29" s="92">
        <v>4.9843635507597712</v>
      </c>
      <c r="K29" s="81"/>
      <c r="L29" s="81"/>
      <c r="M29" s="91">
        <v>0.10461720722649409</v>
      </c>
      <c r="N29" s="90"/>
      <c r="O29" s="92"/>
      <c r="P29" s="90">
        <v>439.35993999999982</v>
      </c>
      <c r="Q29" s="81"/>
      <c r="R29" s="91">
        <v>3.2421458055212557E-2</v>
      </c>
      <c r="S29" s="91">
        <f>P29/'סכום נכסי הקרן'!$C$43</f>
        <v>2.5814403194195166E-4</v>
      </c>
    </row>
    <row r="30" spans="2:19" s="130" customFormat="1">
      <c r="B30" s="106" t="s">
        <v>1599</v>
      </c>
      <c r="C30" s="83">
        <v>6510044</v>
      </c>
      <c r="D30" s="96" t="s">
        <v>1578</v>
      </c>
      <c r="E30" s="83" t="s">
        <v>1600</v>
      </c>
      <c r="F30" s="96" t="s">
        <v>533</v>
      </c>
      <c r="G30" s="83" t="s">
        <v>645</v>
      </c>
      <c r="H30" s="83"/>
      <c r="I30" s="116">
        <v>41840</v>
      </c>
      <c r="J30" s="95">
        <v>6.12</v>
      </c>
      <c r="K30" s="96" t="s">
        <v>148</v>
      </c>
      <c r="L30" s="97">
        <v>0.03</v>
      </c>
      <c r="M30" s="94">
        <v>0.14860000000000004</v>
      </c>
      <c r="N30" s="93">
        <v>146870.93</v>
      </c>
      <c r="O30" s="95">
        <v>50.05</v>
      </c>
      <c r="P30" s="93">
        <v>276.83447999999993</v>
      </c>
      <c r="Q30" s="94">
        <v>4.1293500143959808E-4</v>
      </c>
      <c r="R30" s="94">
        <v>2.0428301864654708E-2</v>
      </c>
      <c r="S30" s="94">
        <f>P30/'סכום נכסי הקרן'!$C$43</f>
        <v>1.6265290105364085E-4</v>
      </c>
    </row>
    <row r="31" spans="2:19" s="130" customFormat="1">
      <c r="B31" s="106" t="s">
        <v>1601</v>
      </c>
      <c r="C31" s="83">
        <v>6510069</v>
      </c>
      <c r="D31" s="96" t="s">
        <v>1578</v>
      </c>
      <c r="E31" s="83" t="s">
        <v>1600</v>
      </c>
      <c r="F31" s="96" t="s">
        <v>533</v>
      </c>
      <c r="G31" s="83" t="s">
        <v>645</v>
      </c>
      <c r="H31" s="83"/>
      <c r="I31" s="116">
        <v>41840</v>
      </c>
      <c r="J31" s="95">
        <v>3.05</v>
      </c>
      <c r="K31" s="96" t="s">
        <v>148</v>
      </c>
      <c r="L31" s="97">
        <v>3.4285999999999997E-2</v>
      </c>
      <c r="M31" s="94">
        <v>2.9699999999999997E-2</v>
      </c>
      <c r="N31" s="93">
        <v>42455.469999999994</v>
      </c>
      <c r="O31" s="95">
        <v>101.65</v>
      </c>
      <c r="P31" s="93">
        <v>162.52545999999995</v>
      </c>
      <c r="Q31" s="94">
        <v>1.0993316381035648E-3</v>
      </c>
      <c r="R31" s="94">
        <v>1.1993156190557852E-2</v>
      </c>
      <c r="S31" s="94">
        <f>P31/'סכום נכסי הקרן'!$C$43</f>
        <v>9.5491130888310821E-5</v>
      </c>
    </row>
    <row r="32" spans="2:19" s="130" customFormat="1">
      <c r="B32" s="107"/>
      <c r="C32" s="83"/>
      <c r="D32" s="83"/>
      <c r="E32" s="83"/>
      <c r="F32" s="83"/>
      <c r="G32" s="83"/>
      <c r="H32" s="83"/>
      <c r="I32" s="83"/>
      <c r="J32" s="95"/>
      <c r="K32" s="83"/>
      <c r="L32" s="83"/>
      <c r="M32" s="94"/>
      <c r="N32" s="93"/>
      <c r="O32" s="95"/>
      <c r="P32" s="83"/>
      <c r="Q32" s="83"/>
      <c r="R32" s="94"/>
      <c r="S32" s="83"/>
    </row>
    <row r="33" spans="2:19" s="133" customFormat="1">
      <c r="B33" s="129" t="s">
        <v>211</v>
      </c>
      <c r="C33" s="124"/>
      <c r="D33" s="124"/>
      <c r="E33" s="124"/>
      <c r="F33" s="124"/>
      <c r="G33" s="124"/>
      <c r="H33" s="124"/>
      <c r="I33" s="124"/>
      <c r="J33" s="126">
        <v>4.1700000000000008</v>
      </c>
      <c r="K33" s="124"/>
      <c r="L33" s="124"/>
      <c r="M33" s="127">
        <v>6.7900000000000002E-2</v>
      </c>
      <c r="N33" s="125"/>
      <c r="O33" s="126"/>
      <c r="P33" s="125">
        <v>1156.0177599999997</v>
      </c>
      <c r="Q33" s="124"/>
      <c r="R33" s="127">
        <v>8.5305413408698072E-2</v>
      </c>
      <c r="S33" s="127">
        <f>P33/'סכום נכסי הקרן'!$C$43</f>
        <v>6.792132336027345E-4</v>
      </c>
    </row>
    <row r="34" spans="2:19" s="130" customFormat="1">
      <c r="B34" s="105" t="s">
        <v>83</v>
      </c>
      <c r="C34" s="81"/>
      <c r="D34" s="81"/>
      <c r="E34" s="81"/>
      <c r="F34" s="81"/>
      <c r="G34" s="81"/>
      <c r="H34" s="81"/>
      <c r="I34" s="81"/>
      <c r="J34" s="92">
        <v>4.1700000000000008</v>
      </c>
      <c r="K34" s="81"/>
      <c r="L34" s="81"/>
      <c r="M34" s="91">
        <v>6.7900000000000002E-2</v>
      </c>
      <c r="N34" s="90"/>
      <c r="O34" s="92"/>
      <c r="P34" s="90">
        <v>1156.0177599999997</v>
      </c>
      <c r="Q34" s="81"/>
      <c r="R34" s="91">
        <v>8.5305413408698072E-2</v>
      </c>
      <c r="S34" s="91">
        <f>P34/'סכום נכסי הקרן'!$C$43</f>
        <v>6.792132336027345E-4</v>
      </c>
    </row>
    <row r="35" spans="2:19" s="130" customFormat="1">
      <c r="B35" s="106" t="s">
        <v>1602</v>
      </c>
      <c r="C35" s="83" t="s">
        <v>1603</v>
      </c>
      <c r="D35" s="96" t="s">
        <v>1578</v>
      </c>
      <c r="E35" s="83"/>
      <c r="F35" s="96" t="s">
        <v>1228</v>
      </c>
      <c r="G35" s="83" t="s">
        <v>620</v>
      </c>
      <c r="H35" s="83" t="s">
        <v>1604</v>
      </c>
      <c r="I35" s="116">
        <v>42135</v>
      </c>
      <c r="J35" s="95">
        <v>4.1700000000000008</v>
      </c>
      <c r="K35" s="96" t="s">
        <v>148</v>
      </c>
      <c r="L35" s="97">
        <v>0.06</v>
      </c>
      <c r="M35" s="94">
        <v>6.7900000000000002E-2</v>
      </c>
      <c r="N35" s="93">
        <v>270999.99999999994</v>
      </c>
      <c r="O35" s="95">
        <v>113.27</v>
      </c>
      <c r="P35" s="93">
        <v>1156.0177599999997</v>
      </c>
      <c r="Q35" s="94">
        <v>3.2848484848484839E-4</v>
      </c>
      <c r="R35" s="94">
        <v>8.5305413408698072E-2</v>
      </c>
      <c r="S35" s="94">
        <f>P35/'סכום נכסי הקרן'!$C$43</f>
        <v>6.792132336027345E-4</v>
      </c>
    </row>
    <row r="36" spans="2:19" s="130" customFormat="1">
      <c r="B36" s="111"/>
      <c r="C36" s="112"/>
      <c r="D36" s="112"/>
      <c r="E36" s="112"/>
      <c r="F36" s="112"/>
      <c r="G36" s="112"/>
      <c r="H36" s="112"/>
      <c r="I36" s="112"/>
      <c r="J36" s="114"/>
      <c r="K36" s="112"/>
      <c r="L36" s="112"/>
      <c r="M36" s="115"/>
      <c r="N36" s="113"/>
      <c r="O36" s="114"/>
      <c r="P36" s="112"/>
      <c r="Q36" s="112"/>
      <c r="R36" s="115"/>
      <c r="S36" s="112"/>
    </row>
    <row r="37" spans="2:19" s="130" customFormat="1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 s="130" customFormat="1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 s="130" customFormat="1">
      <c r="B39" s="149" t="s">
        <v>55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 s="130" customFormat="1">
      <c r="B40" s="149" t="s">
        <v>130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 s="130" customFormat="1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 s="130" customFormat="1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 s="130" customFormat="1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 s="130" customFormat="1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 s="130" customFormat="1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 s="130" customFormat="1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 s="130" customFormat="1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 s="130" customFormat="1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 s="130" customFormat="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 s="130" customFormat="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2:19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</row>
    <row r="130" spans="2:19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</row>
    <row r="131" spans="2:19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</row>
    <row r="132" spans="2:19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</row>
    <row r="133" spans="2:19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</row>
    <row r="134" spans="2:19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</row>
    <row r="135" spans="2:19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1"/>
    </row>
    <row r="540" spans="2:5">
      <c r="B540" s="41"/>
    </row>
    <row r="541" spans="2:5">
      <c r="B541" s="3"/>
    </row>
  </sheetData>
  <sheetProtection password="CC03" sheet="1" objects="1" scenarios="1"/>
  <mergeCells count="2">
    <mergeCell ref="B6:S6"/>
    <mergeCell ref="B7:S7"/>
  </mergeCells>
  <phoneticPr fontId="4" type="noConversion"/>
  <conditionalFormatting sqref="B12:B38 B41:B135">
    <cfRule type="cellIs" dxfId="12" priority="1" operator="equal">
      <formula>"NR3"</formula>
    </cfRule>
  </conditionalFormatting>
  <dataValidations count="1">
    <dataValidation allowBlank="1" showInputMessage="1" showErrorMessage="1" sqref="C5:C1048576 X1:XFD2 A1:A1048576 B1:B38 B41:B1048576 D1:V2 D3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4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21.140625" style="2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12" style="1" bestFit="1" customWidth="1"/>
    <col min="8" max="8" width="9" style="1" bestFit="1" customWidth="1"/>
    <col min="9" max="9" width="8.425781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4" t="s">
        <v>162</v>
      </c>
      <c r="C1" s="77" t="s" vm="1">
        <v>217</v>
      </c>
    </row>
    <row r="2" spans="2:94">
      <c r="B2" s="54" t="s">
        <v>161</v>
      </c>
      <c r="C2" s="77" t="s">
        <v>218</v>
      </c>
    </row>
    <row r="3" spans="2:94">
      <c r="B3" s="54" t="s">
        <v>163</v>
      </c>
      <c r="C3" s="77" t="s">
        <v>219</v>
      </c>
    </row>
    <row r="4" spans="2:94">
      <c r="B4" s="54" t="s">
        <v>164</v>
      </c>
      <c r="C4" s="77">
        <v>414</v>
      </c>
    </row>
    <row r="6" spans="2:94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2:94" ht="26.25" customHeight="1">
      <c r="B7" s="211" t="s">
        <v>108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2:94" s="3" customFormat="1" ht="63">
      <c r="B8" s="20" t="s">
        <v>134</v>
      </c>
      <c r="C8" s="28" t="s">
        <v>54</v>
      </c>
      <c r="D8" s="69" t="s">
        <v>136</v>
      </c>
      <c r="E8" s="69" t="s">
        <v>135</v>
      </c>
      <c r="F8" s="69" t="s">
        <v>77</v>
      </c>
      <c r="G8" s="28" t="s">
        <v>120</v>
      </c>
      <c r="H8" s="28" t="s">
        <v>0</v>
      </c>
      <c r="I8" s="28" t="s">
        <v>124</v>
      </c>
      <c r="J8" s="28" t="s">
        <v>128</v>
      </c>
      <c r="K8" s="28" t="s">
        <v>70</v>
      </c>
      <c r="L8" s="69" t="s">
        <v>165</v>
      </c>
      <c r="M8" s="29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4"/>
      <c r="C9" s="30"/>
      <c r="D9" s="15"/>
      <c r="E9" s="15"/>
      <c r="F9" s="30"/>
      <c r="G9" s="30"/>
      <c r="H9" s="30" t="s">
        <v>22</v>
      </c>
      <c r="I9" s="30" t="s">
        <v>74</v>
      </c>
      <c r="J9" s="30" t="s">
        <v>23</v>
      </c>
      <c r="K9" s="30" t="s">
        <v>20</v>
      </c>
      <c r="L9" s="30" t="s">
        <v>20</v>
      </c>
      <c r="M9" s="31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123" t="s">
        <v>36</v>
      </c>
      <c r="C11" s="124"/>
      <c r="D11" s="124"/>
      <c r="E11" s="124"/>
      <c r="F11" s="124"/>
      <c r="G11" s="124"/>
      <c r="H11" s="125"/>
      <c r="I11" s="126"/>
      <c r="J11" s="125">
        <v>476.66951999999992</v>
      </c>
      <c r="K11" s="124"/>
      <c r="L11" s="127">
        <v>1</v>
      </c>
      <c r="M11" s="127">
        <f>J11/'סכום נכסי הקרן'!$C$43</f>
        <v>2.8006511425833405E-4</v>
      </c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CP11" s="122"/>
    </row>
    <row r="12" spans="2:94" s="122" customFormat="1" ht="17.25" customHeight="1">
      <c r="B12" s="128" t="s">
        <v>212</v>
      </c>
      <c r="C12" s="124"/>
      <c r="D12" s="124"/>
      <c r="E12" s="124"/>
      <c r="F12" s="124"/>
      <c r="G12" s="124"/>
      <c r="H12" s="125"/>
      <c r="I12" s="126"/>
      <c r="J12" s="125">
        <v>476.66951999999992</v>
      </c>
      <c r="K12" s="124"/>
      <c r="L12" s="127">
        <v>1</v>
      </c>
      <c r="M12" s="127">
        <f>J12/'סכום נכסי הקרן'!$C$43</f>
        <v>2.8006511425833405E-4</v>
      </c>
    </row>
    <row r="13" spans="2:94">
      <c r="B13" s="82" t="s">
        <v>1605</v>
      </c>
      <c r="C13" s="83" t="s">
        <v>1606</v>
      </c>
      <c r="D13" s="96" t="s">
        <v>32</v>
      </c>
      <c r="E13" s="83" t="s">
        <v>1600</v>
      </c>
      <c r="F13" s="96" t="s">
        <v>533</v>
      </c>
      <c r="G13" s="96" t="s">
        <v>148</v>
      </c>
      <c r="H13" s="93">
        <v>2251.9999999999995</v>
      </c>
      <c r="I13" s="95">
        <v>5620.3950999999997</v>
      </c>
      <c r="J13" s="93">
        <v>476.66751999999991</v>
      </c>
      <c r="K13" s="94">
        <v>2.2967581760124009E-4</v>
      </c>
      <c r="L13" s="94">
        <v>0.99999580422092016</v>
      </c>
      <c r="M13" s="94">
        <f>J13/'סכום נכסי הקרן'!$C$43</f>
        <v>2.8006393916698663E-4</v>
      </c>
    </row>
    <row r="14" spans="2:94">
      <c r="B14" s="99"/>
      <c r="C14" s="83"/>
      <c r="D14" s="83"/>
      <c r="E14" s="83"/>
      <c r="F14" s="83"/>
      <c r="G14" s="83"/>
      <c r="H14" s="93"/>
      <c r="I14" s="95"/>
      <c r="J14" s="83"/>
      <c r="K14" s="83"/>
      <c r="L14" s="94"/>
      <c r="M14" s="83"/>
    </row>
    <row r="15" spans="2:9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149" t="s">
        <v>55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149" t="s">
        <v>130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1"/>
      <c r="C402" s="1"/>
      <c r="D402" s="1"/>
      <c r="E402" s="1"/>
    </row>
    <row r="403" spans="2:5">
      <c r="B403" s="41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03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D1:XFD2 C5:C1048576 A1:A1048576 B1:B16 B19:B1048576 D3:XFD1048576 D1:AB2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topLeftCell="A4" zoomScaleNormal="100" workbookViewId="0">
      <selection activeCell="P15" sqref="P15"/>
    </sheetView>
  </sheetViews>
  <sheetFormatPr defaultColWidth="9.140625" defaultRowHeight="18"/>
  <cols>
    <col min="1" max="1" width="6.28515625" style="1" customWidth="1"/>
    <col min="2" max="2" width="32.5703125" style="2" bestFit="1" customWidth="1"/>
    <col min="3" max="3" width="27.42578125" style="2" customWidth="1"/>
    <col min="4" max="4" width="12" style="1" bestFit="1" customWidth="1"/>
    <col min="5" max="5" width="10.140625" style="1" bestFit="1" customWidth="1"/>
    <col min="6" max="6" width="9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4" t="s">
        <v>162</v>
      </c>
      <c r="C1" s="77" t="s" vm="1">
        <v>217</v>
      </c>
    </row>
    <row r="2" spans="2:55">
      <c r="B2" s="54" t="s">
        <v>161</v>
      </c>
      <c r="C2" s="77" t="s">
        <v>218</v>
      </c>
    </row>
    <row r="3" spans="2:55">
      <c r="B3" s="54" t="s">
        <v>163</v>
      </c>
      <c r="C3" s="77" t="s">
        <v>219</v>
      </c>
    </row>
    <row r="4" spans="2:55">
      <c r="B4" s="54" t="s">
        <v>164</v>
      </c>
      <c r="C4" s="77">
        <v>414</v>
      </c>
    </row>
    <row r="6" spans="2:55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55" ht="26.25" customHeight="1">
      <c r="B7" s="211" t="s">
        <v>115</v>
      </c>
      <c r="C7" s="212"/>
      <c r="D7" s="212"/>
      <c r="E7" s="212"/>
      <c r="F7" s="212"/>
      <c r="G7" s="212"/>
      <c r="H7" s="212"/>
      <c r="I7" s="212"/>
      <c r="J7" s="212"/>
      <c r="K7" s="213"/>
    </row>
    <row r="8" spans="2:55" s="3" customFormat="1" ht="78.75">
      <c r="B8" s="20" t="s">
        <v>134</v>
      </c>
      <c r="C8" s="28" t="s">
        <v>54</v>
      </c>
      <c r="D8" s="28" t="s">
        <v>120</v>
      </c>
      <c r="E8" s="28" t="s">
        <v>121</v>
      </c>
      <c r="F8" s="28" t="s">
        <v>0</v>
      </c>
      <c r="G8" s="28" t="s">
        <v>124</v>
      </c>
      <c r="H8" s="28" t="s">
        <v>128</v>
      </c>
      <c r="I8" s="28" t="s">
        <v>70</v>
      </c>
      <c r="J8" s="69" t="s">
        <v>165</v>
      </c>
      <c r="K8" s="29" t="s">
        <v>167</v>
      </c>
      <c r="BC8" s="1"/>
    </row>
    <row r="9" spans="2:55" s="3" customFormat="1" ht="21" customHeight="1">
      <c r="B9" s="14"/>
      <c r="C9" s="15"/>
      <c r="D9" s="15"/>
      <c r="E9" s="30" t="s">
        <v>24</v>
      </c>
      <c r="F9" s="30" t="s">
        <v>22</v>
      </c>
      <c r="G9" s="30" t="s">
        <v>74</v>
      </c>
      <c r="H9" s="30" t="s">
        <v>23</v>
      </c>
      <c r="I9" s="30" t="s">
        <v>20</v>
      </c>
      <c r="J9" s="30" t="s">
        <v>20</v>
      </c>
      <c r="K9" s="31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132" customFormat="1" ht="18" customHeight="1">
      <c r="B11" s="123" t="s">
        <v>1607</v>
      </c>
      <c r="C11" s="124"/>
      <c r="D11" s="124"/>
      <c r="E11" s="124"/>
      <c r="F11" s="125"/>
      <c r="G11" s="126"/>
      <c r="H11" s="126">
        <v>0</v>
      </c>
      <c r="I11" s="127"/>
      <c r="J11" s="127">
        <v>1</v>
      </c>
      <c r="K11" s="127">
        <f>H11/'סכום נכסי הקרן'!$C$43</f>
        <v>0</v>
      </c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BC11" s="133"/>
    </row>
    <row r="12" spans="2:55" s="133" customFormat="1" ht="21" customHeight="1">
      <c r="B12" s="128" t="s">
        <v>41</v>
      </c>
      <c r="C12" s="124"/>
      <c r="D12" s="124"/>
      <c r="E12" s="124"/>
      <c r="F12" s="125"/>
      <c r="G12" s="126"/>
      <c r="H12" s="126">
        <v>0</v>
      </c>
      <c r="I12" s="127"/>
      <c r="J12" s="127">
        <v>1</v>
      </c>
      <c r="K12" s="127">
        <f>H12/'סכום נכסי הקרן'!$C$43</f>
        <v>0</v>
      </c>
      <c r="L12" s="131"/>
      <c r="M12" s="131"/>
      <c r="N12" s="131"/>
      <c r="O12" s="131"/>
      <c r="P12" s="131"/>
      <c r="Q12" s="131"/>
      <c r="R12" s="131"/>
      <c r="S12" s="131"/>
      <c r="T12" s="131"/>
      <c r="U12" s="131"/>
    </row>
    <row r="13" spans="2:55" s="133" customFormat="1">
      <c r="B13" s="134" t="s">
        <v>1608</v>
      </c>
      <c r="C13" s="124"/>
      <c r="D13" s="124"/>
      <c r="E13" s="124"/>
      <c r="F13" s="125"/>
      <c r="G13" s="126"/>
      <c r="H13" s="126">
        <v>0</v>
      </c>
      <c r="I13" s="127"/>
      <c r="J13" s="127">
        <v>1</v>
      </c>
      <c r="K13" s="127">
        <f>H13/'סכום נכסי הקרן'!$C$43</f>
        <v>0</v>
      </c>
      <c r="L13" s="131"/>
      <c r="M13" s="131"/>
      <c r="N13" s="131"/>
      <c r="O13" s="131"/>
      <c r="P13" s="131"/>
      <c r="Q13" s="131"/>
      <c r="R13" s="131"/>
      <c r="S13" s="131"/>
      <c r="T13" s="131"/>
      <c r="U13" s="131"/>
    </row>
    <row r="14" spans="2:55" s="130" customFormat="1">
      <c r="B14" s="86" t="s">
        <v>1609</v>
      </c>
      <c r="C14" s="83" t="s">
        <v>1610</v>
      </c>
      <c r="D14" s="96" t="s">
        <v>148</v>
      </c>
      <c r="E14" s="162">
        <v>40904</v>
      </c>
      <c r="F14" s="93">
        <v>2110.059999999999</v>
      </c>
      <c r="G14" s="95">
        <v>0</v>
      </c>
      <c r="H14" s="95">
        <v>0</v>
      </c>
      <c r="I14" s="94">
        <v>0</v>
      </c>
      <c r="J14" s="94">
        <v>1</v>
      </c>
      <c r="K14" s="94">
        <f>H14/'סכום נכסי הקרן'!$C$43</f>
        <v>0</v>
      </c>
      <c r="L14" s="131"/>
      <c r="M14" s="131"/>
      <c r="N14" s="131"/>
      <c r="O14" s="131"/>
      <c r="P14" s="131"/>
      <c r="Q14" s="131"/>
      <c r="R14" s="131"/>
      <c r="S14" s="131"/>
      <c r="T14" s="131"/>
      <c r="U14" s="131"/>
    </row>
    <row r="15" spans="2:55" s="130" customFormat="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31"/>
      <c r="M15" s="131"/>
      <c r="N15" s="131"/>
      <c r="O15" s="131"/>
      <c r="P15" s="131"/>
      <c r="Q15" s="131"/>
      <c r="R15" s="131"/>
      <c r="S15" s="131"/>
      <c r="T15" s="131"/>
      <c r="U15" s="13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149" t="s">
        <v>55</v>
      </c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149" t="s">
        <v>130</v>
      </c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C115" s="1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F3:XFD1048576 AH1:XFD2 D1:AF2 D3:D1048576 E15:E1048576 E3:E13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B574"/>
  <sheetViews>
    <sheetView rightToLeft="1" topLeftCell="A4" workbookViewId="0">
      <selection activeCell="Q11" sqref="Q11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1.140625" style="2" customWidth="1"/>
    <col min="4" max="4" width="15.7109375" style="2" bestFit="1" customWidth="1"/>
    <col min="5" max="5" width="12" style="1" bestFit="1" customWidth="1"/>
    <col min="6" max="7" width="11.28515625" style="1" bestFit="1" customWidth="1"/>
    <col min="8" max="8" width="6.14062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4">
      <c r="B1" s="54" t="s">
        <v>162</v>
      </c>
      <c r="C1" s="77" t="s" vm="1">
        <v>217</v>
      </c>
    </row>
    <row r="2" spans="2:54">
      <c r="B2" s="54" t="s">
        <v>161</v>
      </c>
      <c r="C2" s="77" t="s">
        <v>218</v>
      </c>
    </row>
    <row r="3" spans="2:54">
      <c r="B3" s="54" t="s">
        <v>163</v>
      </c>
      <c r="C3" s="77" t="s">
        <v>219</v>
      </c>
    </row>
    <row r="4" spans="2:54">
      <c r="B4" s="54" t="s">
        <v>164</v>
      </c>
      <c r="C4" s="77">
        <v>414</v>
      </c>
    </row>
    <row r="6" spans="2:54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54" ht="26.25" customHeight="1">
      <c r="B7" s="211" t="s">
        <v>116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2:54" s="3" customFormat="1" ht="78.75">
      <c r="B8" s="20" t="s">
        <v>134</v>
      </c>
      <c r="C8" s="28" t="s">
        <v>54</v>
      </c>
      <c r="D8" s="69" t="s">
        <v>77</v>
      </c>
      <c r="E8" s="28" t="s">
        <v>120</v>
      </c>
      <c r="F8" s="28" t="s">
        <v>121</v>
      </c>
      <c r="G8" s="28" t="s">
        <v>0</v>
      </c>
      <c r="H8" s="28" t="s">
        <v>124</v>
      </c>
      <c r="I8" s="28" t="s">
        <v>128</v>
      </c>
      <c r="J8" s="28" t="s">
        <v>70</v>
      </c>
      <c r="K8" s="69" t="s">
        <v>165</v>
      </c>
      <c r="L8" s="29" t="s">
        <v>167</v>
      </c>
      <c r="M8" s="1"/>
      <c r="N8" s="1"/>
      <c r="BB8" s="1"/>
    </row>
    <row r="9" spans="2:54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74</v>
      </c>
      <c r="I9" s="15" t="s">
        <v>23</v>
      </c>
      <c r="J9" s="30" t="s">
        <v>20</v>
      </c>
      <c r="K9" s="30" t="s">
        <v>20</v>
      </c>
      <c r="L9" s="31" t="s">
        <v>20</v>
      </c>
      <c r="M9" s="1"/>
      <c r="N9" s="1"/>
      <c r="BB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BB10" s="1"/>
    </row>
    <row r="11" spans="2:54" s="4" customFormat="1" ht="18" customHeight="1">
      <c r="B11" s="123" t="s">
        <v>58</v>
      </c>
      <c r="C11" s="124"/>
      <c r="D11" s="124"/>
      <c r="E11" s="124"/>
      <c r="F11" s="124"/>
      <c r="G11" s="125"/>
      <c r="H11" s="126"/>
      <c r="I11" s="125">
        <v>3.7298399999999994</v>
      </c>
      <c r="J11" s="124"/>
      <c r="K11" s="127">
        <v>1</v>
      </c>
      <c r="L11" s="127">
        <f>I11/'סכום נכסי הקרן'!$C$43</f>
        <v>2.1914513555750421E-6</v>
      </c>
      <c r="M11" s="122"/>
      <c r="N11" s="122"/>
      <c r="BB11" s="122"/>
    </row>
    <row r="12" spans="2:54" s="122" customFormat="1" ht="21" customHeight="1">
      <c r="B12" s="128" t="s">
        <v>1611</v>
      </c>
      <c r="C12" s="124"/>
      <c r="D12" s="124"/>
      <c r="E12" s="124"/>
      <c r="F12" s="124"/>
      <c r="G12" s="125"/>
      <c r="H12" s="126"/>
      <c r="I12" s="125">
        <v>3.7298399999999994</v>
      </c>
      <c r="J12" s="124"/>
      <c r="K12" s="127">
        <v>1</v>
      </c>
      <c r="L12" s="127">
        <f>I12/'סכום נכסי הקרן'!$C$43</f>
        <v>2.1914513555750421E-6</v>
      </c>
    </row>
    <row r="13" spans="2:54">
      <c r="B13" s="82" t="s">
        <v>1612</v>
      </c>
      <c r="C13" s="83" t="s">
        <v>1613</v>
      </c>
      <c r="D13" s="96" t="s">
        <v>872</v>
      </c>
      <c r="E13" s="96" t="s">
        <v>149</v>
      </c>
      <c r="F13" s="116">
        <v>41546</v>
      </c>
      <c r="G13" s="93">
        <v>1124.9999999999998</v>
      </c>
      <c r="H13" s="95">
        <v>0</v>
      </c>
      <c r="I13" s="93">
        <v>2.8500000000000001E-3</v>
      </c>
      <c r="J13" s="83"/>
      <c r="K13" s="94">
        <v>0</v>
      </c>
      <c r="L13" s="159">
        <f>I13/'סכום נכסי הקרן'!$C$43</f>
        <v>1.6745051700311196E-9</v>
      </c>
      <c r="M13" s="130"/>
      <c r="N13" s="130"/>
    </row>
    <row r="14" spans="2:54">
      <c r="B14" s="82" t="s">
        <v>1614</v>
      </c>
      <c r="C14" s="83" t="s">
        <v>1615</v>
      </c>
      <c r="D14" s="96" t="s">
        <v>865</v>
      </c>
      <c r="E14" s="96" t="s">
        <v>149</v>
      </c>
      <c r="F14" s="116">
        <v>41879</v>
      </c>
      <c r="G14" s="93">
        <v>101955.99999999999</v>
      </c>
      <c r="H14" s="95">
        <v>2.0000000000000001E-4</v>
      </c>
      <c r="I14" s="93">
        <v>2.121E-2</v>
      </c>
      <c r="J14" s="94">
        <v>2.9891569326153207E-3</v>
      </c>
      <c r="K14" s="94">
        <v>5.6865710057267885E-3</v>
      </c>
      <c r="L14" s="94">
        <f>I14/'סכום נכסי הקרן'!$C$43</f>
        <v>1.24618437390737E-8</v>
      </c>
      <c r="M14" s="130"/>
      <c r="N14" s="130"/>
    </row>
    <row r="15" spans="2:54">
      <c r="B15" s="82" t="s">
        <v>1616</v>
      </c>
      <c r="C15" s="83" t="s">
        <v>1617</v>
      </c>
      <c r="D15" s="96" t="s">
        <v>865</v>
      </c>
      <c r="E15" s="96" t="s">
        <v>149</v>
      </c>
      <c r="F15" s="116">
        <v>41660</v>
      </c>
      <c r="G15" s="93">
        <v>7629.9999999999991</v>
      </c>
      <c r="H15" s="95">
        <v>49</v>
      </c>
      <c r="I15" s="93">
        <v>3.708629999999999</v>
      </c>
      <c r="J15" s="94">
        <v>1.8238334636868302E-3</v>
      </c>
      <c r="K15" s="94">
        <v>0.99431342899427311</v>
      </c>
      <c r="L15" s="94">
        <f>I15/'סכום נכסי הקרן'!$C$43</f>
        <v>2.1789895118359681E-6</v>
      </c>
      <c r="M15" s="130"/>
      <c r="N15" s="130"/>
    </row>
    <row r="16" spans="2:54" s="122" customFormat="1">
      <c r="B16" s="128" t="s">
        <v>213</v>
      </c>
      <c r="C16" s="124"/>
      <c r="D16" s="124"/>
      <c r="E16" s="124"/>
      <c r="F16" s="124"/>
      <c r="G16" s="125"/>
      <c r="H16" s="126"/>
      <c r="I16" s="125">
        <v>2.8500000000000001E-3</v>
      </c>
      <c r="J16" s="124"/>
      <c r="K16" s="127">
        <v>0</v>
      </c>
      <c r="L16" s="135">
        <f>I16/'סכום נכסי הקרן'!$C$43</f>
        <v>1.6745051700311196E-9</v>
      </c>
      <c r="M16" s="133"/>
      <c r="N16" s="133"/>
    </row>
    <row r="17" spans="2:14">
      <c r="B17" s="82" t="s">
        <v>1618</v>
      </c>
      <c r="C17" s="83" t="s">
        <v>1619</v>
      </c>
      <c r="D17" s="96" t="s">
        <v>865</v>
      </c>
      <c r="E17" s="96" t="s">
        <v>148</v>
      </c>
      <c r="F17" s="163">
        <v>40575</v>
      </c>
      <c r="G17" s="93">
        <v>3277.9999999999995</v>
      </c>
      <c r="H17" s="95">
        <v>0</v>
      </c>
      <c r="I17" s="93">
        <v>2.8500000000000001E-3</v>
      </c>
      <c r="J17" s="94">
        <v>3.9589448482026048E-4</v>
      </c>
      <c r="K17" s="94">
        <v>0</v>
      </c>
      <c r="L17" s="159">
        <f>I17/'סכום נכסי הקרן'!$C$43</f>
        <v>1.6745051700311196E-9</v>
      </c>
      <c r="M17" s="130"/>
      <c r="N17" s="130"/>
    </row>
    <row r="18" spans="2:14">
      <c r="B18" s="99"/>
      <c r="C18" s="83"/>
      <c r="D18" s="83"/>
      <c r="E18" s="83"/>
      <c r="F18" s="83"/>
      <c r="G18" s="93"/>
      <c r="H18" s="95"/>
      <c r="I18" s="83"/>
      <c r="J18" s="83"/>
      <c r="K18" s="94"/>
      <c r="L18" s="83"/>
      <c r="M18" s="130"/>
      <c r="N18" s="130"/>
    </row>
    <row r="19" spans="2:1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4">
      <c r="B21" s="109" t="s">
        <v>55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4">
      <c r="B22" s="109" t="s">
        <v>130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C1:XFD2 D3:E1048576 F18:F1048576 F3:F16 A1:A1048576 B1:B20 B23:B1048576 D1:AA2 G3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1" customFormat="1">
      <c r="C5" s="51">
        <v>1</v>
      </c>
      <c r="D5" s="51">
        <f>C5+1</f>
        <v>2</v>
      </c>
      <c r="E5" s="51">
        <f t="shared" ref="E5:Y5" si="0">D5+1</f>
        <v>3</v>
      </c>
      <c r="F5" s="51">
        <f t="shared" si="0"/>
        <v>4</v>
      </c>
      <c r="G5" s="51">
        <f t="shared" si="0"/>
        <v>5</v>
      </c>
      <c r="H5" s="51">
        <f t="shared" si="0"/>
        <v>6</v>
      </c>
      <c r="I5" s="51">
        <f t="shared" si="0"/>
        <v>7</v>
      </c>
      <c r="J5" s="51">
        <f t="shared" si="0"/>
        <v>8</v>
      </c>
      <c r="K5" s="51">
        <f t="shared" si="0"/>
        <v>9</v>
      </c>
      <c r="L5" s="51">
        <f t="shared" si="0"/>
        <v>10</v>
      </c>
      <c r="M5" s="51">
        <f t="shared" si="0"/>
        <v>11</v>
      </c>
      <c r="N5" s="51">
        <f t="shared" si="0"/>
        <v>12</v>
      </c>
      <c r="O5" s="51">
        <f t="shared" si="0"/>
        <v>13</v>
      </c>
      <c r="P5" s="51">
        <f t="shared" si="0"/>
        <v>14</v>
      </c>
      <c r="Q5" s="51">
        <f t="shared" si="0"/>
        <v>15</v>
      </c>
      <c r="R5" s="51">
        <f t="shared" si="0"/>
        <v>16</v>
      </c>
      <c r="S5" s="51">
        <f t="shared" si="0"/>
        <v>17</v>
      </c>
      <c r="T5" s="51">
        <f t="shared" si="0"/>
        <v>18</v>
      </c>
      <c r="U5" s="51">
        <f t="shared" si="0"/>
        <v>19</v>
      </c>
      <c r="V5" s="51">
        <f t="shared" si="0"/>
        <v>20</v>
      </c>
      <c r="W5" s="51">
        <f t="shared" si="0"/>
        <v>21</v>
      </c>
      <c r="X5" s="51">
        <f t="shared" si="0"/>
        <v>22</v>
      </c>
      <c r="Y5" s="51">
        <f t="shared" si="0"/>
        <v>23</v>
      </c>
    </row>
    <row r="6" spans="2:25" ht="31.5">
      <c r="B6" s="50" t="s">
        <v>101</v>
      </c>
      <c r="C6" s="12" t="s">
        <v>54</v>
      </c>
      <c r="E6" s="12" t="s">
        <v>135</v>
      </c>
      <c r="I6" s="12" t="s">
        <v>15</v>
      </c>
      <c r="J6" s="12" t="s">
        <v>78</v>
      </c>
      <c r="M6" s="12" t="s">
        <v>120</v>
      </c>
      <c r="Q6" s="12" t="s">
        <v>17</v>
      </c>
      <c r="R6" s="12" t="s">
        <v>19</v>
      </c>
      <c r="U6" s="12" t="s">
        <v>73</v>
      </c>
      <c r="W6" s="13" t="s">
        <v>69</v>
      </c>
    </row>
    <row r="7" spans="2:25" ht="18">
      <c r="B7" s="50" t="str">
        <f>'תעודות התחייבות ממשלתיות'!B6:Q6</f>
        <v>1.ב. ניירות ערך סחירים</v>
      </c>
      <c r="C7" s="12"/>
      <c r="E7" s="44"/>
      <c r="I7" s="12"/>
      <c r="J7" s="12"/>
      <c r="K7" s="12"/>
      <c r="L7" s="12"/>
      <c r="M7" s="12"/>
      <c r="Q7" s="12"/>
      <c r="R7" s="49"/>
    </row>
    <row r="8" spans="2:25" ht="37.5">
      <c r="B8" s="45" t="s">
        <v>105</v>
      </c>
      <c r="C8" s="28" t="s">
        <v>54</v>
      </c>
      <c r="D8" s="28" t="s">
        <v>137</v>
      </c>
      <c r="I8" s="28" t="s">
        <v>15</v>
      </c>
      <c r="J8" s="28" t="s">
        <v>78</v>
      </c>
      <c r="K8" s="28" t="s">
        <v>121</v>
      </c>
      <c r="L8" s="28" t="s">
        <v>18</v>
      </c>
      <c r="M8" s="28" t="s">
        <v>120</v>
      </c>
      <c r="Q8" s="28" t="s">
        <v>17</v>
      </c>
      <c r="R8" s="28" t="s">
        <v>19</v>
      </c>
      <c r="S8" s="28" t="s">
        <v>0</v>
      </c>
      <c r="T8" s="28" t="s">
        <v>124</v>
      </c>
      <c r="U8" s="28" t="s">
        <v>73</v>
      </c>
      <c r="V8" s="28" t="s">
        <v>70</v>
      </c>
      <c r="W8" s="29" t="s">
        <v>129</v>
      </c>
    </row>
    <row r="9" spans="2:25" ht="31.5">
      <c r="B9" s="46" t="str">
        <f>'תעודות חוב מסחריות '!B7:T7</f>
        <v>2. תעודות חוב מסחריות</v>
      </c>
      <c r="C9" s="12" t="s">
        <v>54</v>
      </c>
      <c r="D9" s="12" t="s">
        <v>137</v>
      </c>
      <c r="E9" s="39" t="s">
        <v>135</v>
      </c>
      <c r="G9" s="12" t="s">
        <v>77</v>
      </c>
      <c r="I9" s="12" t="s">
        <v>15</v>
      </c>
      <c r="J9" s="12" t="s">
        <v>78</v>
      </c>
      <c r="K9" s="12" t="s">
        <v>121</v>
      </c>
      <c r="L9" s="12" t="s">
        <v>18</v>
      </c>
      <c r="M9" s="12" t="s">
        <v>120</v>
      </c>
      <c r="Q9" s="12" t="s">
        <v>17</v>
      </c>
      <c r="R9" s="12" t="s">
        <v>19</v>
      </c>
      <c r="S9" s="12" t="s">
        <v>0</v>
      </c>
      <c r="T9" s="12" t="s">
        <v>124</v>
      </c>
      <c r="U9" s="12" t="s">
        <v>73</v>
      </c>
      <c r="V9" s="12" t="s">
        <v>70</v>
      </c>
      <c r="W9" s="36" t="s">
        <v>129</v>
      </c>
    </row>
    <row r="10" spans="2:25" ht="31.5">
      <c r="B10" s="46" t="str">
        <f>'אג"ח קונצרני'!B7:T7</f>
        <v>3. אג"ח קונצרני</v>
      </c>
      <c r="C10" s="28" t="s">
        <v>54</v>
      </c>
      <c r="D10" s="12" t="s">
        <v>137</v>
      </c>
      <c r="E10" s="39" t="s">
        <v>135</v>
      </c>
      <c r="G10" s="28" t="s">
        <v>77</v>
      </c>
      <c r="I10" s="28" t="s">
        <v>15</v>
      </c>
      <c r="J10" s="28" t="s">
        <v>78</v>
      </c>
      <c r="K10" s="28" t="s">
        <v>121</v>
      </c>
      <c r="L10" s="28" t="s">
        <v>18</v>
      </c>
      <c r="M10" s="28" t="s">
        <v>120</v>
      </c>
      <c r="Q10" s="28" t="s">
        <v>17</v>
      </c>
      <c r="R10" s="28" t="s">
        <v>19</v>
      </c>
      <c r="S10" s="28" t="s">
        <v>0</v>
      </c>
      <c r="T10" s="28" t="s">
        <v>124</v>
      </c>
      <c r="U10" s="28" t="s">
        <v>73</v>
      </c>
      <c r="V10" s="12" t="s">
        <v>70</v>
      </c>
      <c r="W10" s="29" t="s">
        <v>129</v>
      </c>
    </row>
    <row r="11" spans="2:25" ht="31.5">
      <c r="B11" s="46" t="str">
        <f>מניות!B7</f>
        <v>4. מניות</v>
      </c>
      <c r="C11" s="28" t="s">
        <v>54</v>
      </c>
      <c r="D11" s="12" t="s">
        <v>137</v>
      </c>
      <c r="E11" s="39" t="s">
        <v>135</v>
      </c>
      <c r="H11" s="28" t="s">
        <v>120</v>
      </c>
      <c r="S11" s="28" t="s">
        <v>0</v>
      </c>
      <c r="T11" s="12" t="s">
        <v>124</v>
      </c>
      <c r="U11" s="12" t="s">
        <v>73</v>
      </c>
      <c r="V11" s="12" t="s">
        <v>70</v>
      </c>
      <c r="W11" s="13" t="s">
        <v>129</v>
      </c>
    </row>
    <row r="12" spans="2:25" ht="31.5">
      <c r="B12" s="46" t="str">
        <f>'תעודות סל'!B7:M7</f>
        <v>5. תעודות סל</v>
      </c>
      <c r="C12" s="28" t="s">
        <v>54</v>
      </c>
      <c r="D12" s="12" t="s">
        <v>137</v>
      </c>
      <c r="E12" s="39" t="s">
        <v>135</v>
      </c>
      <c r="H12" s="28" t="s">
        <v>120</v>
      </c>
      <c r="S12" s="28" t="s">
        <v>0</v>
      </c>
      <c r="T12" s="28" t="s">
        <v>124</v>
      </c>
      <c r="U12" s="28" t="s">
        <v>73</v>
      </c>
      <c r="V12" s="28" t="s">
        <v>70</v>
      </c>
      <c r="W12" s="29" t="s">
        <v>129</v>
      </c>
    </row>
    <row r="13" spans="2:25" ht="31.5">
      <c r="B13" s="46" t="str">
        <f>'קרנות נאמנות'!B7:O7</f>
        <v>6. קרנות נאמנות</v>
      </c>
      <c r="C13" s="28" t="s">
        <v>54</v>
      </c>
      <c r="D13" s="28" t="s">
        <v>137</v>
      </c>
      <c r="G13" s="28" t="s">
        <v>77</v>
      </c>
      <c r="H13" s="28" t="s">
        <v>120</v>
      </c>
      <c r="S13" s="28" t="s">
        <v>0</v>
      </c>
      <c r="T13" s="28" t="s">
        <v>124</v>
      </c>
      <c r="U13" s="28" t="s">
        <v>73</v>
      </c>
      <c r="V13" s="28" t="s">
        <v>70</v>
      </c>
      <c r="W13" s="29" t="s">
        <v>129</v>
      </c>
    </row>
    <row r="14" spans="2:25" ht="31.5">
      <c r="B14" s="46" t="str">
        <f>'כתבי אופציה'!B7:L7</f>
        <v>7. כתבי אופציה</v>
      </c>
      <c r="C14" s="28" t="s">
        <v>54</v>
      </c>
      <c r="D14" s="28" t="s">
        <v>137</v>
      </c>
      <c r="G14" s="28" t="s">
        <v>77</v>
      </c>
      <c r="H14" s="28" t="s">
        <v>120</v>
      </c>
      <c r="S14" s="28" t="s">
        <v>0</v>
      </c>
      <c r="T14" s="28" t="s">
        <v>124</v>
      </c>
      <c r="U14" s="28" t="s">
        <v>73</v>
      </c>
      <c r="V14" s="28" t="s">
        <v>70</v>
      </c>
      <c r="W14" s="29" t="s">
        <v>129</v>
      </c>
    </row>
    <row r="15" spans="2:25" ht="31.5">
      <c r="B15" s="46" t="str">
        <f>אופציות!B7</f>
        <v>8. אופציות</v>
      </c>
      <c r="C15" s="28" t="s">
        <v>54</v>
      </c>
      <c r="D15" s="28" t="s">
        <v>137</v>
      </c>
      <c r="G15" s="28" t="s">
        <v>77</v>
      </c>
      <c r="H15" s="28" t="s">
        <v>120</v>
      </c>
      <c r="S15" s="28" t="s">
        <v>0</v>
      </c>
      <c r="T15" s="28" t="s">
        <v>124</v>
      </c>
      <c r="U15" s="28" t="s">
        <v>73</v>
      </c>
      <c r="V15" s="28" t="s">
        <v>70</v>
      </c>
      <c r="W15" s="29" t="s">
        <v>129</v>
      </c>
    </row>
    <row r="16" spans="2:25" ht="31.5">
      <c r="B16" s="46" t="str">
        <f>'חוזים עתידיים'!B7:I7</f>
        <v>9. חוזים עתידיים</v>
      </c>
      <c r="C16" s="28" t="s">
        <v>54</v>
      </c>
      <c r="D16" s="28" t="s">
        <v>137</v>
      </c>
      <c r="G16" s="28" t="s">
        <v>77</v>
      </c>
      <c r="H16" s="28" t="s">
        <v>120</v>
      </c>
      <c r="S16" s="28" t="s">
        <v>0</v>
      </c>
      <c r="T16" s="29" t="s">
        <v>124</v>
      </c>
    </row>
    <row r="17" spans="2:25" ht="31.5">
      <c r="B17" s="46" t="str">
        <f>'מוצרים מובנים'!B7:Q7</f>
        <v>10. מוצרים מובנים</v>
      </c>
      <c r="C17" s="28" t="s">
        <v>54</v>
      </c>
      <c r="F17" s="12" t="s">
        <v>61</v>
      </c>
      <c r="I17" s="28" t="s">
        <v>15</v>
      </c>
      <c r="J17" s="28" t="s">
        <v>78</v>
      </c>
      <c r="K17" s="28" t="s">
        <v>121</v>
      </c>
      <c r="L17" s="28" t="s">
        <v>18</v>
      </c>
      <c r="M17" s="28" t="s">
        <v>120</v>
      </c>
      <c r="Q17" s="28" t="s">
        <v>17</v>
      </c>
      <c r="R17" s="28" t="s">
        <v>19</v>
      </c>
      <c r="S17" s="28" t="s">
        <v>0</v>
      </c>
      <c r="T17" s="28" t="s">
        <v>124</v>
      </c>
      <c r="U17" s="28" t="s">
        <v>73</v>
      </c>
      <c r="V17" s="28" t="s">
        <v>70</v>
      </c>
      <c r="W17" s="29" t="s">
        <v>129</v>
      </c>
    </row>
    <row r="18" spans="2:25" ht="18">
      <c r="B18" s="50" t="str">
        <f>'לא סחיר- תעודות התחייבות ממשלתי'!B6:P6</f>
        <v>1.ג. ניירות ערך לא סחירים</v>
      </c>
    </row>
    <row r="19" spans="2:25" ht="31.5">
      <c r="B19" s="46" t="str">
        <f>'לא סחיר- תעודות התחייבות ממשלתי'!B7:P7</f>
        <v>1. תעודות התחייבות ממשלתיות</v>
      </c>
      <c r="C19" s="28" t="s">
        <v>54</v>
      </c>
      <c r="I19" s="28" t="s">
        <v>15</v>
      </c>
      <c r="J19" s="28" t="s">
        <v>78</v>
      </c>
      <c r="K19" s="28" t="s">
        <v>121</v>
      </c>
      <c r="L19" s="28" t="s">
        <v>18</v>
      </c>
      <c r="M19" s="28" t="s">
        <v>120</v>
      </c>
      <c r="Q19" s="28" t="s">
        <v>17</v>
      </c>
      <c r="R19" s="28" t="s">
        <v>19</v>
      </c>
      <c r="S19" s="28" t="s">
        <v>0</v>
      </c>
      <c r="T19" s="28" t="s">
        <v>124</v>
      </c>
      <c r="U19" s="28" t="s">
        <v>128</v>
      </c>
      <c r="V19" s="28" t="s">
        <v>70</v>
      </c>
      <c r="W19" s="29" t="s">
        <v>129</v>
      </c>
    </row>
    <row r="20" spans="2:25" ht="31.5">
      <c r="B20" s="46" t="str">
        <f>'לא סחיר - תעודות חוב מסחריות'!B7:S7</f>
        <v>2. תעודות חוב מסחריות</v>
      </c>
      <c r="C20" s="28" t="s">
        <v>54</v>
      </c>
      <c r="D20" s="39" t="s">
        <v>136</v>
      </c>
      <c r="E20" s="39" t="s">
        <v>135</v>
      </c>
      <c r="G20" s="28" t="s">
        <v>77</v>
      </c>
      <c r="I20" s="28" t="s">
        <v>15</v>
      </c>
      <c r="J20" s="28" t="s">
        <v>78</v>
      </c>
      <c r="K20" s="28" t="s">
        <v>121</v>
      </c>
      <c r="L20" s="28" t="s">
        <v>18</v>
      </c>
      <c r="M20" s="28" t="s">
        <v>120</v>
      </c>
      <c r="Q20" s="28" t="s">
        <v>17</v>
      </c>
      <c r="R20" s="28" t="s">
        <v>19</v>
      </c>
      <c r="S20" s="28" t="s">
        <v>0</v>
      </c>
      <c r="T20" s="28" t="s">
        <v>124</v>
      </c>
      <c r="U20" s="28" t="s">
        <v>128</v>
      </c>
      <c r="V20" s="28" t="s">
        <v>70</v>
      </c>
      <c r="W20" s="29" t="s">
        <v>129</v>
      </c>
    </row>
    <row r="21" spans="2:25" ht="31.5">
      <c r="B21" s="46" t="str">
        <f>'לא סחיר - אג"ח קונצרני'!B7:S7</f>
        <v>3. אג"ח קונצרני</v>
      </c>
      <c r="C21" s="28" t="s">
        <v>54</v>
      </c>
      <c r="D21" s="39" t="s">
        <v>136</v>
      </c>
      <c r="E21" s="39" t="s">
        <v>135</v>
      </c>
      <c r="G21" s="28" t="s">
        <v>77</v>
      </c>
      <c r="I21" s="28" t="s">
        <v>15</v>
      </c>
      <c r="J21" s="28" t="s">
        <v>78</v>
      </c>
      <c r="K21" s="28" t="s">
        <v>121</v>
      </c>
      <c r="L21" s="28" t="s">
        <v>18</v>
      </c>
      <c r="M21" s="28" t="s">
        <v>120</v>
      </c>
      <c r="Q21" s="28" t="s">
        <v>17</v>
      </c>
      <c r="R21" s="28" t="s">
        <v>19</v>
      </c>
      <c r="S21" s="28" t="s">
        <v>0</v>
      </c>
      <c r="T21" s="28" t="s">
        <v>124</v>
      </c>
      <c r="U21" s="28" t="s">
        <v>128</v>
      </c>
      <c r="V21" s="28" t="s">
        <v>70</v>
      </c>
      <c r="W21" s="29" t="s">
        <v>129</v>
      </c>
    </row>
    <row r="22" spans="2:25" ht="31.5">
      <c r="B22" s="46" t="str">
        <f>'לא סחיר - מניות'!B7:M7</f>
        <v>4. מניות</v>
      </c>
      <c r="C22" s="28" t="s">
        <v>54</v>
      </c>
      <c r="D22" s="39" t="s">
        <v>136</v>
      </c>
      <c r="E22" s="39" t="s">
        <v>135</v>
      </c>
      <c r="G22" s="28" t="s">
        <v>77</v>
      </c>
      <c r="H22" s="28" t="s">
        <v>120</v>
      </c>
      <c r="S22" s="28" t="s">
        <v>0</v>
      </c>
      <c r="T22" s="28" t="s">
        <v>124</v>
      </c>
      <c r="U22" s="28" t="s">
        <v>128</v>
      </c>
      <c r="V22" s="28" t="s">
        <v>70</v>
      </c>
      <c r="W22" s="29" t="s">
        <v>129</v>
      </c>
    </row>
    <row r="23" spans="2:25" ht="31.5">
      <c r="B23" s="46" t="str">
        <f>'לא סחיר - קרנות השקעה'!B7:K7</f>
        <v>5. קרנות השקעה</v>
      </c>
      <c r="C23" s="28" t="s">
        <v>54</v>
      </c>
      <c r="G23" s="28" t="s">
        <v>77</v>
      </c>
      <c r="H23" s="28" t="s">
        <v>120</v>
      </c>
      <c r="K23" s="28" t="s">
        <v>121</v>
      </c>
      <c r="S23" s="28" t="s">
        <v>0</v>
      </c>
      <c r="T23" s="28" t="s">
        <v>124</v>
      </c>
      <c r="U23" s="28" t="s">
        <v>128</v>
      </c>
      <c r="V23" s="28" t="s">
        <v>70</v>
      </c>
      <c r="W23" s="29" t="s">
        <v>129</v>
      </c>
    </row>
    <row r="24" spans="2:25" ht="31.5">
      <c r="B24" s="46" t="str">
        <f>'לא סחיר - כתבי אופציה'!B7:L7</f>
        <v>6. כתבי אופציה</v>
      </c>
      <c r="C24" s="28" t="s">
        <v>54</v>
      </c>
      <c r="G24" s="28" t="s">
        <v>77</v>
      </c>
      <c r="H24" s="28" t="s">
        <v>120</v>
      </c>
      <c r="K24" s="28" t="s">
        <v>121</v>
      </c>
      <c r="S24" s="28" t="s">
        <v>0</v>
      </c>
      <c r="T24" s="28" t="s">
        <v>124</v>
      </c>
      <c r="U24" s="28" t="s">
        <v>128</v>
      </c>
      <c r="V24" s="28" t="s">
        <v>70</v>
      </c>
      <c r="W24" s="29" t="s">
        <v>129</v>
      </c>
    </row>
    <row r="25" spans="2:25" ht="31.5">
      <c r="B25" s="46" t="str">
        <f>'לא סחיר - אופציות'!B7:L7</f>
        <v>7. אופציות</v>
      </c>
      <c r="C25" s="28" t="s">
        <v>54</v>
      </c>
      <c r="G25" s="28" t="s">
        <v>77</v>
      </c>
      <c r="H25" s="28" t="s">
        <v>120</v>
      </c>
      <c r="K25" s="28" t="s">
        <v>121</v>
      </c>
      <c r="S25" s="28" t="s">
        <v>0</v>
      </c>
      <c r="T25" s="28" t="s">
        <v>124</v>
      </c>
      <c r="U25" s="28" t="s">
        <v>128</v>
      </c>
      <c r="V25" s="28" t="s">
        <v>70</v>
      </c>
      <c r="W25" s="29" t="s">
        <v>129</v>
      </c>
    </row>
    <row r="26" spans="2:25" ht="31.5">
      <c r="B26" s="46" t="str">
        <f>'לא סחיר - חוזים עתידיים'!B7:K7</f>
        <v>8. חוזים עתידיים</v>
      </c>
      <c r="C26" s="28" t="s">
        <v>54</v>
      </c>
      <c r="G26" s="28" t="s">
        <v>77</v>
      </c>
      <c r="H26" s="28" t="s">
        <v>120</v>
      </c>
      <c r="K26" s="28" t="s">
        <v>121</v>
      </c>
      <c r="S26" s="28" t="s">
        <v>0</v>
      </c>
      <c r="T26" s="28" t="s">
        <v>124</v>
      </c>
      <c r="U26" s="28" t="s">
        <v>128</v>
      </c>
      <c r="V26" s="29" t="s">
        <v>129</v>
      </c>
    </row>
    <row r="27" spans="2:25" ht="31.5">
      <c r="B27" s="46" t="str">
        <f>'לא סחיר - מוצרים מובנים'!B7:Q7</f>
        <v>9. מוצרים מובנים</v>
      </c>
      <c r="C27" s="28" t="s">
        <v>54</v>
      </c>
      <c r="F27" s="28" t="s">
        <v>61</v>
      </c>
      <c r="I27" s="28" t="s">
        <v>15</v>
      </c>
      <c r="J27" s="28" t="s">
        <v>78</v>
      </c>
      <c r="K27" s="28" t="s">
        <v>121</v>
      </c>
      <c r="L27" s="28" t="s">
        <v>18</v>
      </c>
      <c r="M27" s="28" t="s">
        <v>120</v>
      </c>
      <c r="Q27" s="28" t="s">
        <v>17</v>
      </c>
      <c r="R27" s="28" t="s">
        <v>19</v>
      </c>
      <c r="S27" s="28" t="s">
        <v>0</v>
      </c>
      <c r="T27" s="28" t="s">
        <v>124</v>
      </c>
      <c r="U27" s="28" t="s">
        <v>128</v>
      </c>
      <c r="V27" s="28" t="s">
        <v>70</v>
      </c>
      <c r="W27" s="29" t="s">
        <v>129</v>
      </c>
    </row>
    <row r="28" spans="2:25" ht="31.5">
      <c r="B28" s="50" t="str">
        <f>הלוואות!B6</f>
        <v>1.ד. הלוואות:</v>
      </c>
      <c r="C28" s="28" t="s">
        <v>54</v>
      </c>
      <c r="I28" s="28" t="s">
        <v>15</v>
      </c>
      <c r="J28" s="28" t="s">
        <v>78</v>
      </c>
      <c r="L28" s="28" t="s">
        <v>18</v>
      </c>
      <c r="M28" s="28" t="s">
        <v>120</v>
      </c>
      <c r="Q28" s="12" t="s">
        <v>44</v>
      </c>
      <c r="R28" s="28" t="s">
        <v>19</v>
      </c>
      <c r="S28" s="28" t="s">
        <v>0</v>
      </c>
      <c r="T28" s="28" t="s">
        <v>124</v>
      </c>
      <c r="U28" s="28" t="s">
        <v>128</v>
      </c>
      <c r="V28" s="29" t="s">
        <v>129</v>
      </c>
    </row>
    <row r="29" spans="2:25" ht="47.25">
      <c r="B29" s="50" t="str">
        <f>'פקדונות מעל 3 חודשים'!B6:O6</f>
        <v>1.ה. פקדונות מעל 3 חודשים:</v>
      </c>
      <c r="C29" s="28" t="s">
        <v>54</v>
      </c>
      <c r="E29" s="28" t="s">
        <v>135</v>
      </c>
      <c r="I29" s="28" t="s">
        <v>15</v>
      </c>
      <c r="J29" s="28" t="s">
        <v>78</v>
      </c>
      <c r="L29" s="28" t="s">
        <v>18</v>
      </c>
      <c r="M29" s="28" t="s">
        <v>120</v>
      </c>
      <c r="O29" s="47" t="s">
        <v>64</v>
      </c>
      <c r="P29" s="48"/>
      <c r="R29" s="28" t="s">
        <v>19</v>
      </c>
      <c r="S29" s="28" t="s">
        <v>0</v>
      </c>
      <c r="T29" s="28" t="s">
        <v>124</v>
      </c>
      <c r="U29" s="28" t="s">
        <v>128</v>
      </c>
      <c r="V29" s="29" t="s">
        <v>129</v>
      </c>
    </row>
    <row r="30" spans="2:25" ht="63">
      <c r="B30" s="50" t="str">
        <f>'זכויות מקרקעין'!B6</f>
        <v>1. ו. זכויות במקרקעין:</v>
      </c>
      <c r="C30" s="12" t="s">
        <v>66</v>
      </c>
      <c r="N30" s="47" t="s">
        <v>103</v>
      </c>
      <c r="P30" s="48" t="s">
        <v>67</v>
      </c>
      <c r="U30" s="28" t="s">
        <v>128</v>
      </c>
      <c r="V30" s="13" t="s">
        <v>69</v>
      </c>
    </row>
    <row r="31" spans="2:25" ht="31.5">
      <c r="B31" s="50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68</v>
      </c>
      <c r="R31" s="12" t="s">
        <v>65</v>
      </c>
      <c r="U31" s="28" t="s">
        <v>128</v>
      </c>
      <c r="V31" s="13" t="s">
        <v>69</v>
      </c>
    </row>
    <row r="32" spans="2:25" ht="47.25">
      <c r="B32" s="50" t="str">
        <f>'יתרת התחייבות להשקעה'!B6:D6</f>
        <v>1. ט. יתרות התחייבות להשקעה:</v>
      </c>
      <c r="X32" s="12" t="s">
        <v>126</v>
      </c>
      <c r="Y32" s="13" t="s">
        <v>125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zoomScaleNormal="100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4" t="s">
        <v>162</v>
      </c>
      <c r="C1" s="77" t="s" vm="1">
        <v>217</v>
      </c>
    </row>
    <row r="2" spans="2:54">
      <c r="B2" s="54" t="s">
        <v>161</v>
      </c>
      <c r="C2" s="77" t="s">
        <v>218</v>
      </c>
    </row>
    <row r="3" spans="2:54">
      <c r="B3" s="54" t="s">
        <v>163</v>
      </c>
      <c r="C3" s="77" t="s">
        <v>219</v>
      </c>
    </row>
    <row r="4" spans="2:54">
      <c r="B4" s="54" t="s">
        <v>164</v>
      </c>
      <c r="C4" s="77">
        <v>414</v>
      </c>
    </row>
    <row r="6" spans="2:54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54" ht="26.25" customHeight="1">
      <c r="B7" s="211" t="s">
        <v>117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2:54" s="3" customFormat="1" ht="78.75">
      <c r="B8" s="20" t="s">
        <v>134</v>
      </c>
      <c r="C8" s="28" t="s">
        <v>54</v>
      </c>
      <c r="D8" s="69" t="s">
        <v>77</v>
      </c>
      <c r="E8" s="28" t="s">
        <v>120</v>
      </c>
      <c r="F8" s="28" t="s">
        <v>121</v>
      </c>
      <c r="G8" s="28" t="s">
        <v>0</v>
      </c>
      <c r="H8" s="28" t="s">
        <v>124</v>
      </c>
      <c r="I8" s="28" t="s">
        <v>128</v>
      </c>
      <c r="J8" s="28" t="s">
        <v>70</v>
      </c>
      <c r="K8" s="69" t="s">
        <v>165</v>
      </c>
      <c r="L8" s="29" t="s">
        <v>167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74</v>
      </c>
      <c r="I9" s="15" t="s">
        <v>23</v>
      </c>
      <c r="J9" s="30" t="s">
        <v>20</v>
      </c>
      <c r="K9" s="30" t="s">
        <v>20</v>
      </c>
      <c r="L9" s="31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109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Q561"/>
  <sheetViews>
    <sheetView rightToLeft="1" topLeftCell="A9" zoomScaleNormal="100" workbookViewId="0">
      <selection activeCell="M9" sqref="M9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1.28515625" style="2" customWidth="1"/>
    <col min="4" max="4" width="10.140625" style="2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7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8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3">
      <c r="B1" s="54" t="s">
        <v>162</v>
      </c>
      <c r="C1" s="77" t="s" vm="1">
        <v>217</v>
      </c>
    </row>
    <row r="2" spans="2:43">
      <c r="B2" s="54" t="s">
        <v>161</v>
      </c>
      <c r="C2" s="77" t="s">
        <v>218</v>
      </c>
    </row>
    <row r="3" spans="2:43">
      <c r="B3" s="54" t="s">
        <v>163</v>
      </c>
      <c r="C3" s="77" t="s">
        <v>219</v>
      </c>
    </row>
    <row r="4" spans="2:43">
      <c r="B4" s="54" t="s">
        <v>164</v>
      </c>
      <c r="C4" s="77">
        <v>414</v>
      </c>
    </row>
    <row r="6" spans="2:43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43" ht="26.25" customHeight="1">
      <c r="B7" s="211" t="s">
        <v>118</v>
      </c>
      <c r="C7" s="212"/>
      <c r="D7" s="212"/>
      <c r="E7" s="212"/>
      <c r="F7" s="212"/>
      <c r="G7" s="212"/>
      <c r="H7" s="212"/>
      <c r="I7" s="212"/>
      <c r="J7" s="212"/>
      <c r="K7" s="213"/>
    </row>
    <row r="8" spans="2:43" s="3" customFormat="1" ht="63">
      <c r="B8" s="20" t="s">
        <v>134</v>
      </c>
      <c r="C8" s="28" t="s">
        <v>54</v>
      </c>
      <c r="D8" s="69" t="s">
        <v>77</v>
      </c>
      <c r="E8" s="28" t="s">
        <v>120</v>
      </c>
      <c r="F8" s="28" t="s">
        <v>121</v>
      </c>
      <c r="G8" s="28" t="s">
        <v>0</v>
      </c>
      <c r="H8" s="28" t="s">
        <v>124</v>
      </c>
      <c r="I8" s="28" t="s">
        <v>128</v>
      </c>
      <c r="J8" s="69" t="s">
        <v>165</v>
      </c>
      <c r="K8" s="29" t="s">
        <v>167</v>
      </c>
      <c r="L8" s="1"/>
      <c r="AO8" s="1"/>
    </row>
    <row r="9" spans="2:43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74</v>
      </c>
      <c r="I9" s="15" t="s">
        <v>23</v>
      </c>
      <c r="J9" s="30" t="s">
        <v>20</v>
      </c>
      <c r="K9" s="16" t="s">
        <v>20</v>
      </c>
      <c r="AO9" s="1"/>
    </row>
    <row r="10" spans="2:4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O10" s="1"/>
    </row>
    <row r="11" spans="2:43" s="132" customFormat="1" ht="18" customHeight="1">
      <c r="B11" s="78" t="s">
        <v>59</v>
      </c>
      <c r="C11" s="79"/>
      <c r="D11" s="79"/>
      <c r="E11" s="79"/>
      <c r="F11" s="79"/>
      <c r="G11" s="87"/>
      <c r="H11" s="89"/>
      <c r="I11" s="87">
        <f>I12</f>
        <v>628.14428999999996</v>
      </c>
      <c r="J11" s="88">
        <v>1</v>
      </c>
      <c r="K11" s="88">
        <f>I11/'סכום נכסי הקרן'!$C$43</f>
        <v>3.6906346004579886E-4</v>
      </c>
      <c r="AO11" s="130"/>
    </row>
    <row r="12" spans="2:43" s="130" customFormat="1" ht="19.5" customHeight="1">
      <c r="B12" s="80" t="s">
        <v>43</v>
      </c>
      <c r="C12" s="81"/>
      <c r="D12" s="81"/>
      <c r="E12" s="81"/>
      <c r="F12" s="81"/>
      <c r="G12" s="90"/>
      <c r="H12" s="92"/>
      <c r="I12" s="90">
        <f>I13+I19+I36</f>
        <v>628.14428999999996</v>
      </c>
      <c r="J12" s="91">
        <v>1</v>
      </c>
      <c r="K12" s="91">
        <f>I12/'סכום נכסי הקרן'!$C$43</f>
        <v>3.6906346004579886E-4</v>
      </c>
    </row>
    <row r="13" spans="2:43" s="130" customFormat="1">
      <c r="B13" s="100" t="s">
        <v>42</v>
      </c>
      <c r="C13" s="81"/>
      <c r="D13" s="81"/>
      <c r="E13" s="81"/>
      <c r="F13" s="81"/>
      <c r="G13" s="90"/>
      <c r="H13" s="92"/>
      <c r="I13" s="90">
        <v>306.41514999999998</v>
      </c>
      <c r="J13" s="91">
        <v>0.64469848086544723</v>
      </c>
      <c r="K13" s="91">
        <f>I13/'סכום נכסי הקרן'!$C$43</f>
        <v>1.8003289573714421E-4</v>
      </c>
    </row>
    <row r="14" spans="2:43" s="130" customFormat="1">
      <c r="B14" s="86" t="s">
        <v>1620</v>
      </c>
      <c r="C14" s="83" t="s">
        <v>1621</v>
      </c>
      <c r="D14" s="96"/>
      <c r="E14" s="96" t="s">
        <v>148</v>
      </c>
      <c r="F14" s="116">
        <v>42388</v>
      </c>
      <c r="G14" s="93">
        <v>682398.49999999988</v>
      </c>
      <c r="H14" s="95">
        <v>4.5366</v>
      </c>
      <c r="I14" s="93">
        <v>30.957719999999995</v>
      </c>
      <c r="J14" s="94">
        <v>6.5135144443928025E-2</v>
      </c>
      <c r="K14" s="94">
        <f>I14/'סכום נכסי הקרן'!$C$43</f>
        <v>1.8189074453465188E-5</v>
      </c>
    </row>
    <row r="15" spans="2:43" s="130" customFormat="1">
      <c r="B15" s="86" t="s">
        <v>1622</v>
      </c>
      <c r="C15" s="83" t="s">
        <v>1623</v>
      </c>
      <c r="D15" s="96"/>
      <c r="E15" s="96" t="s">
        <v>148</v>
      </c>
      <c r="F15" s="116">
        <v>42450</v>
      </c>
      <c r="G15" s="93">
        <v>1536739.9999999998</v>
      </c>
      <c r="H15" s="95">
        <v>2.0893999999999999</v>
      </c>
      <c r="I15" s="93">
        <v>32.108219999999996</v>
      </c>
      <c r="J15" s="94">
        <v>6.7555800218408152E-2</v>
      </c>
      <c r="K15" s="94">
        <f>I15/'סכום נכסי הקרן'!$C$43</f>
        <v>1.8865045751051432E-5</v>
      </c>
    </row>
    <row r="16" spans="2:43" s="164" customFormat="1">
      <c r="B16" s="86" t="s">
        <v>1624</v>
      </c>
      <c r="C16" s="83" t="s">
        <v>1625</v>
      </c>
      <c r="D16" s="96"/>
      <c r="E16" s="96" t="s">
        <v>148</v>
      </c>
      <c r="F16" s="116">
        <v>42450</v>
      </c>
      <c r="G16" s="93">
        <v>3075599.9999999995</v>
      </c>
      <c r="H16" s="95">
        <v>2.1568000000000001</v>
      </c>
      <c r="I16" s="93">
        <v>66.336039999999983</v>
      </c>
      <c r="J16" s="94">
        <v>0.13957124579065211</v>
      </c>
      <c r="K16" s="94">
        <f>I16/'סכום נכסי הקרן'!$C$43</f>
        <v>3.8975453312067061E-5</v>
      </c>
      <c r="AO16" s="130"/>
      <c r="AQ16" s="130"/>
    </row>
    <row r="17" spans="2:43" s="164" customFormat="1">
      <c r="B17" s="86" t="s">
        <v>1626</v>
      </c>
      <c r="C17" s="83" t="s">
        <v>1627</v>
      </c>
      <c r="D17" s="96"/>
      <c r="E17" s="96" t="s">
        <v>148</v>
      </c>
      <c r="F17" s="116">
        <v>42451</v>
      </c>
      <c r="G17" s="93">
        <v>7699999.9999999991</v>
      </c>
      <c r="H17" s="95">
        <v>2.2989000000000002</v>
      </c>
      <c r="I17" s="93">
        <v>177.01317</v>
      </c>
      <c r="J17" s="94">
        <v>0.3724362904124589</v>
      </c>
      <c r="K17" s="94">
        <f>I17/'סכום נכסי הקרן'!$C$43</f>
        <v>1.0400332222056051E-4</v>
      </c>
      <c r="AO17" s="130"/>
      <c r="AQ17" s="130"/>
    </row>
    <row r="18" spans="2:43" s="164" customFormat="1">
      <c r="B18" s="82"/>
      <c r="C18" s="83"/>
      <c r="D18" s="83"/>
      <c r="E18" s="83"/>
      <c r="F18" s="83"/>
      <c r="G18" s="93"/>
      <c r="H18" s="95"/>
      <c r="I18" s="83"/>
      <c r="J18" s="94"/>
      <c r="K18" s="83"/>
      <c r="AO18" s="130"/>
      <c r="AQ18" s="130"/>
    </row>
    <row r="19" spans="2:43" s="130" customFormat="1">
      <c r="B19" s="100" t="s">
        <v>210</v>
      </c>
      <c r="C19" s="81"/>
      <c r="D19" s="81"/>
      <c r="E19" s="81"/>
      <c r="F19" s="81"/>
      <c r="G19" s="90"/>
      <c r="H19" s="92"/>
      <c r="I19" s="90">
        <v>139.52211999999994</v>
      </c>
      <c r="J19" s="91">
        <v>0.29355499821443748</v>
      </c>
      <c r="K19" s="91">
        <f>I19/'סכום נכסי הקרן'!$C$43</f>
        <v>8.1975617990772692E-5</v>
      </c>
    </row>
    <row r="20" spans="2:43" s="130" customFormat="1">
      <c r="B20" s="86" t="s">
        <v>1628</v>
      </c>
      <c r="C20" s="83" t="s">
        <v>1629</v>
      </c>
      <c r="D20" s="96"/>
      <c r="E20" s="96" t="s">
        <v>151</v>
      </c>
      <c r="F20" s="116">
        <v>42382</v>
      </c>
      <c r="G20" s="93">
        <v>6105262.4999999991</v>
      </c>
      <c r="H20" s="95">
        <v>-0.38190000000000002</v>
      </c>
      <c r="I20" s="93">
        <v>-23.317769999999996</v>
      </c>
      <c r="J20" s="94">
        <v>-4.906066457931306E-2</v>
      </c>
      <c r="K20" s="94">
        <f>I20/'סכום נכסי הקרן'!$C$43</f>
        <v>-1.3700254883718081E-5</v>
      </c>
    </row>
    <row r="21" spans="2:43" s="130" customFormat="1">
      <c r="B21" s="86" t="s">
        <v>1630</v>
      </c>
      <c r="C21" s="83" t="s">
        <v>1631</v>
      </c>
      <c r="D21" s="96"/>
      <c r="E21" s="96" t="s">
        <v>151</v>
      </c>
      <c r="F21" s="116">
        <v>42411</v>
      </c>
      <c r="G21" s="93">
        <v>1579966.1699999997</v>
      </c>
      <c r="H21" s="95">
        <v>0.39700000000000002</v>
      </c>
      <c r="I21" s="93">
        <v>6.2727599999999981</v>
      </c>
      <c r="J21" s="94">
        <v>1.3197907619233389E-2</v>
      </c>
      <c r="K21" s="94">
        <f>I21/'סכום נכסי הקרן'!$C$43</f>
        <v>3.6855330001278604E-6</v>
      </c>
    </row>
    <row r="22" spans="2:43" s="130" customFormat="1">
      <c r="B22" s="86" t="s">
        <v>1632</v>
      </c>
      <c r="C22" s="83" t="s">
        <v>1633</v>
      </c>
      <c r="D22" s="96"/>
      <c r="E22" s="96" t="s">
        <v>151</v>
      </c>
      <c r="F22" s="116">
        <v>42404</v>
      </c>
      <c r="G22" s="93">
        <v>1375336.61</v>
      </c>
      <c r="H22" s="95">
        <v>1.3593999999999999</v>
      </c>
      <c r="I22" s="93">
        <v>18.696269999999998</v>
      </c>
      <c r="J22" s="94">
        <v>3.9337013417418278E-2</v>
      </c>
      <c r="K22" s="94">
        <f>I22/'סכום נכסי הקרן'!$C$43</f>
        <v>1.0984912552736041E-5</v>
      </c>
    </row>
    <row r="23" spans="2:43" s="130" customFormat="1">
      <c r="B23" s="86" t="s">
        <v>1634</v>
      </c>
      <c r="C23" s="83" t="s">
        <v>1635</v>
      </c>
      <c r="D23" s="96"/>
      <c r="E23" s="96" t="s">
        <v>148</v>
      </c>
      <c r="F23" s="116">
        <v>42429</v>
      </c>
      <c r="G23" s="93">
        <v>862900.6399999999</v>
      </c>
      <c r="H23" s="95">
        <v>-0.23760000000000001</v>
      </c>
      <c r="I23" s="93">
        <v>-2.05064</v>
      </c>
      <c r="J23" s="94">
        <v>-4.3145532875966501E-3</v>
      </c>
      <c r="K23" s="94">
        <f>I23/'סכום נכסי הקרן'!$C$43</f>
        <v>-1.2048446603061807E-6</v>
      </c>
    </row>
    <row r="24" spans="2:43" s="130" customFormat="1">
      <c r="B24" s="86" t="s">
        <v>1636</v>
      </c>
      <c r="C24" s="83" t="s">
        <v>1637</v>
      </c>
      <c r="D24" s="96"/>
      <c r="E24" s="96" t="s">
        <v>150</v>
      </c>
      <c r="F24" s="116">
        <v>42458</v>
      </c>
      <c r="G24" s="93">
        <v>4341312.8</v>
      </c>
      <c r="H24" s="95">
        <v>1.4410000000000001</v>
      </c>
      <c r="I24" s="93">
        <v>62.556719999999991</v>
      </c>
      <c r="J24" s="94">
        <v>0.13161954411172272</v>
      </c>
      <c r="K24" s="94">
        <f>I24/'סכום נכסי הקרן'!$C$43</f>
        <v>3.6754930196557585E-5</v>
      </c>
    </row>
    <row r="25" spans="2:43" s="130" customFormat="1">
      <c r="B25" s="86" t="s">
        <v>1638</v>
      </c>
      <c r="C25" s="83" t="s">
        <v>1639</v>
      </c>
      <c r="D25" s="96"/>
      <c r="E25" s="96" t="s">
        <v>148</v>
      </c>
      <c r="F25" s="116">
        <v>42460</v>
      </c>
      <c r="G25" s="93">
        <v>4653963.9999999991</v>
      </c>
      <c r="H25" s="95">
        <v>-0.18859999999999999</v>
      </c>
      <c r="I25" s="93">
        <v>-8.7760400000000001</v>
      </c>
      <c r="J25" s="94">
        <v>-1.8464816951819778E-2</v>
      </c>
      <c r="K25" s="94">
        <f>I25/'סכום נכסי הקרן'!$C$43</f>
        <v>-5.1563243341754057E-6</v>
      </c>
    </row>
    <row r="26" spans="2:43" s="130" customFormat="1">
      <c r="B26" s="86" t="s">
        <v>1640</v>
      </c>
      <c r="C26" s="83" t="s">
        <v>1641</v>
      </c>
      <c r="D26" s="96"/>
      <c r="E26" s="96" t="s">
        <v>148</v>
      </c>
      <c r="F26" s="116">
        <v>42458</v>
      </c>
      <c r="G26" s="93">
        <v>644875.10999999987</v>
      </c>
      <c r="H26" s="95">
        <v>0.95299999999999996</v>
      </c>
      <c r="I26" s="93">
        <v>6.14581</v>
      </c>
      <c r="J26" s="94">
        <v>1.2930804402744689E-2</v>
      </c>
      <c r="K26" s="94">
        <f>I26/'סכום נכסי הקרן'!$C$43</f>
        <v>3.6109440768522649E-6</v>
      </c>
    </row>
    <row r="27" spans="2:43" s="130" customFormat="1">
      <c r="B27" s="86" t="s">
        <v>1642</v>
      </c>
      <c r="C27" s="83" t="s">
        <v>1643</v>
      </c>
      <c r="D27" s="96"/>
      <c r="E27" s="96" t="s">
        <v>148</v>
      </c>
      <c r="F27" s="116">
        <v>42458</v>
      </c>
      <c r="G27" s="93">
        <v>869903.93</v>
      </c>
      <c r="H27" s="95">
        <v>0.98380000000000001</v>
      </c>
      <c r="I27" s="93">
        <v>8.5585199999999979</v>
      </c>
      <c r="J27" s="94">
        <v>1.8007154158195333E-2</v>
      </c>
      <c r="K27" s="94">
        <f>I27/'סכום נכסי הקרן'!$C$43</f>
        <v>5.0285213992332394E-6</v>
      </c>
    </row>
    <row r="28" spans="2:43" s="130" customFormat="1">
      <c r="B28" s="86" t="s">
        <v>1644</v>
      </c>
      <c r="C28" s="83" t="s">
        <v>1645</v>
      </c>
      <c r="D28" s="96"/>
      <c r="E28" s="96" t="s">
        <v>151</v>
      </c>
      <c r="F28" s="116">
        <v>42431</v>
      </c>
      <c r="G28" s="93">
        <v>739485.72999999986</v>
      </c>
      <c r="H28" s="95">
        <v>-2.7334999999999998</v>
      </c>
      <c r="I28" s="93">
        <v>-20.214189999999995</v>
      </c>
      <c r="J28" s="94">
        <v>-4.2530722077304309E-2</v>
      </c>
      <c r="K28" s="94">
        <f>I28/'סכום נכסי הקרן'!$C$43</f>
        <v>-1.187675988175135E-5</v>
      </c>
    </row>
    <row r="29" spans="2:43" s="130" customFormat="1">
      <c r="B29" s="86" t="s">
        <v>1646</v>
      </c>
      <c r="C29" s="83" t="s">
        <v>1647</v>
      </c>
      <c r="D29" s="96"/>
      <c r="E29" s="96" t="s">
        <v>151</v>
      </c>
      <c r="F29" s="116">
        <v>42437</v>
      </c>
      <c r="G29" s="93">
        <v>320930.99</v>
      </c>
      <c r="H29" s="95">
        <v>-1.4511000000000001</v>
      </c>
      <c r="I29" s="93">
        <v>-4.6571299999999995</v>
      </c>
      <c r="J29" s="94">
        <v>-9.7986167987872009E-3</v>
      </c>
      <c r="K29" s="94">
        <f>I29/'סכום נכסי הקרן'!$C$43</f>
        <v>-2.7362765833357988E-6</v>
      </c>
    </row>
    <row r="30" spans="2:43" s="130" customFormat="1">
      <c r="B30" s="86" t="s">
        <v>1648</v>
      </c>
      <c r="C30" s="83" t="s">
        <v>1649</v>
      </c>
      <c r="D30" s="96"/>
      <c r="E30" s="96" t="s">
        <v>151</v>
      </c>
      <c r="F30" s="116">
        <v>42451</v>
      </c>
      <c r="G30" s="93">
        <v>321480.06999999995</v>
      </c>
      <c r="H30" s="95">
        <v>-1.278</v>
      </c>
      <c r="I30" s="93">
        <v>-4.1083799999999995</v>
      </c>
      <c r="J30" s="94">
        <v>-8.6440449984864845E-3</v>
      </c>
      <c r="K30" s="94">
        <f>I30/'סכום נכסי הקרן'!$C$43</f>
        <v>-2.4138608948955964E-6</v>
      </c>
    </row>
    <row r="31" spans="2:43" s="130" customFormat="1">
      <c r="B31" s="86" t="s">
        <v>1650</v>
      </c>
      <c r="C31" s="83" t="s">
        <v>1651</v>
      </c>
      <c r="D31" s="96"/>
      <c r="E31" s="96" t="s">
        <v>151</v>
      </c>
      <c r="F31" s="116">
        <v>42446</v>
      </c>
      <c r="G31" s="93">
        <v>1615421.9299999997</v>
      </c>
      <c r="H31" s="95">
        <v>-0.77539999999999998</v>
      </c>
      <c r="I31" s="93">
        <v>-12.525209999999998</v>
      </c>
      <c r="J31" s="94">
        <v>-2.6353082931835151E-2</v>
      </c>
      <c r="K31" s="94">
        <f>I31/'סכום נכסי הקרן'!$C$43</f>
        <v>-7.3591329476229738E-6</v>
      </c>
    </row>
    <row r="32" spans="2:43" s="130" customFormat="1">
      <c r="B32" s="86" t="s">
        <v>1652</v>
      </c>
      <c r="C32" s="83" t="s">
        <v>1653</v>
      </c>
      <c r="D32" s="96"/>
      <c r="E32" s="96" t="s">
        <v>151</v>
      </c>
      <c r="F32" s="116">
        <v>42450</v>
      </c>
      <c r="G32" s="93">
        <v>814246.85999999987</v>
      </c>
      <c r="H32" s="95">
        <v>3.3099999999999997E-2</v>
      </c>
      <c r="I32" s="93">
        <v>0.26931999999999995</v>
      </c>
      <c r="J32" s="94">
        <v>5.6665016356626701E-4</v>
      </c>
      <c r="K32" s="94">
        <f>I32/'סכום נכסי הקרן'!$C$43</f>
        <v>1.5823780083957229E-7</v>
      </c>
    </row>
    <row r="33" spans="2:11" s="130" customFormat="1">
      <c r="B33" s="86" t="s">
        <v>1654</v>
      </c>
      <c r="C33" s="83" t="s">
        <v>1655</v>
      </c>
      <c r="D33" s="96"/>
      <c r="E33" s="96" t="s">
        <v>148</v>
      </c>
      <c r="F33" s="116">
        <v>42446</v>
      </c>
      <c r="G33" s="93">
        <v>301279.99999999994</v>
      </c>
      <c r="H33" s="95">
        <v>1.0221</v>
      </c>
      <c r="I33" s="93">
        <v>3.0793499999999994</v>
      </c>
      <c r="J33" s="94">
        <v>6.4789625025166494E-3</v>
      </c>
      <c r="K33" s="94">
        <f>I33/'סכום נכסי הקרן'!$C$43</f>
        <v>1.809258770293097E-6</v>
      </c>
    </row>
    <row r="34" spans="2:11" s="130" customFormat="1">
      <c r="B34" s="86" t="s">
        <v>1656</v>
      </c>
      <c r="C34" s="83" t="s">
        <v>1657</v>
      </c>
      <c r="D34" s="96"/>
      <c r="E34" s="96" t="s">
        <v>148</v>
      </c>
      <c r="F34" s="116">
        <v>42450</v>
      </c>
      <c r="G34" s="93">
        <v>11200555.159999998</v>
      </c>
      <c r="H34" s="95">
        <v>0.97850000000000004</v>
      </c>
      <c r="I34" s="93">
        <v>109.59272999999997</v>
      </c>
      <c r="J34" s="94">
        <v>0.23058346346418288</v>
      </c>
      <c r="K34" s="94">
        <f>I34/'סכום נכסי הקרן'!$C$43</f>
        <v>6.4390734379938437E-5</v>
      </c>
    </row>
    <row r="35" spans="2:11" s="130" customFormat="1">
      <c r="B35" s="82"/>
      <c r="C35" s="83"/>
      <c r="D35" s="83"/>
      <c r="E35" s="83"/>
      <c r="F35" s="83"/>
      <c r="G35" s="93"/>
      <c r="H35" s="95"/>
      <c r="I35" s="83"/>
      <c r="J35" s="94"/>
      <c r="K35" s="83"/>
    </row>
    <row r="36" spans="2:11" s="130" customFormat="1">
      <c r="B36" s="100" t="s">
        <v>209</v>
      </c>
      <c r="C36" s="81"/>
      <c r="D36" s="81"/>
      <c r="E36" s="81"/>
      <c r="F36" s="81"/>
      <c r="G36" s="90"/>
      <c r="H36" s="92"/>
      <c r="I36" s="90">
        <f>SUM(I37:I38)</f>
        <v>182.20702</v>
      </c>
      <c r="J36" s="91">
        <v>6.1746520920115143E-2</v>
      </c>
      <c r="K36" s="91">
        <f>I36/'סכום נכסי הקרן'!$C$43</f>
        <v>1.0705494631788196E-4</v>
      </c>
    </row>
    <row r="37" spans="2:11" s="130" customFormat="1">
      <c r="B37" s="165" t="s">
        <v>1717</v>
      </c>
      <c r="C37" s="83" t="s">
        <v>1658</v>
      </c>
      <c r="D37" s="96"/>
      <c r="E37" s="96" t="s">
        <v>149</v>
      </c>
      <c r="F37" s="116">
        <v>42185</v>
      </c>
      <c r="G37" s="93">
        <v>793.73</v>
      </c>
      <c r="H37" s="95">
        <v>5196.4552000000003</v>
      </c>
      <c r="I37" s="166">
        <v>155.93242000000001</v>
      </c>
      <c r="J37" s="94">
        <v>6.4646763202404912E-3</v>
      </c>
      <c r="K37" s="94">
        <f>I37/'סכום נכסי הקרן'!$C$43</f>
        <v>9.1617418759811915E-5</v>
      </c>
    </row>
    <row r="38" spans="2:11" s="130" customFormat="1">
      <c r="B38" s="165" t="s">
        <v>1717</v>
      </c>
      <c r="C38" s="83" t="s">
        <v>1659</v>
      </c>
      <c r="D38" s="96"/>
      <c r="E38" s="96" t="s">
        <v>149</v>
      </c>
      <c r="F38" s="116">
        <v>42369</v>
      </c>
      <c r="G38" s="93">
        <v>776.16999999999985</v>
      </c>
      <c r="H38" s="95">
        <v>2033.8516999999999</v>
      </c>
      <c r="I38" s="93">
        <v>26.2746</v>
      </c>
      <c r="J38" s="94">
        <v>5.5281844599874647E-2</v>
      </c>
      <c r="K38" s="94">
        <f>I38/'סכום נכסי הקרן'!$C$43</f>
        <v>1.5437527558070052E-5</v>
      </c>
    </row>
    <row r="39" spans="2:11" s="130" customFormat="1"/>
    <row r="40" spans="2:11" s="130" customFormat="1"/>
    <row r="41" spans="2:11" s="130" customFormat="1">
      <c r="B41" s="158"/>
    </row>
    <row r="42" spans="2:11" s="130" customFormat="1">
      <c r="B42" s="149" t="s">
        <v>55</v>
      </c>
    </row>
    <row r="43" spans="2:11" s="130" customFormat="1">
      <c r="B43" s="149" t="s">
        <v>130</v>
      </c>
    </row>
    <row r="44" spans="2:11" s="130" customFormat="1">
      <c r="B44" s="161"/>
    </row>
    <row r="45" spans="2:11" s="130" customFormat="1">
      <c r="B45" s="158"/>
    </row>
    <row r="46" spans="2:11" s="130" customFormat="1">
      <c r="B46" s="158"/>
    </row>
    <row r="47" spans="2:11" s="130" customFormat="1">
      <c r="B47" s="158"/>
    </row>
    <row r="48" spans="2:11" s="130" customFormat="1">
      <c r="B48" s="158"/>
    </row>
    <row r="49" spans="2:2" s="130" customFormat="1">
      <c r="B49" s="158"/>
    </row>
    <row r="50" spans="2:2" s="130" customFormat="1">
      <c r="B50" s="158"/>
    </row>
    <row r="51" spans="2:2" s="130" customFormat="1">
      <c r="B51" s="158"/>
    </row>
    <row r="52" spans="2:2" s="130" customFormat="1">
      <c r="B52" s="158"/>
    </row>
    <row r="53" spans="2:2" s="130" customFormat="1">
      <c r="B53" s="158"/>
    </row>
    <row r="54" spans="2:2" s="130" customFormat="1">
      <c r="B54" s="158"/>
    </row>
    <row r="55" spans="2:2" s="130" customFormat="1">
      <c r="B55" s="158"/>
    </row>
    <row r="56" spans="2:2" s="130" customFormat="1">
      <c r="B56" s="158"/>
    </row>
    <row r="57" spans="2:2" s="130" customFormat="1">
      <c r="B57" s="158"/>
    </row>
    <row r="58" spans="2:2" s="130" customFormat="1">
      <c r="B58" s="158"/>
    </row>
    <row r="59" spans="2:2" s="130" customFormat="1">
      <c r="B59" s="158"/>
    </row>
    <row r="60" spans="2:2" s="130" customFormat="1">
      <c r="B60" s="158"/>
    </row>
    <row r="61" spans="2:2" s="130" customFormat="1">
      <c r="B61" s="158"/>
    </row>
    <row r="62" spans="2:2" s="130" customFormat="1">
      <c r="B62" s="158"/>
    </row>
    <row r="63" spans="2:2" s="130" customFormat="1">
      <c r="B63" s="158"/>
    </row>
    <row r="64" spans="2:2" s="130" customFormat="1">
      <c r="B64" s="158"/>
    </row>
    <row r="65" spans="2:2" s="130" customFormat="1">
      <c r="B65" s="158"/>
    </row>
    <row r="66" spans="2:2" s="130" customFormat="1">
      <c r="B66" s="158"/>
    </row>
    <row r="67" spans="2:2" s="130" customFormat="1">
      <c r="B67" s="158"/>
    </row>
    <row r="68" spans="2:2" s="130" customFormat="1">
      <c r="B68" s="158"/>
    </row>
    <row r="69" spans="2:2" s="130" customFormat="1">
      <c r="B69" s="158"/>
    </row>
    <row r="70" spans="2:2" s="130" customFormat="1">
      <c r="B70" s="158"/>
    </row>
    <row r="71" spans="2:2" s="130" customFormat="1">
      <c r="B71" s="158"/>
    </row>
    <row r="72" spans="2:2" s="130" customFormat="1">
      <c r="B72" s="158"/>
    </row>
    <row r="73" spans="2:2" s="130" customFormat="1">
      <c r="B73" s="158"/>
    </row>
    <row r="74" spans="2:2" s="130" customFormat="1">
      <c r="B74" s="158"/>
    </row>
    <row r="75" spans="2:2" s="130" customFormat="1">
      <c r="B75" s="158"/>
    </row>
    <row r="76" spans="2:2" s="130" customFormat="1">
      <c r="B76" s="158"/>
    </row>
    <row r="77" spans="2:2" s="130" customFormat="1">
      <c r="B77" s="158"/>
    </row>
    <row r="78" spans="2:2" s="130" customFormat="1">
      <c r="B78" s="158"/>
    </row>
    <row r="79" spans="2:2" s="130" customFormat="1">
      <c r="B79" s="158"/>
    </row>
    <row r="80" spans="2:2" s="130" customFormat="1">
      <c r="B80" s="158"/>
    </row>
    <row r="81" spans="2:4" s="130" customFormat="1">
      <c r="B81" s="158"/>
    </row>
    <row r="82" spans="2:4" s="130" customFormat="1">
      <c r="B82" s="158"/>
    </row>
    <row r="83" spans="2:4" s="130" customFormat="1">
      <c r="B83" s="158"/>
    </row>
    <row r="84" spans="2:4">
      <c r="C84" s="1"/>
      <c r="D84" s="1"/>
    </row>
    <row r="85" spans="2:4">
      <c r="C85" s="1"/>
      <c r="D85" s="1"/>
    </row>
    <row r="86" spans="2:4">
      <c r="C86" s="1"/>
      <c r="D86" s="1"/>
    </row>
    <row r="87" spans="2:4">
      <c r="C87" s="1"/>
      <c r="D87" s="1"/>
    </row>
    <row r="88" spans="2:4">
      <c r="C88" s="1"/>
      <c r="D88" s="1"/>
    </row>
    <row r="89" spans="2:4">
      <c r="C89" s="1"/>
      <c r="D89" s="1"/>
    </row>
    <row r="90" spans="2:4">
      <c r="C90" s="1"/>
      <c r="D90" s="1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Z1:XFD2 B41:B1048576 A1:A1048576 C5:C1048576 D3:XFD1048576 B1:B36 D1:X2"/>
  </dataValidations>
  <printOptions horizontalCentered="1"/>
  <pageMargins left="0" right="0" top="0.51181102362204722" bottom="0.51181102362204722" header="0" footer="0.23622047244094491"/>
  <pageSetup paperSize="9" scale="92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2.570312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4" t="s">
        <v>162</v>
      </c>
      <c r="C1" s="77" t="s" vm="1">
        <v>217</v>
      </c>
    </row>
    <row r="2" spans="2:78">
      <c r="B2" s="54" t="s">
        <v>161</v>
      </c>
      <c r="C2" s="77" t="s">
        <v>218</v>
      </c>
    </row>
    <row r="3" spans="2:78">
      <c r="B3" s="54" t="s">
        <v>163</v>
      </c>
      <c r="C3" s="77" t="s">
        <v>219</v>
      </c>
    </row>
    <row r="4" spans="2:78">
      <c r="B4" s="54" t="s">
        <v>164</v>
      </c>
      <c r="C4" s="77">
        <v>414</v>
      </c>
    </row>
    <row r="6" spans="2:78" ht="26.25" customHeight="1">
      <c r="B6" s="211" t="s">
        <v>190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2:78" ht="26.25" customHeight="1">
      <c r="B7" s="211" t="s">
        <v>119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</row>
    <row r="8" spans="2:78" s="3" customFormat="1" ht="47.25">
      <c r="B8" s="20" t="s">
        <v>134</v>
      </c>
      <c r="C8" s="28" t="s">
        <v>54</v>
      </c>
      <c r="D8" s="28" t="s">
        <v>61</v>
      </c>
      <c r="E8" s="28" t="s">
        <v>15</v>
      </c>
      <c r="F8" s="28" t="s">
        <v>78</v>
      </c>
      <c r="G8" s="28" t="s">
        <v>121</v>
      </c>
      <c r="H8" s="28" t="s">
        <v>18</v>
      </c>
      <c r="I8" s="28" t="s">
        <v>120</v>
      </c>
      <c r="J8" s="28" t="s">
        <v>17</v>
      </c>
      <c r="K8" s="28" t="s">
        <v>19</v>
      </c>
      <c r="L8" s="28" t="s">
        <v>0</v>
      </c>
      <c r="M8" s="28" t="s">
        <v>124</v>
      </c>
      <c r="N8" s="28" t="s">
        <v>128</v>
      </c>
      <c r="O8" s="28" t="s">
        <v>70</v>
      </c>
      <c r="P8" s="69" t="s">
        <v>165</v>
      </c>
      <c r="Q8" s="29" t="s">
        <v>167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74</v>
      </c>
      <c r="N9" s="15" t="s">
        <v>23</v>
      </c>
      <c r="O9" s="15" t="s">
        <v>20</v>
      </c>
      <c r="P9" s="30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131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03" sheet="1" objects="1" scenarios="1"/>
  <mergeCells count="2">
    <mergeCell ref="B6:Q6"/>
    <mergeCell ref="B7:Q7"/>
  </mergeCells>
  <phoneticPr fontId="4" type="noConversion"/>
  <conditionalFormatting sqref="B14:B11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P134"/>
  <sheetViews>
    <sheetView rightToLeft="1" zoomScale="90" zoomScaleNormal="90" workbookViewId="0"/>
  </sheetViews>
  <sheetFormatPr defaultColWidth="9.140625" defaultRowHeight="18"/>
  <cols>
    <col min="1" max="1" width="5.28515625" style="150" customWidth="1"/>
    <col min="2" max="2" width="40.140625" style="2" customWidth="1"/>
    <col min="3" max="3" width="15.57031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9" width="6.85546875" style="1" bestFit="1" customWidth="1"/>
    <col min="10" max="10" width="8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1:16">
      <c r="B1" s="54" t="s">
        <v>162</v>
      </c>
      <c r="C1" s="77" t="s" vm="1">
        <v>217</v>
      </c>
    </row>
    <row r="2" spans="1:16">
      <c r="B2" s="54" t="s">
        <v>161</v>
      </c>
      <c r="C2" s="77" t="s">
        <v>218</v>
      </c>
    </row>
    <row r="3" spans="1:16">
      <c r="B3" s="54" t="s">
        <v>163</v>
      </c>
      <c r="C3" s="77" t="s">
        <v>219</v>
      </c>
    </row>
    <row r="4" spans="1:16">
      <c r="B4" s="54" t="s">
        <v>164</v>
      </c>
      <c r="C4" s="77">
        <v>414</v>
      </c>
    </row>
    <row r="6" spans="1:16" ht="26.25" customHeight="1">
      <c r="B6" s="211" t="s">
        <v>191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1:16" s="3" customFormat="1" ht="63">
      <c r="A7" s="151"/>
      <c r="B7" s="20" t="s">
        <v>134</v>
      </c>
      <c r="C7" s="28" t="s">
        <v>204</v>
      </c>
      <c r="D7" s="28" t="s">
        <v>54</v>
      </c>
      <c r="E7" s="28" t="s">
        <v>15</v>
      </c>
      <c r="F7" s="28" t="s">
        <v>78</v>
      </c>
      <c r="G7" s="28" t="s">
        <v>18</v>
      </c>
      <c r="H7" s="28" t="s">
        <v>120</v>
      </c>
      <c r="I7" s="12" t="s">
        <v>44</v>
      </c>
      <c r="J7" s="69" t="s">
        <v>19</v>
      </c>
      <c r="K7" s="28" t="s">
        <v>0</v>
      </c>
      <c r="L7" s="28" t="s">
        <v>124</v>
      </c>
      <c r="M7" s="28" t="s">
        <v>128</v>
      </c>
      <c r="N7" s="69" t="s">
        <v>165</v>
      </c>
      <c r="O7" s="29" t="s">
        <v>167</v>
      </c>
      <c r="P7" s="1"/>
    </row>
    <row r="8" spans="1:16" s="3" customFormat="1" ht="24" customHeight="1">
      <c r="A8" s="151"/>
      <c r="B8" s="14"/>
      <c r="C8" s="68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74</v>
      </c>
      <c r="M8" s="15" t="s">
        <v>23</v>
      </c>
      <c r="N8" s="30" t="s">
        <v>20</v>
      </c>
      <c r="O8" s="16" t="s">
        <v>20</v>
      </c>
      <c r="P8" s="1"/>
    </row>
    <row r="9" spans="1:16" s="4" customFormat="1" ht="18" customHeight="1">
      <c r="A9" s="152"/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</row>
    <row r="10" spans="1:16" s="132" customFormat="1" ht="18" customHeight="1">
      <c r="A10" s="152"/>
      <c r="B10" s="78" t="s">
        <v>49</v>
      </c>
      <c r="C10" s="79"/>
      <c r="D10" s="79"/>
      <c r="E10" s="79"/>
      <c r="F10" s="79"/>
      <c r="G10" s="87">
        <v>5.5924991768893895</v>
      </c>
      <c r="H10" s="79"/>
      <c r="I10" s="79"/>
      <c r="J10" s="101">
        <v>2.6317531641961787E-2</v>
      </c>
      <c r="K10" s="87"/>
      <c r="L10" s="89"/>
      <c r="M10" s="87">
        <f>M11+M117</f>
        <v>44387.063039999986</v>
      </c>
      <c r="N10" s="88">
        <f>M10/$M$10</f>
        <v>1</v>
      </c>
      <c r="O10" s="88">
        <f>M10/'סכום נכסי הקרן'!$C$43</f>
        <v>2.6079426857184982E-2</v>
      </c>
      <c r="P10" s="130"/>
    </row>
    <row r="11" spans="1:16" s="130" customFormat="1" ht="21.75" customHeight="1">
      <c r="A11" s="150"/>
      <c r="B11" s="80" t="s">
        <v>47</v>
      </c>
      <c r="C11" s="81"/>
      <c r="D11" s="81"/>
      <c r="E11" s="81"/>
      <c r="F11" s="81"/>
      <c r="G11" s="90">
        <v>5.6280182634508673</v>
      </c>
      <c r="H11" s="81"/>
      <c r="I11" s="81"/>
      <c r="J11" s="102">
        <v>2.5354691179787982E-2</v>
      </c>
      <c r="K11" s="90"/>
      <c r="L11" s="92"/>
      <c r="M11" s="90">
        <f>M12+M17+M112</f>
        <v>41609.157199999987</v>
      </c>
      <c r="N11" s="91">
        <f t="shared" ref="N11" si="0">M11/$M$10</f>
        <v>0.93741631795965741</v>
      </c>
      <c r="O11" s="91">
        <f>M11/'סכום נכסי הקרן'!$C$43</f>
        <v>2.4447280298960546E-2</v>
      </c>
    </row>
    <row r="12" spans="1:16" s="130" customFormat="1">
      <c r="A12" s="150"/>
      <c r="B12" s="100" t="s">
        <v>102</v>
      </c>
      <c r="C12" s="81"/>
      <c r="D12" s="81"/>
      <c r="E12" s="81"/>
      <c r="F12" s="81"/>
      <c r="G12" s="90">
        <v>1.7989736505903573</v>
      </c>
      <c r="H12" s="81"/>
      <c r="I12" s="81"/>
      <c r="J12" s="102">
        <v>5.049468069519774E-2</v>
      </c>
      <c r="K12" s="90"/>
      <c r="L12" s="92"/>
      <c r="M12" s="90">
        <f>SUM(M13:M15)</f>
        <v>1905.0637099999999</v>
      </c>
      <c r="N12" s="91">
        <f>M12/$M$10</f>
        <v>4.2919345852714487E-2</v>
      </c>
      <c r="O12" s="91">
        <f>M12/'סכום נכסי הקרן'!$C$43</f>
        <v>1.119311940924093E-3</v>
      </c>
    </row>
    <row r="13" spans="1:16" s="130" customFormat="1">
      <c r="A13" s="150"/>
      <c r="B13" s="86" t="s">
        <v>1754</v>
      </c>
      <c r="C13" s="96" t="s">
        <v>1689</v>
      </c>
      <c r="D13" s="83">
        <v>339902939</v>
      </c>
      <c r="E13" s="83" t="s">
        <v>344</v>
      </c>
      <c r="F13" s="83" t="s">
        <v>1669</v>
      </c>
      <c r="G13" s="93">
        <v>1.99</v>
      </c>
      <c r="H13" s="96" t="s">
        <v>1695</v>
      </c>
      <c r="I13" s="83"/>
      <c r="J13" s="97">
        <v>4.5899999999999996E-2</v>
      </c>
      <c r="K13" s="93">
        <v>88460.18</v>
      </c>
      <c r="L13" s="95">
        <f>+M13*1000/K13*100</f>
        <v>107.83771862096594</v>
      </c>
      <c r="M13" s="93">
        <v>95.393439999999984</v>
      </c>
      <c r="N13" s="94">
        <f>M13/$M$10</f>
        <v>2.1491270984528741E-3</v>
      </c>
      <c r="O13" s="94">
        <f>M13/'סכום נכסי הקרן'!$C$43</f>
        <v>5.6048002970895918E-5</v>
      </c>
    </row>
    <row r="14" spans="1:16" s="130" customFormat="1">
      <c r="A14" s="150"/>
      <c r="B14" s="86" t="s">
        <v>1755</v>
      </c>
      <c r="C14" s="96" t="s">
        <v>1689</v>
      </c>
      <c r="D14" s="83">
        <v>339903321</v>
      </c>
      <c r="E14" s="83" t="s">
        <v>344</v>
      </c>
      <c r="F14" s="83" t="s">
        <v>1669</v>
      </c>
      <c r="G14" s="93">
        <v>0.78</v>
      </c>
      <c r="H14" s="96" t="s">
        <v>1695</v>
      </c>
      <c r="I14" s="83"/>
      <c r="J14" s="97">
        <v>6.1700000000000005E-2</v>
      </c>
      <c r="K14" s="93">
        <v>103727.44</v>
      </c>
      <c r="L14" s="95">
        <f>+M14*1000/K14*100</f>
        <v>104.96573519986609</v>
      </c>
      <c r="M14" s="93">
        <v>108.87826999999997</v>
      </c>
      <c r="N14" s="94">
        <f>M14/$M$10</f>
        <v>2.4529280052136564E-3</v>
      </c>
      <c r="O14" s="94">
        <f>M14/'סכום נכסי הקרן'!$C$43</f>
        <v>6.3970956497910213E-5</v>
      </c>
    </row>
    <row r="15" spans="1:16" s="130" customFormat="1">
      <c r="A15" s="150"/>
      <c r="B15" s="86" t="s">
        <v>1757</v>
      </c>
      <c r="C15" s="96" t="s">
        <v>1689</v>
      </c>
      <c r="D15" s="83">
        <v>333360213</v>
      </c>
      <c r="E15" s="83" t="s">
        <v>344</v>
      </c>
      <c r="F15" s="83" t="s">
        <v>1669</v>
      </c>
      <c r="G15" s="93">
        <v>1.8300000000000003</v>
      </c>
      <c r="H15" s="96" t="s">
        <v>1695</v>
      </c>
      <c r="I15" s="83"/>
      <c r="J15" s="97">
        <v>5.0300000000000004E-2</v>
      </c>
      <c r="K15" s="93">
        <v>1361273.83</v>
      </c>
      <c r="L15" s="95">
        <f>+M15*1000/K15*100</f>
        <v>124.94121039556016</v>
      </c>
      <c r="M15" s="93">
        <v>1700.7919999999999</v>
      </c>
      <c r="N15" s="94">
        <f>M15/$M$10</f>
        <v>3.8317290749047953E-2</v>
      </c>
      <c r="O15" s="94">
        <f>M15/'סכום נכסי הקרן'!$C$43</f>
        <v>9.9929298145528698E-4</v>
      </c>
    </row>
    <row r="16" spans="1:16" s="130" customFormat="1">
      <c r="A16" s="150"/>
      <c r="B16" s="158"/>
      <c r="C16" s="158"/>
      <c r="D16" s="158"/>
    </row>
    <row r="17" spans="1:15" s="130" customFormat="1">
      <c r="A17" s="150"/>
      <c r="B17" s="100" t="s">
        <v>46</v>
      </c>
      <c r="C17" s="81"/>
      <c r="D17" s="81"/>
      <c r="E17" s="81"/>
      <c r="F17" s="81"/>
      <c r="G17" s="90">
        <v>5.9893692692375602</v>
      </c>
      <c r="H17" s="81"/>
      <c r="I17" s="81"/>
      <c r="J17" s="102">
        <v>2.3914116833710922E-2</v>
      </c>
      <c r="K17" s="90"/>
      <c r="L17" s="92"/>
      <c r="M17" s="90">
        <v>38047.452619999982</v>
      </c>
      <c r="N17" s="91">
        <f t="shared" ref="N17:N80" si="1">M17/$M$10</f>
        <v>0.85717436600193664</v>
      </c>
      <c r="O17" s="91">
        <f>M17/'סכום נכסי הקרן'!$C$43</f>
        <v>2.2354616182001415E-2</v>
      </c>
    </row>
    <row r="18" spans="1:15" s="130" customFormat="1">
      <c r="A18" s="150"/>
      <c r="B18" s="86" t="s">
        <v>1718</v>
      </c>
      <c r="C18" s="96" t="s">
        <v>1689</v>
      </c>
      <c r="D18" s="83">
        <v>5513</v>
      </c>
      <c r="E18" s="83" t="s">
        <v>308</v>
      </c>
      <c r="F18" s="83" t="s">
        <v>146</v>
      </c>
      <c r="G18" s="93">
        <v>0.25999999999999995</v>
      </c>
      <c r="H18" s="96" t="s">
        <v>149</v>
      </c>
      <c r="I18" s="97">
        <v>6.0599999999999994E-2</v>
      </c>
      <c r="J18" s="97">
        <v>-2.3999999999999998E-3</v>
      </c>
      <c r="K18" s="93">
        <v>294444.53999999992</v>
      </c>
      <c r="L18" s="95">
        <v>120.42</v>
      </c>
      <c r="M18" s="93">
        <v>354.57014000000004</v>
      </c>
      <c r="N18" s="94">
        <f t="shared" si="1"/>
        <v>7.9881414924991654E-3</v>
      </c>
      <c r="O18" s="94">
        <f>M18/'סכום נכסי הקרן'!$C$43</f>
        <v>2.0832615177847645E-4</v>
      </c>
    </row>
    <row r="19" spans="1:15" s="130" customFormat="1">
      <c r="A19" s="86"/>
      <c r="B19" s="86" t="s">
        <v>1719</v>
      </c>
      <c r="C19" s="96" t="s">
        <v>1690</v>
      </c>
      <c r="D19" s="83">
        <v>90148620</v>
      </c>
      <c r="E19" s="83" t="s">
        <v>344</v>
      </c>
      <c r="F19" s="83" t="s">
        <v>147</v>
      </c>
      <c r="G19" s="93">
        <v>11.17</v>
      </c>
      <c r="H19" s="96" t="s">
        <v>149</v>
      </c>
      <c r="I19" s="97">
        <v>3.1699999999999999E-2</v>
      </c>
      <c r="J19" s="97">
        <v>2.7200000000000002E-2</v>
      </c>
      <c r="K19" s="93">
        <v>144388.85999999996</v>
      </c>
      <c r="L19" s="95">
        <v>105.48</v>
      </c>
      <c r="M19" s="93">
        <v>152.30137999999997</v>
      </c>
      <c r="N19" s="94">
        <f t="shared" si="1"/>
        <v>3.4312110234180526E-3</v>
      </c>
      <c r="O19" s="94">
        <f>M19/'סכום נכסי הקרן'!$C$43</f>
        <v>8.9484016916797931E-5</v>
      </c>
    </row>
    <row r="20" spans="1:15" s="130" customFormat="1">
      <c r="A20" s="86"/>
      <c r="B20" s="86" t="s">
        <v>1719</v>
      </c>
      <c r="C20" s="96" t="s">
        <v>1690</v>
      </c>
      <c r="D20" s="83">
        <v>90148621</v>
      </c>
      <c r="E20" s="83" t="s">
        <v>344</v>
      </c>
      <c r="F20" s="83" t="s">
        <v>147</v>
      </c>
      <c r="G20" s="93">
        <v>11.159999999999998</v>
      </c>
      <c r="H20" s="96" t="s">
        <v>149</v>
      </c>
      <c r="I20" s="97">
        <v>3.1899999999999998E-2</v>
      </c>
      <c r="J20" s="97">
        <v>2.7200000000000002E-2</v>
      </c>
      <c r="K20" s="93">
        <v>202144.40999999997</v>
      </c>
      <c r="L20" s="95">
        <v>105.67</v>
      </c>
      <c r="M20" s="93">
        <v>213.60599999999997</v>
      </c>
      <c r="N20" s="94">
        <f t="shared" si="1"/>
        <v>4.812348134128769E-3</v>
      </c>
      <c r="O20" s="94">
        <f>M20/'סכום נכסי הקרן'!$C$43</f>
        <v>1.2550328117532183E-4</v>
      </c>
    </row>
    <row r="21" spans="1:15" s="130" customFormat="1">
      <c r="A21" s="150"/>
      <c r="B21" s="86" t="s">
        <v>1720</v>
      </c>
      <c r="C21" s="96" t="s">
        <v>1689</v>
      </c>
      <c r="D21" s="83">
        <v>14811160</v>
      </c>
      <c r="E21" s="83" t="s">
        <v>344</v>
      </c>
      <c r="F21" s="83" t="s">
        <v>146</v>
      </c>
      <c r="G21" s="93">
        <v>8.32</v>
      </c>
      <c r="H21" s="96" t="s">
        <v>149</v>
      </c>
      <c r="I21" s="97">
        <v>4.2030000000000005E-2</v>
      </c>
      <c r="J21" s="97">
        <v>3.2099999999999997E-2</v>
      </c>
      <c r="K21" s="93">
        <v>146672.51999999999</v>
      </c>
      <c r="L21" s="95">
        <v>109.62</v>
      </c>
      <c r="M21" s="93">
        <v>160.78239999999997</v>
      </c>
      <c r="N21" s="94">
        <f t="shared" si="1"/>
        <v>3.6222806599100462E-3</v>
      </c>
      <c r="O21" s="94">
        <f>M21/'סכום נכסי הקרן'!$C$43</f>
        <v>9.4467003526319795E-5</v>
      </c>
    </row>
    <row r="22" spans="1:15" s="130" customFormat="1">
      <c r="A22" s="150"/>
      <c r="B22" s="86" t="s">
        <v>1721</v>
      </c>
      <c r="C22" s="96" t="s">
        <v>1689</v>
      </c>
      <c r="D22" s="83">
        <v>14760843</v>
      </c>
      <c r="E22" s="83" t="s">
        <v>344</v>
      </c>
      <c r="F22" s="83" t="s">
        <v>146</v>
      </c>
      <c r="G22" s="93">
        <v>6.5900000000000007</v>
      </c>
      <c r="H22" s="96" t="s">
        <v>149</v>
      </c>
      <c r="I22" s="97">
        <v>4.4999999999999998E-2</v>
      </c>
      <c r="J22" s="97">
        <v>1.32E-2</v>
      </c>
      <c r="K22" s="93">
        <v>1995580.8799999997</v>
      </c>
      <c r="L22" s="95">
        <v>125</v>
      </c>
      <c r="M22" s="93">
        <v>2494.4761599999997</v>
      </c>
      <c r="N22" s="94">
        <f t="shared" si="1"/>
        <v>5.619827015254579E-2</v>
      </c>
      <c r="O22" s="94">
        <f>M22/'סכום נכסי הקרן'!$C$43</f>
        <v>1.4656186759436397E-3</v>
      </c>
    </row>
    <row r="23" spans="1:15" s="130" customFormat="1">
      <c r="A23" s="150"/>
      <c r="B23" s="86" t="s">
        <v>1722</v>
      </c>
      <c r="C23" s="96" t="s">
        <v>1690</v>
      </c>
      <c r="D23" s="83">
        <v>92322010</v>
      </c>
      <c r="E23" s="83" t="s">
        <v>386</v>
      </c>
      <c r="F23" s="83" t="s">
        <v>146</v>
      </c>
      <c r="G23" s="93">
        <v>3.6599999999999997</v>
      </c>
      <c r="H23" s="96" t="s">
        <v>149</v>
      </c>
      <c r="I23" s="97">
        <v>0.06</v>
      </c>
      <c r="J23" s="97">
        <v>1.37E-2</v>
      </c>
      <c r="K23" s="93">
        <v>3058168.3699999992</v>
      </c>
      <c r="L23" s="95">
        <v>119.46</v>
      </c>
      <c r="M23" s="93">
        <v>3649.1798099999996</v>
      </c>
      <c r="N23" s="94">
        <f t="shared" si="1"/>
        <v>8.2212689015073906E-2</v>
      </c>
      <c r="O23" s="94">
        <f>M23/'סכום נכסי הקרן'!$C$43</f>
        <v>2.1440598099011152E-3</v>
      </c>
    </row>
    <row r="24" spans="1:15" s="130" customFormat="1">
      <c r="A24" s="150"/>
      <c r="B24" s="86" t="s">
        <v>1723</v>
      </c>
      <c r="C24" s="96" t="s">
        <v>1690</v>
      </c>
      <c r="D24" s="83">
        <v>92321020</v>
      </c>
      <c r="E24" s="83" t="s">
        <v>386</v>
      </c>
      <c r="F24" s="83" t="s">
        <v>146</v>
      </c>
      <c r="G24" s="93">
        <v>1.9099999999999997</v>
      </c>
      <c r="H24" s="96" t="s">
        <v>148</v>
      </c>
      <c r="I24" s="97">
        <v>3.8626999999999995E-2</v>
      </c>
      <c r="J24" s="97">
        <v>2.4899999999999992E-2</v>
      </c>
      <c r="K24" s="93">
        <v>223124.99999999997</v>
      </c>
      <c r="L24" s="95">
        <v>103.77</v>
      </c>
      <c r="M24" s="93">
        <v>871.96762999999987</v>
      </c>
      <c r="N24" s="94">
        <f t="shared" si="1"/>
        <v>1.9644634501143156E-2</v>
      </c>
      <c r="O24" s="94">
        <f>M24/'סכום נכסי הקרן'!$C$43</f>
        <v>5.1232080860869544E-4</v>
      </c>
    </row>
    <row r="25" spans="1:15" s="130" customFormat="1">
      <c r="A25" s="86"/>
      <c r="B25" s="86" t="s">
        <v>1749</v>
      </c>
      <c r="C25" s="96" t="s">
        <v>1689</v>
      </c>
      <c r="D25" s="83">
        <v>414968</v>
      </c>
      <c r="E25" s="83" t="s">
        <v>386</v>
      </c>
      <c r="F25" s="83" t="s">
        <v>146</v>
      </c>
      <c r="G25" s="93">
        <v>7.4400000000000022</v>
      </c>
      <c r="H25" s="96" t="s">
        <v>149</v>
      </c>
      <c r="I25" s="97">
        <v>2.5399999999999999E-2</v>
      </c>
      <c r="J25" s="97">
        <v>2.2800000000000001E-2</v>
      </c>
      <c r="K25" s="93">
        <v>841276.18999999983</v>
      </c>
      <c r="L25" s="95">
        <v>101.8</v>
      </c>
      <c r="M25" s="93">
        <v>856.41915999999981</v>
      </c>
      <c r="N25" s="94">
        <f t="shared" si="1"/>
        <v>1.9294341669513625E-2</v>
      </c>
      <c r="O25" s="94">
        <f>M25/'סכום נכסי הקרן'!$C$43</f>
        <v>5.0318537232761694E-4</v>
      </c>
    </row>
    <row r="26" spans="1:15" s="130" customFormat="1">
      <c r="A26" s="150"/>
      <c r="B26" s="86" t="s">
        <v>1724</v>
      </c>
      <c r="C26" s="96" t="s">
        <v>1690</v>
      </c>
      <c r="D26" s="83">
        <v>90145980</v>
      </c>
      <c r="E26" s="83" t="s">
        <v>386</v>
      </c>
      <c r="F26" s="83" t="s">
        <v>146</v>
      </c>
      <c r="G26" s="93">
        <v>6.46</v>
      </c>
      <c r="H26" s="96" t="s">
        <v>149</v>
      </c>
      <c r="I26" s="97">
        <v>2.3599999999999999E-2</v>
      </c>
      <c r="J26" s="97">
        <v>1.8700000000000005E-2</v>
      </c>
      <c r="K26" s="93">
        <v>1678256.9799999997</v>
      </c>
      <c r="L26" s="95">
        <v>103.81</v>
      </c>
      <c r="M26" s="93">
        <v>1742.1986399999998</v>
      </c>
      <c r="N26" s="94">
        <f t="shared" si="1"/>
        <v>3.9250144539412182E-2</v>
      </c>
      <c r="O26" s="94">
        <f>M26/'סכום נכסי הקרן'!$C$43</f>
        <v>1.0236212736495385E-3</v>
      </c>
    </row>
    <row r="27" spans="1:15" s="130" customFormat="1">
      <c r="A27" s="150"/>
      <c r="B27" s="86" t="s">
        <v>1725</v>
      </c>
      <c r="C27" s="96" t="s">
        <v>1689</v>
      </c>
      <c r="D27" s="83">
        <v>4176</v>
      </c>
      <c r="E27" s="83" t="s">
        <v>386</v>
      </c>
      <c r="F27" s="83" t="s">
        <v>146</v>
      </c>
      <c r="G27" s="93">
        <v>2.1499999999999995</v>
      </c>
      <c r="H27" s="96" t="s">
        <v>149</v>
      </c>
      <c r="I27" s="97">
        <v>1E-3</v>
      </c>
      <c r="J27" s="97">
        <v>2.3E-2</v>
      </c>
      <c r="K27" s="93">
        <v>96290.75999999998</v>
      </c>
      <c r="L27" s="95">
        <v>103.53</v>
      </c>
      <c r="M27" s="93">
        <v>99.689820000000012</v>
      </c>
      <c r="N27" s="94">
        <f t="shared" si="1"/>
        <v>2.2459206167833906E-3</v>
      </c>
      <c r="O27" s="94">
        <f>M27/'סכום נכסי הקרן'!$C$43</f>
        <v>5.8572322452446215E-5</v>
      </c>
    </row>
    <row r="28" spans="1:15" s="130" customFormat="1">
      <c r="A28" s="150"/>
      <c r="B28" s="86" t="s">
        <v>1726</v>
      </c>
      <c r="C28" s="96" t="s">
        <v>1689</v>
      </c>
      <c r="D28" s="83">
        <v>4260</v>
      </c>
      <c r="E28" s="83" t="s">
        <v>386</v>
      </c>
      <c r="F28" s="83" t="s">
        <v>146</v>
      </c>
      <c r="G28" s="93">
        <v>2.15</v>
      </c>
      <c r="H28" s="96" t="s">
        <v>149</v>
      </c>
      <c r="I28" s="97">
        <v>1E-3</v>
      </c>
      <c r="J28" s="97">
        <v>2.53E-2</v>
      </c>
      <c r="K28" s="93">
        <v>180828.7</v>
      </c>
      <c r="L28" s="95">
        <v>103.03</v>
      </c>
      <c r="M28" s="93">
        <v>186.30780999999996</v>
      </c>
      <c r="N28" s="94">
        <f t="shared" si="1"/>
        <v>4.1973448396913811E-3</v>
      </c>
      <c r="O28" s="94">
        <f>M28/'סכום נכסי הקרן'!$C$43</f>
        <v>1.0946434774111419E-4</v>
      </c>
    </row>
    <row r="29" spans="1:15" s="130" customFormat="1">
      <c r="A29" s="150"/>
      <c r="B29" s="86" t="s">
        <v>1726</v>
      </c>
      <c r="C29" s="96" t="s">
        <v>1689</v>
      </c>
      <c r="D29" s="83">
        <v>4280</v>
      </c>
      <c r="E29" s="83" t="s">
        <v>386</v>
      </c>
      <c r="F29" s="83" t="s">
        <v>146</v>
      </c>
      <c r="G29" s="93">
        <v>2.15</v>
      </c>
      <c r="H29" s="96" t="s">
        <v>149</v>
      </c>
      <c r="I29" s="97">
        <v>1E-3</v>
      </c>
      <c r="J29" s="97">
        <v>2.3900000000000001E-2</v>
      </c>
      <c r="K29" s="93">
        <v>188050.59999999998</v>
      </c>
      <c r="L29" s="95">
        <v>103.33</v>
      </c>
      <c r="M29" s="93">
        <v>194.31267999999997</v>
      </c>
      <c r="N29" s="94">
        <f t="shared" si="1"/>
        <v>4.3776872514609162E-3</v>
      </c>
      <c r="O29" s="94">
        <f>M29/'סכום נכסי הקרן'!$C$43</f>
        <v>1.1416757447810612E-4</v>
      </c>
    </row>
    <row r="30" spans="1:15" s="130" customFormat="1">
      <c r="A30" s="150"/>
      <c r="B30" s="86" t="s">
        <v>1726</v>
      </c>
      <c r="C30" s="96" t="s">
        <v>1689</v>
      </c>
      <c r="D30" s="83">
        <v>4344</v>
      </c>
      <c r="E30" s="83" t="s">
        <v>386</v>
      </c>
      <c r="F30" s="83" t="s">
        <v>146</v>
      </c>
      <c r="G30" s="93">
        <v>2.1499999999999995</v>
      </c>
      <c r="H30" s="96" t="s">
        <v>149</v>
      </c>
      <c r="I30" s="97">
        <v>1E-3</v>
      </c>
      <c r="J30" s="97">
        <v>2.3499999999999997E-2</v>
      </c>
      <c r="K30" s="93">
        <v>147773.59999999998</v>
      </c>
      <c r="L30" s="95">
        <v>103.42</v>
      </c>
      <c r="M30" s="93">
        <v>152.82746</v>
      </c>
      <c r="N30" s="94">
        <f t="shared" si="1"/>
        <v>3.4430631254489066E-3</v>
      </c>
      <c r="O30" s="94">
        <f>M30/'סכום נכסי הקרן'!$C$43</f>
        <v>8.9793112944815473E-5</v>
      </c>
    </row>
    <row r="31" spans="1:15" s="130" customFormat="1">
      <c r="A31" s="150"/>
      <c r="B31" s="86" t="s">
        <v>1726</v>
      </c>
      <c r="C31" s="96" t="s">
        <v>1689</v>
      </c>
      <c r="D31" s="83">
        <v>4452</v>
      </c>
      <c r="E31" s="83" t="s">
        <v>386</v>
      </c>
      <c r="F31" s="83" t="s">
        <v>146</v>
      </c>
      <c r="G31" s="93">
        <v>2.15</v>
      </c>
      <c r="H31" s="96" t="s">
        <v>149</v>
      </c>
      <c r="I31" s="97">
        <v>1E-3</v>
      </c>
      <c r="J31" s="97">
        <v>2.9500000000000002E-2</v>
      </c>
      <c r="K31" s="93">
        <v>58477.169999999991</v>
      </c>
      <c r="L31" s="95">
        <v>102.13</v>
      </c>
      <c r="M31" s="93">
        <v>59.722729999999991</v>
      </c>
      <c r="N31" s="94">
        <f t="shared" si="1"/>
        <v>1.345498573451009E-3</v>
      </c>
      <c r="O31" s="94">
        <f>M31/'סכום נכסי הקרן'!$C$43</f>
        <v>3.5089831632762325E-5</v>
      </c>
    </row>
    <row r="32" spans="1:15" s="130" customFormat="1">
      <c r="A32" s="150"/>
      <c r="B32" s="86" t="s">
        <v>1726</v>
      </c>
      <c r="C32" s="96" t="s">
        <v>1689</v>
      </c>
      <c r="D32" s="83">
        <v>4464</v>
      </c>
      <c r="E32" s="83" t="s">
        <v>386</v>
      </c>
      <c r="F32" s="83" t="s">
        <v>146</v>
      </c>
      <c r="G32" s="93">
        <v>2.1500000000000004</v>
      </c>
      <c r="H32" s="96" t="s">
        <v>149</v>
      </c>
      <c r="I32" s="97">
        <v>1E-3</v>
      </c>
      <c r="J32" s="97">
        <v>2.64E-2</v>
      </c>
      <c r="K32" s="93">
        <v>91479.809999999983</v>
      </c>
      <c r="L32" s="95">
        <v>102.79</v>
      </c>
      <c r="M32" s="93">
        <v>94.032089999999982</v>
      </c>
      <c r="N32" s="94">
        <f t="shared" si="1"/>
        <v>2.1184571260157883E-3</v>
      </c>
      <c r="O32" s="94">
        <f>M32/'סכום נכסי הקרן'!$C$43</f>
        <v>5.5248147668011056E-5</v>
      </c>
    </row>
    <row r="33" spans="1:15" s="130" customFormat="1">
      <c r="A33" s="150"/>
      <c r="B33" s="86" t="s">
        <v>1726</v>
      </c>
      <c r="C33" s="96" t="s">
        <v>1689</v>
      </c>
      <c r="D33" s="83">
        <v>4495</v>
      </c>
      <c r="E33" s="83" t="s">
        <v>386</v>
      </c>
      <c r="F33" s="83" t="s">
        <v>146</v>
      </c>
      <c r="G33" s="93">
        <v>2.15</v>
      </c>
      <c r="H33" s="96" t="s">
        <v>149</v>
      </c>
      <c r="I33" s="97">
        <v>1E-3</v>
      </c>
      <c r="J33" s="97">
        <v>2.8699999999999996E-2</v>
      </c>
      <c r="K33" s="93">
        <v>41377.529999999992</v>
      </c>
      <c r="L33" s="95">
        <v>102.3</v>
      </c>
      <c r="M33" s="93">
        <v>42.329209999999989</v>
      </c>
      <c r="N33" s="94">
        <f t="shared" si="1"/>
        <v>9.5363845005591976E-4</v>
      </c>
      <c r="O33" s="94">
        <f>M33/'סכום נכסי הקרן'!$C$43</f>
        <v>2.4870344206432614E-5</v>
      </c>
    </row>
    <row r="34" spans="1:15" s="130" customFormat="1">
      <c r="A34" s="86"/>
      <c r="B34" s="86" t="s">
        <v>1726</v>
      </c>
      <c r="C34" s="96" t="s">
        <v>1689</v>
      </c>
      <c r="D34" s="83">
        <v>4680</v>
      </c>
      <c r="E34" s="83" t="s">
        <v>386</v>
      </c>
      <c r="F34" s="83" t="s">
        <v>146</v>
      </c>
      <c r="G34" s="93">
        <v>2.15</v>
      </c>
      <c r="H34" s="96" t="s">
        <v>149</v>
      </c>
      <c r="I34" s="97">
        <v>1E-3</v>
      </c>
      <c r="J34" s="97">
        <v>3.2599999999999997E-2</v>
      </c>
      <c r="K34" s="93">
        <v>17666.999999999996</v>
      </c>
      <c r="L34" s="95">
        <v>101.37</v>
      </c>
      <c r="M34" s="93">
        <v>17.909039999999997</v>
      </c>
      <c r="N34" s="94">
        <f t="shared" si="1"/>
        <v>4.0347431826838893E-4</v>
      </c>
      <c r="O34" s="94">
        <f>M34/'סכום נכסי הקרן'!$C$43</f>
        <v>1.0522378972033024E-5</v>
      </c>
    </row>
    <row r="35" spans="1:15" s="130" customFormat="1">
      <c r="A35" s="150"/>
      <c r="B35" s="86" t="s">
        <v>1727</v>
      </c>
      <c r="C35" s="96" t="s">
        <v>1690</v>
      </c>
      <c r="D35" s="83">
        <v>95350502</v>
      </c>
      <c r="E35" s="83" t="s">
        <v>386</v>
      </c>
      <c r="F35" s="83" t="s">
        <v>146</v>
      </c>
      <c r="G35" s="93">
        <v>7.5</v>
      </c>
      <c r="H35" s="96" t="s">
        <v>149</v>
      </c>
      <c r="I35" s="97">
        <v>5.3499999999999999E-2</v>
      </c>
      <c r="J35" s="97">
        <v>3.5099999999999999E-2</v>
      </c>
      <c r="K35" s="93">
        <v>38796.369999999995</v>
      </c>
      <c r="L35" s="95">
        <v>114.38</v>
      </c>
      <c r="M35" s="93">
        <v>44.375279999999989</v>
      </c>
      <c r="N35" s="94">
        <f t="shared" si="1"/>
        <v>9.99734538868017E-4</v>
      </c>
      <c r="O35" s="94">
        <f>M35/'סכום נכסי הקרן'!$C$43</f>
        <v>2.6072503783010006E-5</v>
      </c>
    </row>
    <row r="36" spans="1:15" s="130" customFormat="1">
      <c r="A36" s="150"/>
      <c r="B36" s="86" t="s">
        <v>1727</v>
      </c>
      <c r="C36" s="96" t="s">
        <v>1690</v>
      </c>
      <c r="D36" s="83">
        <v>95350101</v>
      </c>
      <c r="E36" s="83" t="s">
        <v>386</v>
      </c>
      <c r="F36" s="83" t="s">
        <v>146</v>
      </c>
      <c r="G36" s="93">
        <v>7.86</v>
      </c>
      <c r="H36" s="96" t="s">
        <v>149</v>
      </c>
      <c r="I36" s="97">
        <v>5.3499999999999999E-2</v>
      </c>
      <c r="J36" s="97">
        <v>1.8899999999999997E-2</v>
      </c>
      <c r="K36" s="93">
        <v>192684.50999999995</v>
      </c>
      <c r="L36" s="95">
        <v>129.18</v>
      </c>
      <c r="M36" s="93">
        <v>248.90984999999998</v>
      </c>
      <c r="N36" s="94">
        <f t="shared" si="1"/>
        <v>5.607711638314335E-3</v>
      </c>
      <c r="O36" s="94">
        <f>M36/'סכום נכסי הקרן'!$C$43</f>
        <v>1.4624590550760367E-4</v>
      </c>
    </row>
    <row r="37" spans="1:15" s="130" customFormat="1">
      <c r="A37" s="150"/>
      <c r="B37" s="86" t="s">
        <v>1727</v>
      </c>
      <c r="C37" s="96" t="s">
        <v>1690</v>
      </c>
      <c r="D37" s="83">
        <v>95350102</v>
      </c>
      <c r="E37" s="83" t="s">
        <v>386</v>
      </c>
      <c r="F37" s="83" t="s">
        <v>146</v>
      </c>
      <c r="G37" s="93">
        <v>7.4999999999999982</v>
      </c>
      <c r="H37" s="96" t="s">
        <v>149</v>
      </c>
      <c r="I37" s="97">
        <v>5.3499999999999999E-2</v>
      </c>
      <c r="J37" s="97">
        <v>3.5099999999999992E-2</v>
      </c>
      <c r="K37" s="93">
        <v>30362.379999999994</v>
      </c>
      <c r="L37" s="95">
        <v>114.38</v>
      </c>
      <c r="M37" s="93">
        <v>34.728480000000005</v>
      </c>
      <c r="N37" s="94">
        <f t="shared" si="1"/>
        <v>7.8240094346192668E-4</v>
      </c>
      <c r="O37" s="94">
        <f>M37/'סכום נכסי הקרן'!$C$43</f>
        <v>2.040456817800784E-5</v>
      </c>
    </row>
    <row r="38" spans="1:15" s="130" customFormat="1">
      <c r="A38" s="150"/>
      <c r="B38" s="86" t="s">
        <v>1727</v>
      </c>
      <c r="C38" s="96" t="s">
        <v>1690</v>
      </c>
      <c r="D38" s="83">
        <v>95350202</v>
      </c>
      <c r="E38" s="83" t="s">
        <v>386</v>
      </c>
      <c r="F38" s="83" t="s">
        <v>146</v>
      </c>
      <c r="G38" s="93">
        <v>7.4999999999999991</v>
      </c>
      <c r="H38" s="96" t="s">
        <v>149</v>
      </c>
      <c r="I38" s="97">
        <v>5.3499999999999999E-2</v>
      </c>
      <c r="J38" s="97">
        <v>3.5099999999999999E-2</v>
      </c>
      <c r="K38" s="93">
        <v>38796.369999999988</v>
      </c>
      <c r="L38" s="95">
        <v>114.38</v>
      </c>
      <c r="M38" s="93">
        <v>44.375289999999993</v>
      </c>
      <c r="N38" s="94">
        <f t="shared" si="1"/>
        <v>9.9973476415888608E-4</v>
      </c>
      <c r="O38" s="94">
        <f>M38/'סכום נכסי הקרן'!$C$43</f>
        <v>2.6072509658466746E-5</v>
      </c>
    </row>
    <row r="39" spans="1:15" s="130" customFormat="1">
      <c r="A39" s="150"/>
      <c r="B39" s="86" t="s">
        <v>1727</v>
      </c>
      <c r="C39" s="96" t="s">
        <v>1690</v>
      </c>
      <c r="D39" s="83">
        <v>95350201</v>
      </c>
      <c r="E39" s="83" t="s">
        <v>386</v>
      </c>
      <c r="F39" s="83" t="s">
        <v>146</v>
      </c>
      <c r="G39" s="93">
        <v>7.8599999999999994</v>
      </c>
      <c r="H39" s="96" t="s">
        <v>149</v>
      </c>
      <c r="I39" s="97">
        <v>5.3499999999999999E-2</v>
      </c>
      <c r="J39" s="97">
        <v>1.89E-2</v>
      </c>
      <c r="K39" s="93">
        <v>204727.28999999995</v>
      </c>
      <c r="L39" s="95">
        <v>129.18</v>
      </c>
      <c r="M39" s="93">
        <v>264.46672999999998</v>
      </c>
      <c r="N39" s="94">
        <f t="shared" si="1"/>
        <v>5.9581939395646046E-3</v>
      </c>
      <c r="O39" s="94">
        <f>M39/'סכום נכסי הקרן'!$C$43</f>
        <v>1.5538628304779793E-4</v>
      </c>
    </row>
    <row r="40" spans="1:15" s="130" customFormat="1">
      <c r="A40" s="150"/>
      <c r="B40" s="86" t="s">
        <v>1727</v>
      </c>
      <c r="C40" s="96" t="s">
        <v>1690</v>
      </c>
      <c r="D40" s="83">
        <v>95350301</v>
      </c>
      <c r="E40" s="83" t="s">
        <v>386</v>
      </c>
      <c r="F40" s="83" t="s">
        <v>146</v>
      </c>
      <c r="G40" s="93">
        <v>7.85</v>
      </c>
      <c r="H40" s="96" t="s">
        <v>149</v>
      </c>
      <c r="I40" s="97">
        <v>5.3499999999999999E-2</v>
      </c>
      <c r="J40" s="97">
        <v>1.9399999999999997E-2</v>
      </c>
      <c r="K40" s="93">
        <v>257926.86999999997</v>
      </c>
      <c r="L40" s="95">
        <v>128.69</v>
      </c>
      <c r="M40" s="93">
        <v>331.92609999999996</v>
      </c>
      <c r="N40" s="94">
        <f t="shared" si="1"/>
        <v>7.4779919478087653E-3</v>
      </c>
      <c r="O40" s="94">
        <f>M40/'סכום נכסי הקרן'!$C$43</f>
        <v>1.9502174404149695E-4</v>
      </c>
    </row>
    <row r="41" spans="1:15" s="130" customFormat="1">
      <c r="A41" s="150"/>
      <c r="B41" s="86" t="s">
        <v>1727</v>
      </c>
      <c r="C41" s="96" t="s">
        <v>1690</v>
      </c>
      <c r="D41" s="83">
        <v>95350302</v>
      </c>
      <c r="E41" s="83" t="s">
        <v>386</v>
      </c>
      <c r="F41" s="83" t="s">
        <v>146</v>
      </c>
      <c r="G41" s="93">
        <v>7.5</v>
      </c>
      <c r="H41" s="96" t="s">
        <v>149</v>
      </c>
      <c r="I41" s="97">
        <v>5.3499999999999999E-2</v>
      </c>
      <c r="J41" s="97">
        <v>3.5099999999999999E-2</v>
      </c>
      <c r="K41" s="93">
        <v>45543.589999999989</v>
      </c>
      <c r="L41" s="95">
        <v>114.38</v>
      </c>
      <c r="M41" s="93">
        <v>52.092749999999995</v>
      </c>
      <c r="N41" s="94">
        <f t="shared" si="1"/>
        <v>1.1736020910654964E-3</v>
      </c>
      <c r="O41" s="94">
        <f>M41/'סכום נכסי הקרן'!$C$43</f>
        <v>3.0606869893381962E-5</v>
      </c>
    </row>
    <row r="42" spans="1:15" s="130" customFormat="1">
      <c r="A42" s="150"/>
      <c r="B42" s="86" t="s">
        <v>1727</v>
      </c>
      <c r="C42" s="96" t="s">
        <v>1690</v>
      </c>
      <c r="D42" s="83">
        <v>95350401</v>
      </c>
      <c r="E42" s="83" t="s">
        <v>386</v>
      </c>
      <c r="F42" s="83" t="s">
        <v>146</v>
      </c>
      <c r="G42" s="93">
        <v>7.8500000000000005</v>
      </c>
      <c r="H42" s="96" t="s">
        <v>149</v>
      </c>
      <c r="I42" s="97">
        <v>5.3499999999999999E-2</v>
      </c>
      <c r="J42" s="97">
        <v>1.9400000000000001E-2</v>
      </c>
      <c r="K42" s="93">
        <v>185794.77999999997</v>
      </c>
      <c r="L42" s="95">
        <v>128.69</v>
      </c>
      <c r="M42" s="93">
        <v>239.09929999999997</v>
      </c>
      <c r="N42" s="94">
        <f t="shared" si="1"/>
        <v>5.3866889049300802E-3</v>
      </c>
      <c r="O42" s="94">
        <f>M42/'סכום נכסי הקרן'!$C$43</f>
        <v>1.404817592985339E-4</v>
      </c>
    </row>
    <row r="43" spans="1:15" s="130" customFormat="1">
      <c r="A43" s="150"/>
      <c r="B43" s="86" t="s">
        <v>1727</v>
      </c>
      <c r="C43" s="96" t="s">
        <v>1690</v>
      </c>
      <c r="D43" s="83">
        <v>95350402</v>
      </c>
      <c r="E43" s="83" t="s">
        <v>386</v>
      </c>
      <c r="F43" s="83" t="s">
        <v>146</v>
      </c>
      <c r="G43" s="93">
        <v>7.5000000000000018</v>
      </c>
      <c r="H43" s="96" t="s">
        <v>149</v>
      </c>
      <c r="I43" s="97">
        <v>5.3499999999999999E-2</v>
      </c>
      <c r="J43" s="97">
        <v>3.5099999999999999E-2</v>
      </c>
      <c r="K43" s="93">
        <v>37109.589999999989</v>
      </c>
      <c r="L43" s="95">
        <v>114.38</v>
      </c>
      <c r="M43" s="93">
        <v>42.445939999999986</v>
      </c>
      <c r="N43" s="94">
        <f t="shared" si="1"/>
        <v>9.5626827036853661E-4</v>
      </c>
      <c r="O43" s="94">
        <f>M43/'סכום נכסי הקרן'!$C$43</f>
        <v>2.4938928412923042E-5</v>
      </c>
    </row>
    <row r="44" spans="1:15" s="130" customFormat="1">
      <c r="A44" s="150"/>
      <c r="B44" s="86" t="s">
        <v>1727</v>
      </c>
      <c r="C44" s="96" t="s">
        <v>1690</v>
      </c>
      <c r="D44" s="83">
        <v>95350501</v>
      </c>
      <c r="E44" s="83" t="s">
        <v>386</v>
      </c>
      <c r="F44" s="83" t="s">
        <v>146</v>
      </c>
      <c r="G44" s="93">
        <v>7.8500000000000005</v>
      </c>
      <c r="H44" s="96" t="s">
        <v>149</v>
      </c>
      <c r="I44" s="97">
        <v>5.3499999999999999E-2</v>
      </c>
      <c r="J44" s="97">
        <v>1.9400000000000001E-2</v>
      </c>
      <c r="K44" s="93">
        <v>223135.87999999998</v>
      </c>
      <c r="L44" s="95">
        <v>128.69</v>
      </c>
      <c r="M44" s="93">
        <v>287.15356999999995</v>
      </c>
      <c r="N44" s="94">
        <f t="shared" si="1"/>
        <v>6.4693077291738746E-3</v>
      </c>
      <c r="O44" s="94">
        <f>M44/'סכום נכסי הקרן'!$C$43</f>
        <v>1.6871583773961154E-4</v>
      </c>
    </row>
    <row r="45" spans="1:15" s="130" customFormat="1">
      <c r="A45" s="150"/>
      <c r="B45" s="86" t="s">
        <v>1728</v>
      </c>
      <c r="C45" s="96" t="s">
        <v>1689</v>
      </c>
      <c r="D45" s="83">
        <v>4069</v>
      </c>
      <c r="E45" s="83" t="s">
        <v>476</v>
      </c>
      <c r="F45" s="83" t="s">
        <v>145</v>
      </c>
      <c r="G45" s="93">
        <v>6.9800000000000013</v>
      </c>
      <c r="H45" s="96" t="s">
        <v>149</v>
      </c>
      <c r="I45" s="97">
        <v>2.9779E-2</v>
      </c>
      <c r="J45" s="97">
        <v>2.1600000000000001E-2</v>
      </c>
      <c r="K45" s="93">
        <v>793592.8</v>
      </c>
      <c r="L45" s="95">
        <v>105.83</v>
      </c>
      <c r="M45" s="93">
        <v>839.85924999999986</v>
      </c>
      <c r="N45" s="94">
        <f t="shared" si="1"/>
        <v>1.8921262018240532E-2</v>
      </c>
      <c r="O45" s="94">
        <f>M45/'סכום נכסי הקרן'!$C$43</f>
        <v>4.9345566885033618E-4</v>
      </c>
    </row>
    <row r="46" spans="1:15" s="130" customFormat="1">
      <c r="A46" s="150"/>
      <c r="B46" s="86" t="s">
        <v>1729</v>
      </c>
      <c r="C46" s="96" t="s">
        <v>1690</v>
      </c>
      <c r="D46" s="83">
        <v>90145563</v>
      </c>
      <c r="E46" s="83" t="s">
        <v>476</v>
      </c>
      <c r="F46" s="83" t="s">
        <v>145</v>
      </c>
      <c r="G46" s="93">
        <v>7.0399999999999991</v>
      </c>
      <c r="H46" s="96" t="s">
        <v>149</v>
      </c>
      <c r="I46" s="97">
        <v>2.4799999999999999E-2</v>
      </c>
      <c r="J46" s="97">
        <v>2.63E-2</v>
      </c>
      <c r="K46" s="93">
        <v>4785454.1399999987</v>
      </c>
      <c r="L46" s="95">
        <v>99.13</v>
      </c>
      <c r="M46" s="93">
        <v>4743.8207699999994</v>
      </c>
      <c r="N46" s="94">
        <f t="shared" si="1"/>
        <v>0.10687395031577203</v>
      </c>
      <c r="O46" s="94">
        <f>M46/'סכום נכסי הקרן'!$C$43</f>
        <v>2.7872113701985983E-3</v>
      </c>
    </row>
    <row r="47" spans="1:15" s="130" customFormat="1">
      <c r="A47" s="150"/>
      <c r="B47" s="86" t="s">
        <v>1736</v>
      </c>
      <c r="C47" s="96" t="s">
        <v>1690</v>
      </c>
      <c r="D47" s="83">
        <v>90135669</v>
      </c>
      <c r="E47" s="83" t="s">
        <v>476</v>
      </c>
      <c r="F47" s="83" t="s">
        <v>146</v>
      </c>
      <c r="G47" s="93">
        <v>0.49000000000000005</v>
      </c>
      <c r="H47" s="96" t="s">
        <v>149</v>
      </c>
      <c r="I47" s="97">
        <v>3.4000000000000002E-2</v>
      </c>
      <c r="J47" s="97">
        <v>2.9499999999999998E-2</v>
      </c>
      <c r="K47" s="93">
        <v>30109.329999999994</v>
      </c>
      <c r="L47" s="95">
        <v>100.67</v>
      </c>
      <c r="M47" s="93">
        <v>30.311059999999994</v>
      </c>
      <c r="N47" s="94">
        <f t="shared" si="1"/>
        <v>6.828805044542997E-4</v>
      </c>
      <c r="O47" s="94">
        <f>M47/'סכום נכסי הקרן'!$C$43</f>
        <v>1.7809132168113492E-5</v>
      </c>
    </row>
    <row r="48" spans="1:15" s="130" customFormat="1">
      <c r="A48" s="150"/>
      <c r="B48" s="86" t="s">
        <v>1736</v>
      </c>
      <c r="C48" s="96" t="s">
        <v>1690</v>
      </c>
      <c r="D48" s="83">
        <v>90135664</v>
      </c>
      <c r="E48" s="83" t="s">
        <v>476</v>
      </c>
      <c r="F48" s="83" t="s">
        <v>146</v>
      </c>
      <c r="G48" s="93">
        <v>2.9000000000000004</v>
      </c>
      <c r="H48" s="96" t="s">
        <v>149</v>
      </c>
      <c r="I48" s="97">
        <v>4.4000000000000004E-2</v>
      </c>
      <c r="J48" s="97">
        <v>3.2600000000000004E-2</v>
      </c>
      <c r="K48" s="93">
        <v>107491.19999999998</v>
      </c>
      <c r="L48" s="95">
        <v>103.5</v>
      </c>
      <c r="M48" s="93">
        <v>111.25339999999998</v>
      </c>
      <c r="N48" s="94">
        <f t="shared" si="1"/>
        <v>2.5064375153576283E-3</v>
      </c>
      <c r="O48" s="94">
        <f>M48/'סכום נכסי הקרן'!$C$43</f>
        <v>6.5366453853873724E-5</v>
      </c>
    </row>
    <row r="49" spans="1:15" s="130" customFormat="1">
      <c r="A49" s="150"/>
      <c r="B49" s="86" t="s">
        <v>1736</v>
      </c>
      <c r="C49" s="96" t="s">
        <v>1690</v>
      </c>
      <c r="D49" s="83">
        <v>90135667</v>
      </c>
      <c r="E49" s="83" t="s">
        <v>476</v>
      </c>
      <c r="F49" s="83" t="s">
        <v>146</v>
      </c>
      <c r="G49" s="93">
        <v>3.0300000000000002</v>
      </c>
      <c r="H49" s="96" t="s">
        <v>149</v>
      </c>
      <c r="I49" s="97">
        <v>4.4500000000000005E-2</v>
      </c>
      <c r="J49" s="97">
        <v>3.2800000000000003E-2</v>
      </c>
      <c r="K49" s="93">
        <v>59717.329999999987</v>
      </c>
      <c r="L49" s="95">
        <v>103.65</v>
      </c>
      <c r="M49" s="93">
        <v>61.897009999999987</v>
      </c>
      <c r="N49" s="94">
        <f t="shared" si="1"/>
        <v>1.3944831164932152E-3</v>
      </c>
      <c r="O49" s="94">
        <f>M49/'סכום נכסי הקרן'!$C$43</f>
        <v>3.6367320440164169E-5</v>
      </c>
    </row>
    <row r="50" spans="1:15" s="130" customFormat="1">
      <c r="A50" s="150"/>
      <c r="B50" s="86" t="s">
        <v>1736</v>
      </c>
      <c r="C50" s="96" t="s">
        <v>1690</v>
      </c>
      <c r="D50" s="83">
        <v>90135668</v>
      </c>
      <c r="E50" s="83" t="s">
        <v>476</v>
      </c>
      <c r="F50" s="83" t="s">
        <v>146</v>
      </c>
      <c r="G50" s="93">
        <v>0.49</v>
      </c>
      <c r="H50" s="96" t="s">
        <v>149</v>
      </c>
      <c r="I50" s="97">
        <v>3.4500000000000003E-2</v>
      </c>
      <c r="J50" s="97">
        <v>2.3700000000000002E-2</v>
      </c>
      <c r="K50" s="93">
        <v>52252.639999999992</v>
      </c>
      <c r="L50" s="95">
        <v>103.95</v>
      </c>
      <c r="M50" s="93">
        <v>54.316619999999986</v>
      </c>
      <c r="N50" s="94">
        <f t="shared" si="1"/>
        <v>1.223703851526555E-3</v>
      </c>
      <c r="O50" s="94">
        <f>M50/'סכום נכסי הקרן'!$C$43</f>
        <v>3.1913495090742347E-5</v>
      </c>
    </row>
    <row r="51" spans="1:15" s="130" customFormat="1">
      <c r="A51" s="150"/>
      <c r="B51" s="86" t="s">
        <v>1736</v>
      </c>
      <c r="C51" s="96" t="s">
        <v>1690</v>
      </c>
      <c r="D51" s="83">
        <v>90135663</v>
      </c>
      <c r="E51" s="83" t="s">
        <v>476</v>
      </c>
      <c r="F51" s="83" t="s">
        <v>146</v>
      </c>
      <c r="G51" s="93">
        <v>3.75</v>
      </c>
      <c r="H51" s="96" t="s">
        <v>149</v>
      </c>
      <c r="I51" s="97">
        <v>3.4000000000000002E-2</v>
      </c>
      <c r="J51" s="97">
        <v>2.5100000000000001E-2</v>
      </c>
      <c r="K51" s="93">
        <v>211368.67999999996</v>
      </c>
      <c r="L51" s="95">
        <v>103.44</v>
      </c>
      <c r="M51" s="93">
        <v>218.63975999999994</v>
      </c>
      <c r="N51" s="94">
        <f t="shared" si="1"/>
        <v>4.925754150549899E-3</v>
      </c>
      <c r="O51" s="94">
        <f>M51/'סכום נכסי הקרן'!$C$43</f>
        <v>1.2846084508574143E-4</v>
      </c>
    </row>
    <row r="52" spans="1:15" s="130" customFormat="1">
      <c r="A52" s="150"/>
      <c r="B52" s="86" t="s">
        <v>1736</v>
      </c>
      <c r="C52" s="96" t="s">
        <v>1690</v>
      </c>
      <c r="D52" s="83">
        <v>90135666</v>
      </c>
      <c r="E52" s="83" t="s">
        <v>476</v>
      </c>
      <c r="F52" s="83" t="s">
        <v>146</v>
      </c>
      <c r="G52" s="93">
        <v>2.9</v>
      </c>
      <c r="H52" s="96" t="s">
        <v>149</v>
      </c>
      <c r="I52" s="97">
        <v>4.4000000000000004E-2</v>
      </c>
      <c r="J52" s="97">
        <v>3.259999999999999E-2</v>
      </c>
      <c r="K52" s="93">
        <v>47773.84</v>
      </c>
      <c r="L52" s="95">
        <v>103.5</v>
      </c>
      <c r="M52" s="93">
        <v>49.445919999999994</v>
      </c>
      <c r="N52" s="94">
        <f t="shared" si="1"/>
        <v>1.1139714280136344E-3</v>
      </c>
      <c r="O52" s="94">
        <f>M52/'סכום נכסי הקרן'!$C$43</f>
        <v>2.9051736377875482E-5</v>
      </c>
    </row>
    <row r="53" spans="1:15" s="130" customFormat="1">
      <c r="A53" s="150"/>
      <c r="B53" s="86" t="s">
        <v>1736</v>
      </c>
      <c r="C53" s="96" t="s">
        <v>1690</v>
      </c>
      <c r="D53" s="83">
        <v>90135662</v>
      </c>
      <c r="E53" s="83" t="s">
        <v>476</v>
      </c>
      <c r="F53" s="83" t="s">
        <v>146</v>
      </c>
      <c r="G53" s="93">
        <v>0.91999999999999982</v>
      </c>
      <c r="H53" s="96" t="s">
        <v>149</v>
      </c>
      <c r="I53" s="97">
        <v>0.03</v>
      </c>
      <c r="J53" s="97">
        <v>2.2699999999999994E-2</v>
      </c>
      <c r="K53" s="93">
        <v>69670.209999999977</v>
      </c>
      <c r="L53" s="95">
        <v>101.34</v>
      </c>
      <c r="M53" s="93">
        <v>70.603789999999989</v>
      </c>
      <c r="N53" s="94">
        <f t="shared" si="1"/>
        <v>1.5906389196413931E-3</v>
      </c>
      <c r="O53" s="94">
        <f>M53/'סכום נכסי הקרן'!$C$43</f>
        <v>4.148295136097945E-5</v>
      </c>
    </row>
    <row r="54" spans="1:15" s="130" customFormat="1">
      <c r="A54" s="150"/>
      <c r="B54" s="86" t="s">
        <v>1736</v>
      </c>
      <c r="C54" s="96" t="s">
        <v>1690</v>
      </c>
      <c r="D54" s="83">
        <v>90135661</v>
      </c>
      <c r="E54" s="83" t="s">
        <v>476</v>
      </c>
      <c r="F54" s="83" t="s">
        <v>146</v>
      </c>
      <c r="G54" s="93">
        <v>4.3900000000000006</v>
      </c>
      <c r="H54" s="96" t="s">
        <v>149</v>
      </c>
      <c r="I54" s="97">
        <v>3.5000000000000003E-2</v>
      </c>
      <c r="J54" s="97">
        <v>2.5400000000000006E-2</v>
      </c>
      <c r="K54" s="93">
        <v>69670.209999999977</v>
      </c>
      <c r="L54" s="95">
        <v>107.5</v>
      </c>
      <c r="M54" s="93">
        <v>74.895469999999989</v>
      </c>
      <c r="N54" s="94">
        <f t="shared" si="1"/>
        <v>1.6873265512635282E-3</v>
      </c>
      <c r="O54" s="94">
        <f>M54/'סכום נכסי הקרן'!$C$43</f>
        <v>4.4004509377863363E-5</v>
      </c>
    </row>
    <row r="55" spans="1:15" s="130" customFormat="1">
      <c r="A55" s="150"/>
      <c r="B55" s="86" t="s">
        <v>1736</v>
      </c>
      <c r="C55" s="96" t="s">
        <v>1690</v>
      </c>
      <c r="D55" s="83">
        <v>90135670</v>
      </c>
      <c r="E55" s="83" t="s">
        <v>476</v>
      </c>
      <c r="F55" s="83" t="s">
        <v>146</v>
      </c>
      <c r="G55" s="93">
        <v>0.97</v>
      </c>
      <c r="H55" s="96" t="s">
        <v>149</v>
      </c>
      <c r="I55" s="97">
        <v>2.9500000000000002E-2</v>
      </c>
      <c r="J55" s="97">
        <v>2.9300000000000007E-2</v>
      </c>
      <c r="K55" s="93">
        <v>119832.74999999999</v>
      </c>
      <c r="L55" s="95">
        <v>100.09</v>
      </c>
      <c r="M55" s="93">
        <v>119.94059999999998</v>
      </c>
      <c r="N55" s="94">
        <f t="shared" si="1"/>
        <v>2.7021521989845088E-3</v>
      </c>
      <c r="O55" s="94">
        <f>M55/'סכום נכסי הקרן'!$C$43</f>
        <v>7.0470580630398058E-5</v>
      </c>
    </row>
    <row r="56" spans="1:15" s="130" customFormat="1">
      <c r="A56" s="150"/>
      <c r="B56" s="86" t="s">
        <v>1730</v>
      </c>
      <c r="C56" s="96" t="s">
        <v>1689</v>
      </c>
      <c r="D56" s="83">
        <v>4099</v>
      </c>
      <c r="E56" s="83" t="s">
        <v>476</v>
      </c>
      <c r="F56" s="83" t="s">
        <v>145</v>
      </c>
      <c r="G56" s="93">
        <v>6.9600000000000009</v>
      </c>
      <c r="H56" s="96" t="s">
        <v>149</v>
      </c>
      <c r="I56" s="97">
        <v>2.9779E-2</v>
      </c>
      <c r="J56" s="97">
        <v>2.1599999999999998E-2</v>
      </c>
      <c r="K56" s="93">
        <v>582010.93999999983</v>
      </c>
      <c r="L56" s="95">
        <v>105.81</v>
      </c>
      <c r="M56" s="93">
        <v>615.82576999999992</v>
      </c>
      <c r="N56" s="94">
        <f t="shared" si="1"/>
        <v>1.3873992281152742E-2</v>
      </c>
      <c r="O56" s="94">
        <f>M56/'סכום נכסי הקרן'!$C$43</f>
        <v>3.6182576691347194E-4</v>
      </c>
    </row>
    <row r="57" spans="1:15" s="130" customFormat="1">
      <c r="A57" s="150"/>
      <c r="B57" s="86" t="s">
        <v>1730</v>
      </c>
      <c r="C57" s="96" t="s">
        <v>1689</v>
      </c>
      <c r="D57" s="83">
        <v>40999</v>
      </c>
      <c r="E57" s="83" t="s">
        <v>476</v>
      </c>
      <c r="F57" s="83" t="s">
        <v>145</v>
      </c>
      <c r="G57" s="93">
        <v>6.9599999999999991</v>
      </c>
      <c r="H57" s="96" t="s">
        <v>149</v>
      </c>
      <c r="I57" s="97">
        <v>2.9779E-2</v>
      </c>
      <c r="J57" s="97">
        <v>2.1700000000000001E-2</v>
      </c>
      <c r="K57" s="93">
        <v>16459.580000000002</v>
      </c>
      <c r="L57" s="95">
        <v>105.69</v>
      </c>
      <c r="M57" s="93">
        <v>17.396139999999999</v>
      </c>
      <c r="N57" s="94">
        <f t="shared" si="1"/>
        <v>3.9191914960273982E-4</v>
      </c>
      <c r="O57" s="94">
        <f>M57/'סכום נכסי הקרן'!$C$43</f>
        <v>1.0221026795994793E-5</v>
      </c>
    </row>
    <row r="58" spans="1:15" s="130" customFormat="1">
      <c r="A58" s="150"/>
      <c r="B58" s="86" t="s">
        <v>1721</v>
      </c>
      <c r="C58" s="96" t="s">
        <v>1689</v>
      </c>
      <c r="D58" s="83">
        <v>14760844</v>
      </c>
      <c r="E58" s="83" t="s">
        <v>476</v>
      </c>
      <c r="F58" s="83" t="s">
        <v>146</v>
      </c>
      <c r="G58" s="93">
        <v>9.61</v>
      </c>
      <c r="H58" s="96" t="s">
        <v>149</v>
      </c>
      <c r="I58" s="97">
        <v>0.06</v>
      </c>
      <c r="J58" s="97">
        <v>1.8199999999999997E-2</v>
      </c>
      <c r="K58" s="93">
        <v>1699571.5399999998</v>
      </c>
      <c r="L58" s="95">
        <v>149.85</v>
      </c>
      <c r="M58" s="93">
        <v>2546.8079199999997</v>
      </c>
      <c r="N58" s="94">
        <f t="shared" si="1"/>
        <v>5.7377256920668758E-2</v>
      </c>
      <c r="O58" s="94">
        <f>M58/'סכום נכסי הקרן'!$C$43</f>
        <v>1.4963659751284918E-3</v>
      </c>
    </row>
    <row r="59" spans="1:15" s="130" customFormat="1">
      <c r="A59" s="150"/>
      <c r="B59" s="86" t="s">
        <v>1731</v>
      </c>
      <c r="C59" s="96" t="s">
        <v>1689</v>
      </c>
      <c r="D59" s="83">
        <v>4100</v>
      </c>
      <c r="E59" s="83" t="s">
        <v>476</v>
      </c>
      <c r="F59" s="83" t="s">
        <v>145</v>
      </c>
      <c r="G59" s="93">
        <v>6.9499999999999975</v>
      </c>
      <c r="H59" s="96" t="s">
        <v>149</v>
      </c>
      <c r="I59" s="97">
        <v>2.9779E-2</v>
      </c>
      <c r="J59" s="97">
        <v>2.1599999999999998E-2</v>
      </c>
      <c r="K59" s="93">
        <v>663000.51999999979</v>
      </c>
      <c r="L59" s="95">
        <v>105.8</v>
      </c>
      <c r="M59" s="93">
        <v>701.45455000000004</v>
      </c>
      <c r="N59" s="94">
        <f t="shared" si="1"/>
        <v>1.5803130506018725E-2</v>
      </c>
      <c r="O59" s="94">
        <f>M59/'סכום נכסי הקרן'!$C$43</f>
        <v>4.1213658614626403E-4</v>
      </c>
    </row>
    <row r="60" spans="1:15" s="130" customFormat="1">
      <c r="A60" s="150"/>
      <c r="B60" s="86" t="s">
        <v>1732</v>
      </c>
      <c r="C60" s="96" t="s">
        <v>1690</v>
      </c>
      <c r="D60" s="83">
        <v>22333</v>
      </c>
      <c r="E60" s="83" t="s">
        <v>476</v>
      </c>
      <c r="F60" s="83" t="s">
        <v>147</v>
      </c>
      <c r="G60" s="93">
        <v>3.89</v>
      </c>
      <c r="H60" s="96" t="s">
        <v>149</v>
      </c>
      <c r="I60" s="97">
        <v>3.7000000000000005E-2</v>
      </c>
      <c r="J60" s="97">
        <v>1.7599999999999998E-2</v>
      </c>
      <c r="K60" s="93">
        <v>2255999.9999999995</v>
      </c>
      <c r="L60" s="95">
        <v>108.6</v>
      </c>
      <c r="M60" s="93">
        <v>2450.0160399999995</v>
      </c>
      <c r="N60" s="94">
        <f t="shared" si="1"/>
        <v>5.5196624245946062E-2</v>
      </c>
      <c r="O60" s="94">
        <f>M60/'סכום נכסי הקרן'!$C$43</f>
        <v>1.4394963247856734E-3</v>
      </c>
    </row>
    <row r="61" spans="1:15" s="130" customFormat="1">
      <c r="A61" s="150"/>
      <c r="B61" s="86" t="s">
        <v>1732</v>
      </c>
      <c r="C61" s="96" t="s">
        <v>1690</v>
      </c>
      <c r="D61" s="83">
        <v>22334</v>
      </c>
      <c r="E61" s="83" t="s">
        <v>476</v>
      </c>
      <c r="F61" s="83" t="s">
        <v>147</v>
      </c>
      <c r="G61" s="93">
        <v>4.57</v>
      </c>
      <c r="H61" s="96" t="s">
        <v>149</v>
      </c>
      <c r="I61" s="97">
        <v>3.7000000000000005E-2</v>
      </c>
      <c r="J61" s="97">
        <v>1.9800000000000002E-2</v>
      </c>
      <c r="K61" s="93">
        <v>783999.99999999988</v>
      </c>
      <c r="L61" s="95">
        <v>108.96</v>
      </c>
      <c r="M61" s="93">
        <v>854.24640999999986</v>
      </c>
      <c r="N61" s="94">
        <f t="shared" si="1"/>
        <v>1.9245391595974361E-2</v>
      </c>
      <c r="O61" s="94">
        <f>M61/'סכום נכסי הקרן'!$C$43</f>
        <v>5.0190878246509588E-4</v>
      </c>
    </row>
    <row r="62" spans="1:15" s="130" customFormat="1">
      <c r="A62" s="150"/>
      <c r="B62" s="86" t="s">
        <v>1733</v>
      </c>
      <c r="C62" s="96" t="s">
        <v>1690</v>
      </c>
      <c r="D62" s="83">
        <v>11898420</v>
      </c>
      <c r="E62" s="83" t="s">
        <v>517</v>
      </c>
      <c r="F62" s="83" t="s">
        <v>146</v>
      </c>
      <c r="G62" s="93">
        <v>6.81</v>
      </c>
      <c r="H62" s="96" t="s">
        <v>149</v>
      </c>
      <c r="I62" s="97">
        <v>5.5E-2</v>
      </c>
      <c r="J62" s="97">
        <v>3.0299999999999997E-2</v>
      </c>
      <c r="K62" s="93">
        <v>127877.30999999998</v>
      </c>
      <c r="L62" s="95">
        <v>119.74</v>
      </c>
      <c r="M62" s="93">
        <v>153.12028999999998</v>
      </c>
      <c r="N62" s="94">
        <f t="shared" si="1"/>
        <v>3.4496603179627727E-3</v>
      </c>
      <c r="O62" s="94">
        <f>M62/'סכום נכסי הקרן'!$C$43</f>
        <v>8.9965163944443616E-5</v>
      </c>
    </row>
    <row r="63" spans="1:15" s="130" customFormat="1">
      <c r="A63" s="150"/>
      <c r="B63" s="86" t="s">
        <v>1733</v>
      </c>
      <c r="C63" s="96" t="s">
        <v>1690</v>
      </c>
      <c r="D63" s="83">
        <v>11898421</v>
      </c>
      <c r="E63" s="83" t="s">
        <v>517</v>
      </c>
      <c r="F63" s="83" t="s">
        <v>146</v>
      </c>
      <c r="G63" s="93">
        <v>6.7500000000000009</v>
      </c>
      <c r="H63" s="96" t="s">
        <v>149</v>
      </c>
      <c r="I63" s="97">
        <v>5.5E-2</v>
      </c>
      <c r="J63" s="97">
        <v>3.32E-2</v>
      </c>
      <c r="K63" s="93">
        <v>249796.88999999996</v>
      </c>
      <c r="L63" s="95">
        <v>117.43</v>
      </c>
      <c r="M63" s="93">
        <v>293.33647999999994</v>
      </c>
      <c r="N63" s="94">
        <f t="shared" si="1"/>
        <v>6.6086030457941291E-3</v>
      </c>
      <c r="O63" s="94">
        <f>M63/'סכום נכסי הקרן'!$C$43</f>
        <v>1.7234857976095789E-4</v>
      </c>
    </row>
    <row r="64" spans="1:15" s="130" customFormat="1">
      <c r="A64" s="150"/>
      <c r="B64" s="86" t="s">
        <v>1733</v>
      </c>
      <c r="C64" s="96" t="s">
        <v>1690</v>
      </c>
      <c r="D64" s="83">
        <v>11896110</v>
      </c>
      <c r="E64" s="83" t="s">
        <v>517</v>
      </c>
      <c r="F64" s="83" t="s">
        <v>146</v>
      </c>
      <c r="G64" s="93">
        <v>7.0400000000000009</v>
      </c>
      <c r="H64" s="96" t="s">
        <v>149</v>
      </c>
      <c r="I64" s="97">
        <v>5.5E-2</v>
      </c>
      <c r="J64" s="97">
        <v>1.7600000000000001E-2</v>
      </c>
      <c r="K64" s="93">
        <v>1545974.12</v>
      </c>
      <c r="L64" s="95">
        <v>135.21</v>
      </c>
      <c r="M64" s="93">
        <v>2090.3115999999995</v>
      </c>
      <c r="N64" s="94">
        <f t="shared" si="1"/>
        <v>4.7092811662629894E-2</v>
      </c>
      <c r="O64" s="94">
        <f>M64/'סכום נכסי הקרן'!$C$43</f>
        <v>1.228153537254744E-3</v>
      </c>
    </row>
    <row r="65" spans="1:15" s="130" customFormat="1">
      <c r="A65" s="150"/>
      <c r="B65" s="86" t="s">
        <v>1733</v>
      </c>
      <c r="C65" s="96" t="s">
        <v>1690</v>
      </c>
      <c r="D65" s="83">
        <v>11898200</v>
      </c>
      <c r="E65" s="83" t="s">
        <v>517</v>
      </c>
      <c r="F65" s="83" t="s">
        <v>146</v>
      </c>
      <c r="G65" s="93">
        <v>7.0900000000000007</v>
      </c>
      <c r="H65" s="96" t="s">
        <v>149</v>
      </c>
      <c r="I65" s="97">
        <v>5.5E-2</v>
      </c>
      <c r="J65" s="97">
        <v>1.5300000000000003E-2</v>
      </c>
      <c r="K65" s="93">
        <v>21974.979999999996</v>
      </c>
      <c r="L65" s="95">
        <v>132.54</v>
      </c>
      <c r="M65" s="93">
        <v>29.125639999999997</v>
      </c>
      <c r="N65" s="94">
        <f t="shared" si="1"/>
        <v>6.5617407427369194E-4</v>
      </c>
      <c r="O65" s="94">
        <f>M65/'סכום נכסי הקרן'!$C$43</f>
        <v>1.7112643775601816E-5</v>
      </c>
    </row>
    <row r="66" spans="1:15" s="130" customFormat="1">
      <c r="A66" s="150"/>
      <c r="B66" s="86" t="s">
        <v>1733</v>
      </c>
      <c r="C66" s="96" t="s">
        <v>1690</v>
      </c>
      <c r="D66" s="83">
        <v>11898230</v>
      </c>
      <c r="E66" s="83" t="s">
        <v>517</v>
      </c>
      <c r="F66" s="83" t="s">
        <v>146</v>
      </c>
      <c r="G66" s="93">
        <v>7.06</v>
      </c>
      <c r="H66" s="96" t="s">
        <v>149</v>
      </c>
      <c r="I66" s="97">
        <v>5.5E-2</v>
      </c>
      <c r="J66" s="97">
        <v>1.6700000000000003E-2</v>
      </c>
      <c r="K66" s="93">
        <v>193792.29999999996</v>
      </c>
      <c r="L66" s="95">
        <v>131.26</v>
      </c>
      <c r="M66" s="93">
        <v>254.37176999999997</v>
      </c>
      <c r="N66" s="94">
        <f t="shared" si="1"/>
        <v>5.7307637085780936E-3</v>
      </c>
      <c r="O66" s="94">
        <f>M66/'סכום נכסי הקרן'!$C$43</f>
        <v>1.4945503297367254E-4</v>
      </c>
    </row>
    <row r="67" spans="1:15" s="130" customFormat="1">
      <c r="A67" s="150"/>
      <c r="B67" s="86" t="s">
        <v>1733</v>
      </c>
      <c r="C67" s="96" t="s">
        <v>1690</v>
      </c>
      <c r="D67" s="83">
        <v>11898120</v>
      </c>
      <c r="E67" s="83" t="s">
        <v>517</v>
      </c>
      <c r="F67" s="83" t="s">
        <v>146</v>
      </c>
      <c r="G67" s="93">
        <v>7.03</v>
      </c>
      <c r="H67" s="96" t="s">
        <v>149</v>
      </c>
      <c r="I67" s="97">
        <v>5.5E-2</v>
      </c>
      <c r="J67" s="97">
        <v>1.8500000000000003E-2</v>
      </c>
      <c r="K67" s="93">
        <v>52760.969999999994</v>
      </c>
      <c r="L67" s="95">
        <v>129.66999999999999</v>
      </c>
      <c r="M67" s="93">
        <v>68.415149999999983</v>
      </c>
      <c r="N67" s="94">
        <f t="shared" si="1"/>
        <v>1.5413308589114529E-3</v>
      </c>
      <c r="O67" s="94">
        <f>M67/'סכום נכסי הקרן'!$C$43</f>
        <v>4.0197025397703338E-5</v>
      </c>
    </row>
    <row r="68" spans="1:15" s="130" customFormat="1">
      <c r="A68" s="150"/>
      <c r="B68" s="86" t="s">
        <v>1733</v>
      </c>
      <c r="C68" s="96" t="s">
        <v>1690</v>
      </c>
      <c r="D68" s="83">
        <v>11898130</v>
      </c>
      <c r="E68" s="83" t="s">
        <v>517</v>
      </c>
      <c r="F68" s="83" t="s">
        <v>146</v>
      </c>
      <c r="G68" s="93">
        <v>7.0099999999999989</v>
      </c>
      <c r="H68" s="96" t="s">
        <v>149</v>
      </c>
      <c r="I68" s="97">
        <v>5.5E-2</v>
      </c>
      <c r="J68" s="97">
        <v>1.8999999999999993E-2</v>
      </c>
      <c r="K68" s="93">
        <v>106761.19999999998</v>
      </c>
      <c r="L68" s="95">
        <v>129.24</v>
      </c>
      <c r="M68" s="93">
        <v>137.97817000000001</v>
      </c>
      <c r="N68" s="94">
        <f t="shared" si="1"/>
        <v>3.1085221807908119E-3</v>
      </c>
      <c r="O68" s="94">
        <f>M68/'סכום נכסי הקרן'!$C$43</f>
        <v>8.106847684787113E-5</v>
      </c>
    </row>
    <row r="69" spans="1:15" s="130" customFormat="1">
      <c r="A69" s="150"/>
      <c r="B69" s="86" t="s">
        <v>1733</v>
      </c>
      <c r="C69" s="96" t="s">
        <v>1690</v>
      </c>
      <c r="D69" s="83">
        <v>11898140</v>
      </c>
      <c r="E69" s="83" t="s">
        <v>517</v>
      </c>
      <c r="F69" s="83" t="s">
        <v>146</v>
      </c>
      <c r="G69" s="93">
        <v>7.0100000000000007</v>
      </c>
      <c r="H69" s="96" t="s">
        <v>149</v>
      </c>
      <c r="I69" s="97">
        <v>5.5E-2</v>
      </c>
      <c r="J69" s="97">
        <v>1.9199999999999998E-2</v>
      </c>
      <c r="K69" s="93">
        <v>165498.06999999998</v>
      </c>
      <c r="L69" s="95">
        <v>129.03</v>
      </c>
      <c r="M69" s="93">
        <v>213.54215999999997</v>
      </c>
      <c r="N69" s="94">
        <f t="shared" si="1"/>
        <v>4.8109098772217401E-3</v>
      </c>
      <c r="O69" s="94">
        <f>M69/'סכום נכסי הקרן'!$C$43</f>
        <v>1.2546577225951315E-4</v>
      </c>
    </row>
    <row r="70" spans="1:15" s="130" customFormat="1">
      <c r="A70" s="150"/>
      <c r="B70" s="86" t="s">
        <v>1733</v>
      </c>
      <c r="C70" s="96" t="s">
        <v>1690</v>
      </c>
      <c r="D70" s="83">
        <v>11898150</v>
      </c>
      <c r="E70" s="83" t="s">
        <v>517</v>
      </c>
      <c r="F70" s="83" t="s">
        <v>146</v>
      </c>
      <c r="G70" s="93">
        <v>7.0000000000000009</v>
      </c>
      <c r="H70" s="96" t="s">
        <v>149</v>
      </c>
      <c r="I70" s="97">
        <v>5.5E-2</v>
      </c>
      <c r="J70" s="97">
        <v>1.9600000000000003E-2</v>
      </c>
      <c r="K70" s="93">
        <v>72440.989999999991</v>
      </c>
      <c r="L70" s="95">
        <v>128.68</v>
      </c>
      <c r="M70" s="93">
        <v>93.217059999999989</v>
      </c>
      <c r="N70" s="94">
        <f t="shared" si="1"/>
        <v>2.1000952443282002E-3</v>
      </c>
      <c r="O70" s="94">
        <f>M70/'סכום נכסי הקרן'!$C$43</f>
        <v>5.4769280317579313E-5</v>
      </c>
    </row>
    <row r="71" spans="1:15" s="130" customFormat="1">
      <c r="A71" s="150"/>
      <c r="B71" s="86" t="s">
        <v>1733</v>
      </c>
      <c r="C71" s="96" t="s">
        <v>1690</v>
      </c>
      <c r="D71" s="83">
        <v>11898160</v>
      </c>
      <c r="E71" s="83" t="s">
        <v>517</v>
      </c>
      <c r="F71" s="83" t="s">
        <v>146</v>
      </c>
      <c r="G71" s="93">
        <v>6.9900000000000011</v>
      </c>
      <c r="H71" s="96" t="s">
        <v>149</v>
      </c>
      <c r="I71" s="97">
        <v>5.5E-2</v>
      </c>
      <c r="J71" s="97">
        <v>2.0400000000000001E-2</v>
      </c>
      <c r="K71" s="93">
        <v>26531.839999999997</v>
      </c>
      <c r="L71" s="95">
        <v>127.98</v>
      </c>
      <c r="M71" s="93">
        <v>33.955449999999992</v>
      </c>
      <c r="N71" s="94">
        <f t="shared" si="1"/>
        <v>7.6498528342369915E-4</v>
      </c>
      <c r="O71" s="94">
        <f>M71/'סכום נכסי הקרן'!$C$43</f>
        <v>1.9950377745871286E-5</v>
      </c>
    </row>
    <row r="72" spans="1:15" s="130" customFormat="1">
      <c r="A72" s="150"/>
      <c r="B72" s="86" t="s">
        <v>1733</v>
      </c>
      <c r="C72" s="96" t="s">
        <v>1690</v>
      </c>
      <c r="D72" s="83">
        <v>11898270</v>
      </c>
      <c r="E72" s="83" t="s">
        <v>517</v>
      </c>
      <c r="F72" s="83" t="s">
        <v>146</v>
      </c>
      <c r="G72" s="93">
        <v>6.99</v>
      </c>
      <c r="H72" s="96" t="s">
        <v>149</v>
      </c>
      <c r="I72" s="97">
        <v>5.5E-2</v>
      </c>
      <c r="J72" s="97">
        <v>2.0500000000000004E-2</v>
      </c>
      <c r="K72" s="93">
        <v>43709.169999999991</v>
      </c>
      <c r="L72" s="95">
        <v>127.84</v>
      </c>
      <c r="M72" s="93">
        <v>55.87780999999999</v>
      </c>
      <c r="N72" s="94">
        <f t="shared" si="1"/>
        <v>1.2588760366876485E-3</v>
      </c>
      <c r="O72" s="94">
        <f>M72/'סכום נכסי הקרן'!$C$43</f>
        <v>3.2830765521058445E-5</v>
      </c>
    </row>
    <row r="73" spans="1:15" s="130" customFormat="1">
      <c r="A73" s="150"/>
      <c r="B73" s="86" t="s">
        <v>1733</v>
      </c>
      <c r="C73" s="96" t="s">
        <v>1690</v>
      </c>
      <c r="D73" s="83">
        <v>11898280</v>
      </c>
      <c r="E73" s="83" t="s">
        <v>517</v>
      </c>
      <c r="F73" s="83" t="s">
        <v>146</v>
      </c>
      <c r="G73" s="93">
        <v>6.9700000000000006</v>
      </c>
      <c r="H73" s="96" t="s">
        <v>149</v>
      </c>
      <c r="I73" s="97">
        <v>5.5E-2</v>
      </c>
      <c r="J73" s="97">
        <v>2.1400000000000002E-2</v>
      </c>
      <c r="K73" s="93">
        <v>38385.279999999999</v>
      </c>
      <c r="L73" s="95">
        <v>127.09</v>
      </c>
      <c r="M73" s="93">
        <v>48.783849999999994</v>
      </c>
      <c r="N73" s="94">
        <f t="shared" si="1"/>
        <v>1.0990555954566714E-3</v>
      </c>
      <c r="O73" s="94">
        <f>M73/'סכום נכסי הקרן'!$C$43</f>
        <v>2.8662740013692147E-5</v>
      </c>
    </row>
    <row r="74" spans="1:15" s="130" customFormat="1">
      <c r="A74" s="150"/>
      <c r="B74" s="86" t="s">
        <v>1734</v>
      </c>
      <c r="C74" s="96" t="s">
        <v>1690</v>
      </c>
      <c r="D74" s="83">
        <v>11898290</v>
      </c>
      <c r="E74" s="83" t="s">
        <v>517</v>
      </c>
      <c r="F74" s="83" t="s">
        <v>146</v>
      </c>
      <c r="G74" s="93">
        <v>6.96</v>
      </c>
      <c r="H74" s="96" t="s">
        <v>149</v>
      </c>
      <c r="I74" s="97">
        <v>5.5E-2</v>
      </c>
      <c r="J74" s="97">
        <v>2.2099999999999998E-2</v>
      </c>
      <c r="K74" s="93">
        <v>119673.00999999998</v>
      </c>
      <c r="L74" s="95">
        <v>126.47</v>
      </c>
      <c r="M74" s="93">
        <v>151.35045999999997</v>
      </c>
      <c r="N74" s="94">
        <f t="shared" si="1"/>
        <v>3.4097876641130437E-3</v>
      </c>
      <c r="O74" s="94">
        <f>M74/'סכום נכסי הקרן'!$C$43</f>
        <v>8.8925307984767755E-5</v>
      </c>
    </row>
    <row r="75" spans="1:15" s="130" customFormat="1">
      <c r="A75" s="150"/>
      <c r="B75" s="86" t="s">
        <v>1733</v>
      </c>
      <c r="C75" s="96" t="s">
        <v>1690</v>
      </c>
      <c r="D75" s="83">
        <v>11896120</v>
      </c>
      <c r="E75" s="83" t="s">
        <v>517</v>
      </c>
      <c r="F75" s="83" t="s">
        <v>146</v>
      </c>
      <c r="G75" s="93">
        <v>7.11</v>
      </c>
      <c r="H75" s="96" t="s">
        <v>149</v>
      </c>
      <c r="I75" s="97">
        <v>5.5888E-2</v>
      </c>
      <c r="J75" s="97">
        <v>1.37E-2</v>
      </c>
      <c r="K75" s="93">
        <v>60226.789999999994</v>
      </c>
      <c r="L75" s="95">
        <v>136.6</v>
      </c>
      <c r="M75" s="93">
        <v>82.269809999999978</v>
      </c>
      <c r="N75" s="94">
        <f t="shared" si="1"/>
        <v>1.8534636978765964E-3</v>
      </c>
      <c r="O75" s="94">
        <f>M75/'סכום נכסי הקרן'!$C$43</f>
        <v>4.8337270941220301E-5</v>
      </c>
    </row>
    <row r="76" spans="1:15" s="130" customFormat="1">
      <c r="A76" s="150"/>
      <c r="B76" s="86" t="s">
        <v>1733</v>
      </c>
      <c r="C76" s="96" t="s">
        <v>1690</v>
      </c>
      <c r="D76" s="83">
        <v>11898300</v>
      </c>
      <c r="E76" s="83" t="s">
        <v>517</v>
      </c>
      <c r="F76" s="83" t="s">
        <v>146</v>
      </c>
      <c r="G76" s="93">
        <v>6.94</v>
      </c>
      <c r="H76" s="96" t="s">
        <v>149</v>
      </c>
      <c r="I76" s="97">
        <v>5.5E-2</v>
      </c>
      <c r="J76" s="97">
        <v>2.3E-2</v>
      </c>
      <c r="K76" s="93">
        <v>87565.799999999988</v>
      </c>
      <c r="L76" s="95">
        <v>125.7</v>
      </c>
      <c r="M76" s="93">
        <v>110.07021999999999</v>
      </c>
      <c r="N76" s="94">
        <f t="shared" si="1"/>
        <v>2.4797815503316534E-3</v>
      </c>
      <c r="O76" s="94">
        <f>M76/'סכום נכסי הקרן'!$C$43</f>
        <v>6.4671281563671133E-5</v>
      </c>
    </row>
    <row r="77" spans="1:15" s="130" customFormat="1">
      <c r="A77" s="150"/>
      <c r="B77" s="86" t="s">
        <v>1733</v>
      </c>
      <c r="C77" s="96" t="s">
        <v>1690</v>
      </c>
      <c r="D77" s="83">
        <v>11898310</v>
      </c>
      <c r="E77" s="83" t="s">
        <v>517</v>
      </c>
      <c r="F77" s="83" t="s">
        <v>146</v>
      </c>
      <c r="G77" s="93">
        <v>6.9199999999999982</v>
      </c>
      <c r="H77" s="96" t="s">
        <v>149</v>
      </c>
      <c r="I77" s="97">
        <v>5.5E-2</v>
      </c>
      <c r="J77" s="97">
        <v>2.4E-2</v>
      </c>
      <c r="K77" s="93">
        <v>42696.66</v>
      </c>
      <c r="L77" s="95">
        <v>124.91</v>
      </c>
      <c r="M77" s="93">
        <v>53.332399999999993</v>
      </c>
      <c r="N77" s="94">
        <f t="shared" si="1"/>
        <v>1.2015302736281244E-3</v>
      </c>
      <c r="O77" s="94">
        <f>M77/'סכום נכסי הקרן'!$C$43</f>
        <v>3.1335220887778131E-5</v>
      </c>
    </row>
    <row r="78" spans="1:15" s="130" customFormat="1">
      <c r="A78" s="150"/>
      <c r="B78" s="86" t="s">
        <v>1733</v>
      </c>
      <c r="C78" s="96" t="s">
        <v>1690</v>
      </c>
      <c r="D78" s="83">
        <v>11898320</v>
      </c>
      <c r="E78" s="83" t="s">
        <v>517</v>
      </c>
      <c r="F78" s="83" t="s">
        <v>146</v>
      </c>
      <c r="G78" s="93">
        <v>6.9200000000000008</v>
      </c>
      <c r="H78" s="96" t="s">
        <v>149</v>
      </c>
      <c r="I78" s="97">
        <v>5.5E-2</v>
      </c>
      <c r="J78" s="97">
        <v>2.4500000000000001E-2</v>
      </c>
      <c r="K78" s="93">
        <v>11026.829999999998</v>
      </c>
      <c r="L78" s="95">
        <v>124.48</v>
      </c>
      <c r="M78" s="93">
        <v>13.726199999999997</v>
      </c>
      <c r="N78" s="94">
        <f t="shared" si="1"/>
        <v>3.0923875246331234E-4</v>
      </c>
      <c r="O78" s="94">
        <f>M78/'סכום נכסי הקרן'!$C$43</f>
        <v>8.0647694262740873E-6</v>
      </c>
    </row>
    <row r="79" spans="1:15" s="130" customFormat="1">
      <c r="A79" s="150"/>
      <c r="B79" s="86" t="s">
        <v>1733</v>
      </c>
      <c r="C79" s="96" t="s">
        <v>1690</v>
      </c>
      <c r="D79" s="83">
        <v>11898330</v>
      </c>
      <c r="E79" s="83" t="s">
        <v>517</v>
      </c>
      <c r="F79" s="83" t="s">
        <v>146</v>
      </c>
      <c r="G79" s="93">
        <v>6.8800000000000008</v>
      </c>
      <c r="H79" s="96" t="s">
        <v>149</v>
      </c>
      <c r="I79" s="97">
        <v>5.5E-2</v>
      </c>
      <c r="J79" s="97">
        <v>2.6400000000000007E-2</v>
      </c>
      <c r="K79" s="93">
        <v>125449.61999999998</v>
      </c>
      <c r="L79" s="95">
        <v>122.85</v>
      </c>
      <c r="M79" s="93">
        <v>154.11485999999996</v>
      </c>
      <c r="N79" s="94">
        <f t="shared" si="1"/>
        <v>3.4720670719105098E-3</v>
      </c>
      <c r="O79" s="94">
        <f>M79/'סכום נכסי הקרן'!$C$43</f>
        <v>9.0549519245130565E-5</v>
      </c>
    </row>
    <row r="80" spans="1:15" s="130" customFormat="1">
      <c r="A80" s="150"/>
      <c r="B80" s="86" t="s">
        <v>1733</v>
      </c>
      <c r="C80" s="96" t="s">
        <v>1690</v>
      </c>
      <c r="D80" s="83">
        <v>11898340</v>
      </c>
      <c r="E80" s="83" t="s">
        <v>517</v>
      </c>
      <c r="F80" s="83" t="s">
        <v>146</v>
      </c>
      <c r="G80" s="93">
        <v>6.830000000000001</v>
      </c>
      <c r="H80" s="96" t="s">
        <v>149</v>
      </c>
      <c r="I80" s="97">
        <v>5.5E-2</v>
      </c>
      <c r="J80" s="97">
        <v>2.9300000000000007E-2</v>
      </c>
      <c r="K80" s="93">
        <v>24264.439999999995</v>
      </c>
      <c r="L80" s="95">
        <v>120.49</v>
      </c>
      <c r="M80" s="93">
        <v>29.236219999999992</v>
      </c>
      <c r="N80" s="94">
        <f t="shared" si="1"/>
        <v>6.5866534070193803E-4</v>
      </c>
      <c r="O80" s="94">
        <f>M80/'סכום נכסי הקרן'!$C$43</f>
        <v>1.7177614576199019E-5</v>
      </c>
    </row>
    <row r="81" spans="1:15" s="130" customFormat="1">
      <c r="A81" s="150"/>
      <c r="B81" s="86" t="s">
        <v>1733</v>
      </c>
      <c r="C81" s="96" t="s">
        <v>1690</v>
      </c>
      <c r="D81" s="83">
        <v>11898350</v>
      </c>
      <c r="E81" s="83" t="s">
        <v>517</v>
      </c>
      <c r="F81" s="83" t="s">
        <v>146</v>
      </c>
      <c r="G81" s="93">
        <v>6.81</v>
      </c>
      <c r="H81" s="96" t="s">
        <v>149</v>
      </c>
      <c r="I81" s="97">
        <v>5.5E-2</v>
      </c>
      <c r="J81" s="97">
        <v>0.03</v>
      </c>
      <c r="K81" s="93">
        <v>23354.509999999995</v>
      </c>
      <c r="L81" s="95">
        <v>119.94</v>
      </c>
      <c r="M81" s="93">
        <v>28.011399999999995</v>
      </c>
      <c r="N81" s="94">
        <f t="shared" ref="N81:N110" si="2">M81/$M$10</f>
        <v>6.3107126449788201E-4</v>
      </c>
      <c r="O81" s="94">
        <f>M81/'סכום נכסי הקרן'!$C$43</f>
        <v>1.6457976884143753E-5</v>
      </c>
    </row>
    <row r="82" spans="1:15" s="130" customFormat="1">
      <c r="A82" s="150"/>
      <c r="B82" s="86" t="s">
        <v>1733</v>
      </c>
      <c r="C82" s="96" t="s">
        <v>1690</v>
      </c>
      <c r="D82" s="83">
        <v>11898360</v>
      </c>
      <c r="E82" s="83" t="s">
        <v>517</v>
      </c>
      <c r="F82" s="83" t="s">
        <v>146</v>
      </c>
      <c r="G82" s="93">
        <v>6.75</v>
      </c>
      <c r="H82" s="96" t="s">
        <v>149</v>
      </c>
      <c r="I82" s="97">
        <v>5.5E-2</v>
      </c>
      <c r="J82" s="97">
        <v>3.32E-2</v>
      </c>
      <c r="K82" s="93">
        <v>46511.23</v>
      </c>
      <c r="L82" s="95">
        <v>117.45</v>
      </c>
      <c r="M82" s="93">
        <v>54.627439999999986</v>
      </c>
      <c r="N82" s="94">
        <f t="shared" si="2"/>
        <v>1.2307063423135645E-3</v>
      </c>
      <c r="O82" s="94">
        <f>M82/'סכום נכסי הקרן'!$C$43</f>
        <v>3.2096116037040266E-5</v>
      </c>
    </row>
    <row r="83" spans="1:15" s="130" customFormat="1">
      <c r="A83" s="150"/>
      <c r="B83" s="86" t="s">
        <v>1733</v>
      </c>
      <c r="C83" s="96" t="s">
        <v>1690</v>
      </c>
      <c r="D83" s="83">
        <v>11898380</v>
      </c>
      <c r="E83" s="83" t="s">
        <v>517</v>
      </c>
      <c r="F83" s="83" t="s">
        <v>146</v>
      </c>
      <c r="G83" s="93">
        <v>6.6300000000000008</v>
      </c>
      <c r="H83" s="96" t="s">
        <v>149</v>
      </c>
      <c r="I83" s="97">
        <v>5.5E-2</v>
      </c>
      <c r="J83" s="97">
        <v>3.9900000000000005E-2</v>
      </c>
      <c r="K83" s="93">
        <v>29281.929999999997</v>
      </c>
      <c r="L83" s="95">
        <v>112.47</v>
      </c>
      <c r="M83" s="93">
        <v>32.933389999999989</v>
      </c>
      <c r="N83" s="94">
        <f t="shared" si="2"/>
        <v>7.4195920487736772E-4</v>
      </c>
      <c r="O83" s="94">
        <f>M83/'סכום נכסי הקרן'!$C$43</f>
        <v>1.9349870814614439E-5</v>
      </c>
    </row>
    <row r="84" spans="1:15" s="130" customFormat="1">
      <c r="A84" s="150"/>
      <c r="B84" s="86" t="s">
        <v>1733</v>
      </c>
      <c r="C84" s="96" t="s">
        <v>1690</v>
      </c>
      <c r="D84" s="83">
        <v>11898390</v>
      </c>
      <c r="E84" s="83" t="s">
        <v>517</v>
      </c>
      <c r="F84" s="83" t="s">
        <v>146</v>
      </c>
      <c r="G84" s="93">
        <v>6.5900000000000007</v>
      </c>
      <c r="H84" s="96" t="s">
        <v>149</v>
      </c>
      <c r="I84" s="97">
        <v>5.5E-2</v>
      </c>
      <c r="J84" s="97">
        <v>4.2000000000000003E-2</v>
      </c>
      <c r="K84" s="93">
        <v>16463.87</v>
      </c>
      <c r="L84" s="95">
        <v>110.98</v>
      </c>
      <c r="M84" s="93">
        <v>18.271599999999996</v>
      </c>
      <c r="N84" s="94">
        <f t="shared" si="2"/>
        <v>4.1164246401106339E-4</v>
      </c>
      <c r="O84" s="94">
        <f>M84/'סכום נכסי הקרן'!$C$43</f>
        <v>1.0735399531487929E-5</v>
      </c>
    </row>
    <row r="85" spans="1:15" s="130" customFormat="1">
      <c r="A85" s="150"/>
      <c r="B85" s="86" t="s">
        <v>1733</v>
      </c>
      <c r="C85" s="96" t="s">
        <v>1690</v>
      </c>
      <c r="D85" s="83">
        <v>11898400</v>
      </c>
      <c r="E85" s="83" t="s">
        <v>517</v>
      </c>
      <c r="F85" s="83" t="s">
        <v>146</v>
      </c>
      <c r="G85" s="93">
        <v>6.6800000000000006</v>
      </c>
      <c r="H85" s="96" t="s">
        <v>149</v>
      </c>
      <c r="I85" s="97">
        <v>5.5E-2</v>
      </c>
      <c r="J85" s="97">
        <v>3.7000000000000012E-2</v>
      </c>
      <c r="K85" s="93">
        <v>48945.19</v>
      </c>
      <c r="L85" s="95">
        <v>114.64</v>
      </c>
      <c r="M85" s="93">
        <v>56.110759999999985</v>
      </c>
      <c r="N85" s="94">
        <f t="shared" si="2"/>
        <v>1.2641241874785686E-3</v>
      </c>
      <c r="O85" s="94">
        <f>M85/'סכום נכסי הקרן'!$C$43</f>
        <v>3.2967634285745723E-5</v>
      </c>
    </row>
    <row r="86" spans="1:15" s="130" customFormat="1">
      <c r="A86" s="150"/>
      <c r="B86" s="86" t="s">
        <v>1733</v>
      </c>
      <c r="C86" s="96" t="s">
        <v>1690</v>
      </c>
      <c r="D86" s="83">
        <v>11896130</v>
      </c>
      <c r="E86" s="83" t="s">
        <v>517</v>
      </c>
      <c r="F86" s="83" t="s">
        <v>146</v>
      </c>
      <c r="G86" s="93">
        <v>7.0999999999999979</v>
      </c>
      <c r="H86" s="96" t="s">
        <v>149</v>
      </c>
      <c r="I86" s="97">
        <v>5.6619999999999997E-2</v>
      </c>
      <c r="J86" s="97">
        <v>1.3799999999999996E-2</v>
      </c>
      <c r="K86" s="93">
        <v>61793.549999999988</v>
      </c>
      <c r="L86" s="95">
        <v>137.24</v>
      </c>
      <c r="M86" s="93">
        <v>84.805460000000011</v>
      </c>
      <c r="N86" s="94">
        <f t="shared" si="2"/>
        <v>1.9105895770480793E-3</v>
      </c>
      <c r="O86" s="94">
        <f>M86/'סכום נכסי הקרן'!$C$43</f>
        <v>4.9827081128725377E-5</v>
      </c>
    </row>
    <row r="87" spans="1:15" s="130" customFormat="1">
      <c r="A87" s="150"/>
      <c r="B87" s="86" t="s">
        <v>1733</v>
      </c>
      <c r="C87" s="96" t="s">
        <v>1690</v>
      </c>
      <c r="D87" s="83">
        <v>11898410</v>
      </c>
      <c r="E87" s="83" t="s">
        <v>517</v>
      </c>
      <c r="F87" s="83" t="s">
        <v>146</v>
      </c>
      <c r="G87" s="93">
        <v>6.66</v>
      </c>
      <c r="H87" s="96" t="s">
        <v>149</v>
      </c>
      <c r="I87" s="97">
        <v>5.5E-2</v>
      </c>
      <c r="J87" s="97">
        <v>3.7999999999999999E-2</v>
      </c>
      <c r="K87" s="93">
        <v>19210.909999999996</v>
      </c>
      <c r="L87" s="95">
        <v>113.88</v>
      </c>
      <c r="M87" s="93">
        <v>21.877389999999995</v>
      </c>
      <c r="N87" s="94">
        <f t="shared" si="2"/>
        <v>4.9287762022652624E-4</v>
      </c>
      <c r="O87" s="94">
        <f>M87/'סכום נכסי הקרן'!$C$43</f>
        <v>1.2853965846241089E-5</v>
      </c>
    </row>
    <row r="88" spans="1:15" s="130" customFormat="1">
      <c r="A88" s="150"/>
      <c r="B88" s="86" t="s">
        <v>1733</v>
      </c>
      <c r="C88" s="96" t="s">
        <v>1690</v>
      </c>
      <c r="D88" s="83">
        <v>11896140</v>
      </c>
      <c r="E88" s="83" t="s">
        <v>517</v>
      </c>
      <c r="F88" s="83" t="s">
        <v>146</v>
      </c>
      <c r="G88" s="93">
        <v>7.1100000000000012</v>
      </c>
      <c r="H88" s="96" t="s">
        <v>149</v>
      </c>
      <c r="I88" s="97">
        <v>5.5309999999999998E-2</v>
      </c>
      <c r="J88" s="97">
        <v>1.4000000000000002E-2</v>
      </c>
      <c r="K88" s="93">
        <v>227867.05999999997</v>
      </c>
      <c r="L88" s="95">
        <v>135.94</v>
      </c>
      <c r="M88" s="93">
        <v>309.76247999999993</v>
      </c>
      <c r="N88" s="94">
        <f t="shared" si="2"/>
        <v>6.9786658270418432E-3</v>
      </c>
      <c r="O88" s="94">
        <f>M88/'סכום נכסי הקרן'!$C$43</f>
        <v>1.8199960499707408E-4</v>
      </c>
    </row>
    <row r="89" spans="1:15" s="130" customFormat="1">
      <c r="A89" s="150"/>
      <c r="B89" s="86" t="s">
        <v>1733</v>
      </c>
      <c r="C89" s="96" t="s">
        <v>1690</v>
      </c>
      <c r="D89" s="83">
        <v>11896150</v>
      </c>
      <c r="E89" s="83" t="s">
        <v>517</v>
      </c>
      <c r="F89" s="83" t="s">
        <v>146</v>
      </c>
      <c r="G89" s="93">
        <v>7.0999999999999979</v>
      </c>
      <c r="H89" s="96" t="s">
        <v>149</v>
      </c>
      <c r="I89" s="97">
        <v>5.5452000000000001E-2</v>
      </c>
      <c r="J89" s="97">
        <v>1.4299999999999997E-2</v>
      </c>
      <c r="K89" s="93">
        <v>132612.71</v>
      </c>
      <c r="L89" s="95">
        <v>135.78</v>
      </c>
      <c r="M89" s="93">
        <v>180.06154000000001</v>
      </c>
      <c r="N89" s="94">
        <f t="shared" si="2"/>
        <v>4.0566220801258055E-3</v>
      </c>
      <c r="O89" s="94">
        <f>M89/'סכום נכסי הקרן'!$C$43</f>
        <v>1.0579437882588254E-4</v>
      </c>
    </row>
    <row r="90" spans="1:15" s="130" customFormat="1">
      <c r="A90" s="150"/>
      <c r="B90" s="86" t="s">
        <v>1733</v>
      </c>
      <c r="C90" s="96" t="s">
        <v>1690</v>
      </c>
      <c r="D90" s="83">
        <v>11896160</v>
      </c>
      <c r="E90" s="83" t="s">
        <v>517</v>
      </c>
      <c r="F90" s="83" t="s">
        <v>146</v>
      </c>
      <c r="G90" s="93">
        <v>7.12</v>
      </c>
      <c r="H90" s="96" t="s">
        <v>149</v>
      </c>
      <c r="I90" s="97">
        <v>5.5E-2</v>
      </c>
      <c r="J90" s="97">
        <v>1.3800000000000002E-2</v>
      </c>
      <c r="K90" s="93">
        <v>93409.279999999984</v>
      </c>
      <c r="L90" s="95">
        <v>134.16999999999999</v>
      </c>
      <c r="M90" s="93">
        <v>125.32722999999999</v>
      </c>
      <c r="N90" s="94">
        <f t="shared" si="2"/>
        <v>2.8235080542963545E-3</v>
      </c>
      <c r="O90" s="94">
        <f>M90/'סכום נכסי הקרן'!$C$43</f>
        <v>7.363547178269445E-5</v>
      </c>
    </row>
    <row r="91" spans="1:15" s="130" customFormat="1">
      <c r="A91" s="150"/>
      <c r="B91" s="86" t="s">
        <v>1733</v>
      </c>
      <c r="C91" s="96" t="s">
        <v>1690</v>
      </c>
      <c r="D91" s="83">
        <v>11898170</v>
      </c>
      <c r="E91" s="83" t="s">
        <v>517</v>
      </c>
      <c r="F91" s="83" t="s">
        <v>146</v>
      </c>
      <c r="G91" s="93">
        <v>7.12</v>
      </c>
      <c r="H91" s="96" t="s">
        <v>149</v>
      </c>
      <c r="I91" s="97">
        <v>5.5E-2</v>
      </c>
      <c r="J91" s="97">
        <v>1.3699999999999999E-2</v>
      </c>
      <c r="K91" s="93">
        <v>171879.51999999996</v>
      </c>
      <c r="L91" s="95">
        <v>134.25</v>
      </c>
      <c r="M91" s="93">
        <v>230.74825999999996</v>
      </c>
      <c r="N91" s="94">
        <f t="shared" si="2"/>
        <v>5.1985475991519897E-3</v>
      </c>
      <c r="O91" s="94">
        <f>M91/'סכום נכסי הקרן'!$C$43</f>
        <v>1.355751418756789E-4</v>
      </c>
    </row>
    <row r="92" spans="1:15" s="130" customFormat="1">
      <c r="A92" s="150"/>
      <c r="B92" s="86" t="s">
        <v>1733</v>
      </c>
      <c r="C92" s="96" t="s">
        <v>1690</v>
      </c>
      <c r="D92" s="83">
        <v>11898180</v>
      </c>
      <c r="E92" s="83" t="s">
        <v>517</v>
      </c>
      <c r="F92" s="83" t="s">
        <v>146</v>
      </c>
      <c r="G92" s="93">
        <v>7.1099999999999977</v>
      </c>
      <c r="H92" s="96" t="s">
        <v>149</v>
      </c>
      <c r="I92" s="97">
        <v>5.5E-2</v>
      </c>
      <c r="J92" s="97">
        <v>1.4099999999999996E-2</v>
      </c>
      <c r="K92" s="93">
        <v>76220.029999999984</v>
      </c>
      <c r="L92" s="95">
        <v>134.32</v>
      </c>
      <c r="M92" s="93">
        <v>102.37874000000001</v>
      </c>
      <c r="N92" s="94">
        <f t="shared" si="2"/>
        <v>2.3064995291024338E-3</v>
      </c>
      <c r="O92" s="94">
        <f>M92/'סכום נכסי הקרן'!$C$43</f>
        <v>6.0152185765358523E-5</v>
      </c>
    </row>
    <row r="93" spans="1:15" s="130" customFormat="1">
      <c r="A93" s="150"/>
      <c r="B93" s="86" t="s">
        <v>1733</v>
      </c>
      <c r="C93" s="96" t="s">
        <v>1690</v>
      </c>
      <c r="D93" s="83">
        <v>11898190</v>
      </c>
      <c r="E93" s="83" t="s">
        <v>517</v>
      </c>
      <c r="F93" s="83" t="s">
        <v>146</v>
      </c>
      <c r="G93" s="93">
        <v>7.1099999999999994</v>
      </c>
      <c r="H93" s="96" t="s">
        <v>149</v>
      </c>
      <c r="I93" s="97">
        <v>5.5E-2</v>
      </c>
      <c r="J93" s="97">
        <v>1.44E-2</v>
      </c>
      <c r="K93" s="93">
        <v>96113.469999999987</v>
      </c>
      <c r="L93" s="95">
        <v>133.37</v>
      </c>
      <c r="M93" s="93">
        <v>128.18653999999998</v>
      </c>
      <c r="N93" s="94">
        <f t="shared" si="2"/>
        <v>2.8879256977305074E-3</v>
      </c>
      <c r="O93" s="94">
        <f>M93/'סכום נכסי הקרן'!$C$43</f>
        <v>7.531544700294767E-5</v>
      </c>
    </row>
    <row r="94" spans="1:15" s="130" customFormat="1">
      <c r="A94" s="150"/>
      <c r="B94" s="86" t="s">
        <v>1735</v>
      </c>
      <c r="C94" s="96" t="s">
        <v>1690</v>
      </c>
      <c r="D94" s="83">
        <v>91102799</v>
      </c>
      <c r="E94" s="83" t="s">
        <v>517</v>
      </c>
      <c r="F94" s="83" t="s">
        <v>146</v>
      </c>
      <c r="G94" s="93">
        <v>4.0600000000000005</v>
      </c>
      <c r="H94" s="96" t="s">
        <v>149</v>
      </c>
      <c r="I94" s="97">
        <v>4.7500000000000001E-2</v>
      </c>
      <c r="J94" s="97">
        <v>1.37E-2</v>
      </c>
      <c r="K94" s="93">
        <v>559292.23</v>
      </c>
      <c r="L94" s="95">
        <v>115.34</v>
      </c>
      <c r="M94" s="93">
        <v>645.08763999999985</v>
      </c>
      <c r="N94" s="94">
        <f t="shared" si="2"/>
        <v>1.4533235492933394E-2</v>
      </c>
      <c r="O94" s="94">
        <f>M94/'סכום נכסי הקרן'!$C$43</f>
        <v>3.7901845203620118E-4</v>
      </c>
    </row>
    <row r="95" spans="1:15" s="130" customFormat="1">
      <c r="A95" s="150"/>
      <c r="B95" s="86" t="s">
        <v>1735</v>
      </c>
      <c r="C95" s="96" t="s">
        <v>1690</v>
      </c>
      <c r="D95" s="83">
        <v>91102798</v>
      </c>
      <c r="E95" s="83" t="s">
        <v>517</v>
      </c>
      <c r="F95" s="83" t="s">
        <v>146</v>
      </c>
      <c r="G95" s="93">
        <v>4.07</v>
      </c>
      <c r="H95" s="96" t="s">
        <v>149</v>
      </c>
      <c r="I95" s="97">
        <v>4.4999999999999998E-2</v>
      </c>
      <c r="J95" s="97">
        <v>1.37E-2</v>
      </c>
      <c r="K95" s="93">
        <v>951287.73999999987</v>
      </c>
      <c r="L95" s="95">
        <v>114.22</v>
      </c>
      <c r="M95" s="93">
        <v>1086.5608899999997</v>
      </c>
      <c r="N95" s="94">
        <f t="shared" si="2"/>
        <v>2.4479224701594495E-2</v>
      </c>
      <c r="O95" s="94">
        <f>M95/'סכום נכסי הקרן'!$C$43</f>
        <v>6.3840415012582949E-4</v>
      </c>
    </row>
    <row r="96" spans="1:15" s="130" customFormat="1">
      <c r="A96" s="150"/>
      <c r="B96" s="86" t="s">
        <v>1737</v>
      </c>
      <c r="C96" s="96" t="s">
        <v>1690</v>
      </c>
      <c r="D96" s="83">
        <v>3363</v>
      </c>
      <c r="E96" s="83" t="s">
        <v>517</v>
      </c>
      <c r="F96" s="83" t="s">
        <v>145</v>
      </c>
      <c r="G96" s="93">
        <v>2.4700000000000002</v>
      </c>
      <c r="H96" s="96" t="s">
        <v>149</v>
      </c>
      <c r="I96" s="97">
        <v>3.7000000000000005E-2</v>
      </c>
      <c r="J96" s="97">
        <v>1.6799999999999999E-2</v>
      </c>
      <c r="K96" s="93">
        <v>554624.99999999988</v>
      </c>
      <c r="L96" s="95">
        <v>105.13</v>
      </c>
      <c r="M96" s="93">
        <f>583.07724-16.83</f>
        <v>566.24723999999992</v>
      </c>
      <c r="N96" s="94">
        <f t="shared" si="2"/>
        <v>1.2757033270926683E-2</v>
      </c>
      <c r="O96" s="94">
        <f>M96/'סכום נכסי הקרן'!$C$43</f>
        <v>3.3269611610380772E-4</v>
      </c>
    </row>
    <row r="97" spans="1:15" s="130" customFormat="1">
      <c r="A97" s="150"/>
      <c r="B97" s="86" t="s">
        <v>1738</v>
      </c>
      <c r="C97" s="96" t="s">
        <v>1690</v>
      </c>
      <c r="D97" s="83">
        <v>90240690</v>
      </c>
      <c r="E97" s="83" t="s">
        <v>517</v>
      </c>
      <c r="F97" s="83" t="s">
        <v>145</v>
      </c>
      <c r="G97" s="93">
        <v>2.64</v>
      </c>
      <c r="H97" s="96" t="s">
        <v>149</v>
      </c>
      <c r="I97" s="97">
        <v>3.4000000000000002E-2</v>
      </c>
      <c r="J97" s="97">
        <v>1.4800000000000001E-2</v>
      </c>
      <c r="K97" s="93">
        <v>22346.58</v>
      </c>
      <c r="L97" s="95">
        <v>106</v>
      </c>
      <c r="M97" s="93">
        <v>23.687369999999994</v>
      </c>
      <c r="N97" s="94">
        <f t="shared" si="2"/>
        <v>5.3365481691487022E-4</v>
      </c>
      <c r="O97" s="94">
        <f>M97/'סכום נכסי הקרן'!$C$43</f>
        <v>1.39174117647158E-5</v>
      </c>
    </row>
    <row r="98" spans="1:15" s="130" customFormat="1">
      <c r="A98" s="150"/>
      <c r="B98" s="86" t="s">
        <v>1739</v>
      </c>
      <c r="C98" s="96" t="s">
        <v>1690</v>
      </c>
      <c r="D98" s="83">
        <v>90240790</v>
      </c>
      <c r="E98" s="83" t="s">
        <v>517</v>
      </c>
      <c r="F98" s="83" t="s">
        <v>145</v>
      </c>
      <c r="G98" s="93">
        <v>11.92</v>
      </c>
      <c r="H98" s="96" t="s">
        <v>149</v>
      </c>
      <c r="I98" s="97">
        <v>3.4000000000000002E-2</v>
      </c>
      <c r="J98" s="97">
        <v>2.9899999999999996E-2</v>
      </c>
      <c r="K98" s="93">
        <v>49739.17</v>
      </c>
      <c r="L98" s="95">
        <v>106.08</v>
      </c>
      <c r="M98" s="93">
        <v>52.76330999999999</v>
      </c>
      <c r="N98" s="94">
        <f t="shared" si="2"/>
        <v>1.1887091955701515E-3</v>
      </c>
      <c r="O98" s="94">
        <f>M98/'סכום נכסי הקרן'!$C$43</f>
        <v>3.1000854520334966E-5</v>
      </c>
    </row>
    <row r="99" spans="1:15" s="130" customFormat="1">
      <c r="A99" s="150"/>
      <c r="B99" s="86" t="s">
        <v>1740</v>
      </c>
      <c r="C99" s="96" t="s">
        <v>1690</v>
      </c>
      <c r="D99" s="83">
        <v>4180</v>
      </c>
      <c r="E99" s="83" t="s">
        <v>517</v>
      </c>
      <c r="F99" s="83" t="s">
        <v>146</v>
      </c>
      <c r="G99" s="93">
        <v>3.03</v>
      </c>
      <c r="H99" s="96" t="s">
        <v>148</v>
      </c>
      <c r="I99" s="97">
        <v>4.5990000000000003E-2</v>
      </c>
      <c r="J99" s="97">
        <v>3.8199999999999991E-2</v>
      </c>
      <c r="K99" s="93">
        <v>142413.99999999997</v>
      </c>
      <c r="L99" s="95">
        <v>102.98</v>
      </c>
      <c r="M99" s="93">
        <v>552.31375999999989</v>
      </c>
      <c r="N99" s="94">
        <f t="shared" si="2"/>
        <v>1.2443124689332905E-2</v>
      </c>
      <c r="O99" s="94">
        <f>M99/'סכום נכסי הקרן'!$C$43</f>
        <v>3.2450956021029011E-4</v>
      </c>
    </row>
    <row r="100" spans="1:15" s="130" customFormat="1">
      <c r="A100" s="150"/>
      <c r="B100" s="86" t="s">
        <v>1740</v>
      </c>
      <c r="C100" s="96" t="s">
        <v>1690</v>
      </c>
      <c r="D100" s="83">
        <v>4179</v>
      </c>
      <c r="E100" s="83" t="s">
        <v>517</v>
      </c>
      <c r="F100" s="83" t="s">
        <v>146</v>
      </c>
      <c r="G100" s="93">
        <v>3.08</v>
      </c>
      <c r="H100" s="96" t="s">
        <v>150</v>
      </c>
      <c r="I100" s="97">
        <v>3.6060000000000002E-2</v>
      </c>
      <c r="J100" s="97">
        <v>3.0500000000000003E-2</v>
      </c>
      <c r="K100" s="93">
        <v>134172.43</v>
      </c>
      <c r="L100" s="95">
        <v>102.82</v>
      </c>
      <c r="M100" s="93">
        <v>591.22466999999983</v>
      </c>
      <c r="N100" s="94">
        <f t="shared" si="2"/>
        <v>1.3319751961674281E-2</v>
      </c>
      <c r="O100" s="94">
        <f>M100/'סכום נכסי הקרן'!$C$43</f>
        <v>3.4737149704033062E-4</v>
      </c>
    </row>
    <row r="101" spans="1:15" s="130" customFormat="1">
      <c r="A101" s="150"/>
      <c r="B101" s="86" t="s">
        <v>1741</v>
      </c>
      <c r="C101" s="96" t="s">
        <v>1690</v>
      </c>
      <c r="D101" s="83">
        <v>90839511</v>
      </c>
      <c r="E101" s="83" t="s">
        <v>517</v>
      </c>
      <c r="F101" s="83" t="s">
        <v>146</v>
      </c>
      <c r="G101" s="93">
        <v>10.119999999999999</v>
      </c>
      <c r="H101" s="96" t="s">
        <v>149</v>
      </c>
      <c r="I101" s="97">
        <v>4.4999999999999998E-2</v>
      </c>
      <c r="J101" s="97">
        <v>3.2699999999999993E-2</v>
      </c>
      <c r="K101" s="93">
        <v>193214.92999999996</v>
      </c>
      <c r="L101" s="95">
        <v>113.36</v>
      </c>
      <c r="M101" s="93">
        <v>219.02843999999996</v>
      </c>
      <c r="N101" s="94">
        <f t="shared" si="2"/>
        <v>4.9345107560421287E-3</v>
      </c>
      <c r="O101" s="94">
        <f>M101/'סכום נכסי הקרן'!$C$43</f>
        <v>1.2868921233819325E-4</v>
      </c>
    </row>
    <row r="102" spans="1:15" s="130" customFormat="1">
      <c r="A102" s="150"/>
      <c r="B102" s="86" t="s">
        <v>1741</v>
      </c>
      <c r="C102" s="96" t="s">
        <v>1690</v>
      </c>
      <c r="D102" s="83">
        <v>90839512</v>
      </c>
      <c r="E102" s="83" t="s">
        <v>517</v>
      </c>
      <c r="F102" s="83" t="s">
        <v>146</v>
      </c>
      <c r="G102" s="93">
        <v>10.16</v>
      </c>
      <c r="H102" s="96" t="s">
        <v>149</v>
      </c>
      <c r="I102" s="97">
        <v>4.4999999999999998E-2</v>
      </c>
      <c r="J102" s="97">
        <v>3.0800000000000008E-2</v>
      </c>
      <c r="K102" s="93">
        <v>37906.689999999988</v>
      </c>
      <c r="L102" s="95">
        <v>115.59</v>
      </c>
      <c r="M102" s="93">
        <v>43.81633999999999</v>
      </c>
      <c r="N102" s="94">
        <f t="shared" si="2"/>
        <v>9.8714213104197316E-4</v>
      </c>
      <c r="O102" s="94">
        <f>M102/'סכום נכסי הקרן'!$C$43</f>
        <v>2.5744101004154852E-5</v>
      </c>
    </row>
    <row r="103" spans="1:15" s="130" customFormat="1">
      <c r="A103" s="150"/>
      <c r="B103" s="86" t="s">
        <v>1742</v>
      </c>
      <c r="C103" s="96" t="s">
        <v>1690</v>
      </c>
      <c r="D103" s="83">
        <v>90839513</v>
      </c>
      <c r="E103" s="83" t="s">
        <v>517</v>
      </c>
      <c r="F103" s="83" t="s">
        <v>146</v>
      </c>
      <c r="G103" s="93">
        <v>10.06</v>
      </c>
      <c r="H103" s="96" t="s">
        <v>149</v>
      </c>
      <c r="I103" s="97">
        <v>4.4999999999999998E-2</v>
      </c>
      <c r="J103" s="97">
        <v>3.570000000000001E-2</v>
      </c>
      <c r="K103" s="93">
        <v>138821.23000000001</v>
      </c>
      <c r="L103" s="95">
        <v>110.57</v>
      </c>
      <c r="M103" s="93">
        <v>153.49462999999997</v>
      </c>
      <c r="N103" s="94">
        <f t="shared" si="2"/>
        <v>3.4580938563490058E-3</v>
      </c>
      <c r="O103" s="94">
        <f>M103/'סכום נכסי הקרן'!$C$43</f>
        <v>9.0185105791934638E-5</v>
      </c>
    </row>
    <row r="104" spans="1:15" s="130" customFormat="1">
      <c r="A104" s="150"/>
      <c r="B104" s="86" t="s">
        <v>1742</v>
      </c>
      <c r="C104" s="96" t="s">
        <v>1690</v>
      </c>
      <c r="D104" s="83">
        <v>90839515</v>
      </c>
      <c r="E104" s="83" t="s">
        <v>517</v>
      </c>
      <c r="F104" s="83" t="s">
        <v>146</v>
      </c>
      <c r="G104" s="93">
        <v>10.100000000000001</v>
      </c>
      <c r="H104" s="96" t="s">
        <v>149</v>
      </c>
      <c r="I104" s="97">
        <v>4.4999999999999998E-2</v>
      </c>
      <c r="J104" s="97">
        <v>3.3799999999999997E-2</v>
      </c>
      <c r="K104" s="93">
        <v>130615.51999999997</v>
      </c>
      <c r="L104" s="95">
        <v>112.66</v>
      </c>
      <c r="M104" s="93">
        <v>147.15144999999995</v>
      </c>
      <c r="N104" s="94">
        <f t="shared" si="2"/>
        <v>3.3151878029729627E-3</v>
      </c>
      <c r="O104" s="94">
        <f>M104/'סכום נכסי הקרן'!$C$43</f>
        <v>8.6458197825465161E-5</v>
      </c>
    </row>
    <row r="105" spans="1:15" s="130" customFormat="1">
      <c r="A105" s="150"/>
      <c r="B105" s="86" t="s">
        <v>1742</v>
      </c>
      <c r="C105" s="96" t="s">
        <v>1690</v>
      </c>
      <c r="D105" s="83">
        <v>90839516</v>
      </c>
      <c r="E105" s="83" t="s">
        <v>517</v>
      </c>
      <c r="F105" s="83" t="s">
        <v>146</v>
      </c>
      <c r="G105" s="93">
        <v>10.09</v>
      </c>
      <c r="H105" s="96" t="s">
        <v>149</v>
      </c>
      <c r="I105" s="97">
        <v>4.4999999999999998E-2</v>
      </c>
      <c r="J105" s="97">
        <v>3.4299999999999997E-2</v>
      </c>
      <c r="K105" s="93">
        <v>69409.669999999984</v>
      </c>
      <c r="L105" s="95">
        <v>112.07</v>
      </c>
      <c r="M105" s="93">
        <v>77.787409999999994</v>
      </c>
      <c r="N105" s="94">
        <f t="shared" si="2"/>
        <v>1.7524793188028874E-3</v>
      </c>
      <c r="O105" s="94">
        <f>M105/'סכום נכסי הקרן'!$C$43</f>
        <v>4.5703656213449261E-5</v>
      </c>
    </row>
    <row r="106" spans="1:15" s="130" customFormat="1">
      <c r="A106" s="150"/>
      <c r="B106" s="86" t="s">
        <v>1741</v>
      </c>
      <c r="C106" s="96" t="s">
        <v>1690</v>
      </c>
      <c r="D106" s="83">
        <v>90839517</v>
      </c>
      <c r="E106" s="83" t="s">
        <v>517</v>
      </c>
      <c r="F106" s="83" t="s">
        <v>146</v>
      </c>
      <c r="G106" s="93">
        <v>10.01</v>
      </c>
      <c r="H106" s="96" t="s">
        <v>149</v>
      </c>
      <c r="I106" s="97">
        <v>4.4999999999999998E-2</v>
      </c>
      <c r="J106" s="97">
        <v>3.78E-2</v>
      </c>
      <c r="K106" s="93">
        <v>120195.85999999999</v>
      </c>
      <c r="L106" s="95">
        <v>108.37</v>
      </c>
      <c r="M106" s="93">
        <v>130.25624999999999</v>
      </c>
      <c r="N106" s="94">
        <f t="shared" si="2"/>
        <v>2.9345543741566738E-3</v>
      </c>
      <c r="O106" s="94">
        <f>M106/'סכום נכסי הקרן'!$C$43</f>
        <v>7.6531496159251233E-5</v>
      </c>
    </row>
    <row r="107" spans="1:15" s="130" customFormat="1">
      <c r="A107" s="150"/>
      <c r="B107" s="86" t="s">
        <v>1741</v>
      </c>
      <c r="C107" s="96" t="s">
        <v>1690</v>
      </c>
      <c r="D107" s="83">
        <v>90839518</v>
      </c>
      <c r="E107" s="83" t="s">
        <v>517</v>
      </c>
      <c r="F107" s="83" t="s">
        <v>146</v>
      </c>
      <c r="G107" s="93">
        <v>9.9000000000000021</v>
      </c>
      <c r="H107" s="96" t="s">
        <v>149</v>
      </c>
      <c r="I107" s="97">
        <v>4.4999999999999998E-2</v>
      </c>
      <c r="J107" s="97">
        <v>4.2900000000000001E-2</v>
      </c>
      <c r="K107" s="93">
        <v>142754.87</v>
      </c>
      <c r="L107" s="95">
        <v>103.2</v>
      </c>
      <c r="M107" s="93">
        <v>147.32302999999996</v>
      </c>
      <c r="N107" s="94">
        <f t="shared" si="2"/>
        <v>3.3190533437014716E-3</v>
      </c>
      <c r="O107" s="94">
        <f>M107/'סכום נכסי הקרן'!$C$43</f>
        <v>8.6559008912157778E-5</v>
      </c>
    </row>
    <row r="108" spans="1:15" s="130" customFormat="1">
      <c r="A108" s="150"/>
      <c r="B108" s="86" t="s">
        <v>1737</v>
      </c>
      <c r="C108" s="96" t="s">
        <v>1690</v>
      </c>
      <c r="D108" s="83">
        <v>3968</v>
      </c>
      <c r="E108" s="83" t="s">
        <v>556</v>
      </c>
      <c r="F108" s="83" t="s">
        <v>146</v>
      </c>
      <c r="G108" s="93">
        <v>4.1800000000000006</v>
      </c>
      <c r="H108" s="96" t="s">
        <v>149</v>
      </c>
      <c r="I108" s="97">
        <v>0.08</v>
      </c>
      <c r="J108" s="97">
        <v>3.7100000000000001E-2</v>
      </c>
      <c r="K108" s="93">
        <v>104624.99999999999</v>
      </c>
      <c r="L108" s="95">
        <v>119.21</v>
      </c>
      <c r="M108" s="93">
        <v>124.71829999999996</v>
      </c>
      <c r="N108" s="94">
        <f t="shared" si="2"/>
        <v>2.8097894174167015E-3</v>
      </c>
      <c r="O108" s="94">
        <f>M108/'סכום נכסי הקרן'!$C$43</f>
        <v>7.3277697595611264E-5</v>
      </c>
    </row>
    <row r="109" spans="1:15" s="130" customFormat="1">
      <c r="A109" s="150"/>
      <c r="B109" s="86" t="s">
        <v>1750</v>
      </c>
      <c r="C109" s="96" t="s">
        <v>1689</v>
      </c>
      <c r="D109" s="83">
        <v>90141407</v>
      </c>
      <c r="E109" s="83" t="s">
        <v>556</v>
      </c>
      <c r="F109" s="83" t="s">
        <v>146</v>
      </c>
      <c r="G109" s="93">
        <v>11.32</v>
      </c>
      <c r="H109" s="96" t="s">
        <v>149</v>
      </c>
      <c r="I109" s="97">
        <v>6.7000000000000004E-2</v>
      </c>
      <c r="J109" s="97">
        <v>5.74E-2</v>
      </c>
      <c r="K109" s="93">
        <v>632906.74</v>
      </c>
      <c r="L109" s="95">
        <v>111.43</v>
      </c>
      <c r="M109" s="93">
        <v>705.24799999999993</v>
      </c>
      <c r="N109" s="94">
        <f t="shared" si="2"/>
        <v>1.588859347067988E-2</v>
      </c>
      <c r="O109" s="94">
        <f>M109/'סכום נכסי הקרן'!$C$43</f>
        <v>4.1436541128214276E-4</v>
      </c>
    </row>
    <row r="110" spans="1:15" s="130" customFormat="1">
      <c r="A110" s="150"/>
      <c r="B110" s="86" t="s">
        <v>1743</v>
      </c>
      <c r="C110" s="96" t="s">
        <v>1689</v>
      </c>
      <c r="D110" s="83">
        <v>90800100</v>
      </c>
      <c r="E110" s="83" t="s">
        <v>1691</v>
      </c>
      <c r="F110" s="83" t="s">
        <v>146</v>
      </c>
      <c r="G110" s="93">
        <v>2.5299999999999998</v>
      </c>
      <c r="H110" s="96" t="s">
        <v>149</v>
      </c>
      <c r="I110" s="97">
        <v>6.2E-2</v>
      </c>
      <c r="J110" s="97">
        <v>0.14770000000000003</v>
      </c>
      <c r="K110" s="93">
        <v>1414285.7099999997</v>
      </c>
      <c r="L110" s="95">
        <v>60</v>
      </c>
      <c r="M110" s="93">
        <v>848.57139999999993</v>
      </c>
      <c r="N110" s="94">
        <f t="shared" si="2"/>
        <v>1.9117538802585307E-2</v>
      </c>
      <c r="O110" s="94">
        <f>M110/'סכום נכסי הקרן'!$C$43</f>
        <v>4.9857445489141935E-4</v>
      </c>
    </row>
    <row r="111" spans="1:15" s="130" customFormat="1">
      <c r="A111" s="150"/>
      <c r="B111" s="82"/>
      <c r="C111" s="83"/>
      <c r="D111" s="83"/>
      <c r="E111" s="83"/>
      <c r="F111" s="83"/>
      <c r="G111" s="83"/>
      <c r="H111" s="83"/>
      <c r="I111" s="83"/>
      <c r="J111" s="83"/>
      <c r="K111" s="93"/>
      <c r="L111" s="95"/>
      <c r="M111" s="83"/>
      <c r="N111" s="94"/>
      <c r="O111" s="83"/>
    </row>
    <row r="112" spans="1:15" s="130" customFormat="1">
      <c r="A112" s="150"/>
      <c r="B112" s="100" t="s">
        <v>45</v>
      </c>
      <c r="C112" s="81"/>
      <c r="D112" s="81"/>
      <c r="E112" s="81"/>
      <c r="F112" s="81"/>
      <c r="G112" s="90">
        <v>1.7343071470281908</v>
      </c>
      <c r="H112" s="81"/>
      <c r="I112" s="81"/>
      <c r="J112" s="102">
        <v>2.9530989670078577E-2</v>
      </c>
      <c r="K112" s="90"/>
      <c r="L112" s="92"/>
      <c r="M112" s="90">
        <v>1656.6408700000002</v>
      </c>
      <c r="N112" s="91">
        <f t="shared" ref="N112:N115" si="3">M112/$M$10</f>
        <v>3.7322606105006234E-2</v>
      </c>
      <c r="O112" s="91">
        <f>M112/'סכום נכסי הקרן'!$C$43</f>
        <v>9.7335217603503575E-4</v>
      </c>
    </row>
    <row r="113" spans="1:15" s="130" customFormat="1">
      <c r="A113" s="150"/>
      <c r="B113" s="86" t="s">
        <v>1744</v>
      </c>
      <c r="C113" s="96" t="s">
        <v>1689</v>
      </c>
      <c r="D113" s="83">
        <v>4351</v>
      </c>
      <c r="E113" s="83" t="s">
        <v>476</v>
      </c>
      <c r="F113" s="83" t="s">
        <v>146</v>
      </c>
      <c r="G113" s="93">
        <v>2.21</v>
      </c>
      <c r="H113" s="96" t="s">
        <v>149</v>
      </c>
      <c r="I113" s="97">
        <v>3.61E-2</v>
      </c>
      <c r="J113" s="97">
        <v>2.5399999999999999E-2</v>
      </c>
      <c r="K113" s="93">
        <v>702580.1</v>
      </c>
      <c r="L113" s="95">
        <v>102.47</v>
      </c>
      <c r="M113" s="93">
        <v>719.93385999999987</v>
      </c>
      <c r="N113" s="94">
        <f t="shared" si="3"/>
        <v>1.6219452486667611E-2</v>
      </c>
      <c r="O113" s="94">
        <f>M113/'סכום נכסי הקרן'!$C$43</f>
        <v>4.2299402478963508E-4</v>
      </c>
    </row>
    <row r="114" spans="1:15" s="130" customFormat="1">
      <c r="A114" s="150"/>
      <c r="B114" s="86" t="s">
        <v>1745</v>
      </c>
      <c r="C114" s="96" t="s">
        <v>1689</v>
      </c>
      <c r="D114" s="83">
        <v>10510</v>
      </c>
      <c r="E114" s="83" t="s">
        <v>517</v>
      </c>
      <c r="F114" s="83" t="s">
        <v>146</v>
      </c>
      <c r="G114" s="93">
        <v>1.0900000000000001</v>
      </c>
      <c r="H114" s="96" t="s">
        <v>149</v>
      </c>
      <c r="I114" s="97">
        <v>4.2500000000000003E-2</v>
      </c>
      <c r="J114" s="97">
        <v>3.49E-2</v>
      </c>
      <c r="K114" s="93">
        <v>377560.9</v>
      </c>
      <c r="L114" s="95">
        <v>100.98</v>
      </c>
      <c r="M114" s="93">
        <v>381.26098999999994</v>
      </c>
      <c r="N114" s="94">
        <f t="shared" si="3"/>
        <v>8.5894619713050534E-3</v>
      </c>
      <c r="O114" s="94">
        <f>M114/'סכום נכסי הקרן'!$C$43</f>
        <v>2.2400824522322206E-4</v>
      </c>
    </row>
    <row r="115" spans="1:15" s="130" customFormat="1">
      <c r="A115" s="150"/>
      <c r="B115" s="86" t="s">
        <v>1745</v>
      </c>
      <c r="C115" s="96" t="s">
        <v>1689</v>
      </c>
      <c r="D115" s="83">
        <v>3880</v>
      </c>
      <c r="E115" s="83" t="s">
        <v>556</v>
      </c>
      <c r="F115" s="83" t="s">
        <v>146</v>
      </c>
      <c r="G115" s="93">
        <v>1.56</v>
      </c>
      <c r="H115" s="96" t="s">
        <v>149</v>
      </c>
      <c r="I115" s="97">
        <v>4.4999999999999998E-2</v>
      </c>
      <c r="J115" s="97">
        <v>3.1200000000000002E-2</v>
      </c>
      <c r="K115" s="93">
        <v>542374.78999999992</v>
      </c>
      <c r="L115" s="95">
        <v>102.41</v>
      </c>
      <c r="M115" s="93">
        <v>555.44601999999986</v>
      </c>
      <c r="N115" s="94">
        <f t="shared" si="3"/>
        <v>1.2513691647033559E-2</v>
      </c>
      <c r="O115" s="94">
        <f>M115/'סכום נכסי הקרן'!$C$43</f>
        <v>3.2634990602217837E-4</v>
      </c>
    </row>
    <row r="116" spans="1:15" s="130" customFormat="1">
      <c r="A116" s="150"/>
      <c r="B116" s="82"/>
      <c r="C116" s="83"/>
      <c r="D116" s="83"/>
      <c r="E116" s="83"/>
      <c r="F116" s="83"/>
      <c r="G116" s="83"/>
      <c r="H116" s="83"/>
      <c r="I116" s="83"/>
      <c r="J116" s="83"/>
      <c r="K116" s="93"/>
      <c r="L116" s="95"/>
      <c r="M116" s="83"/>
      <c r="N116" s="94"/>
      <c r="O116" s="83"/>
    </row>
    <row r="117" spans="1:15" s="130" customFormat="1">
      <c r="A117" s="150"/>
      <c r="B117" s="80" t="s">
        <v>48</v>
      </c>
      <c r="C117" s="81"/>
      <c r="D117" s="81"/>
      <c r="E117" s="81"/>
      <c r="F117" s="81"/>
      <c r="G117" s="90">
        <v>5.0604613173281638</v>
      </c>
      <c r="H117" s="81"/>
      <c r="I117" s="81"/>
      <c r="J117" s="102">
        <v>4.0745683953420125E-2</v>
      </c>
      <c r="K117" s="90"/>
      <c r="L117" s="92"/>
      <c r="M117" s="90">
        <v>2777.9058399999994</v>
      </c>
      <c r="N117" s="91">
        <f t="shared" ref="N117:N128" si="4">M117/$M$10</f>
        <v>6.258368204034255E-2</v>
      </c>
      <c r="O117" s="91">
        <f>M117/'סכום נכסי הקרן'!$C$43</f>
        <v>1.6321465582244347E-3</v>
      </c>
    </row>
    <row r="118" spans="1:15" s="130" customFormat="1">
      <c r="A118" s="150"/>
      <c r="B118" s="134" t="s">
        <v>46</v>
      </c>
      <c r="C118" s="124"/>
      <c r="D118" s="124"/>
      <c r="E118" s="124"/>
      <c r="F118" s="124"/>
      <c r="G118" s="125">
        <v>5.0604613173281638</v>
      </c>
      <c r="H118" s="124"/>
      <c r="I118" s="124"/>
      <c r="J118" s="148">
        <v>4.0745683953420112E-2</v>
      </c>
      <c r="K118" s="125"/>
      <c r="L118" s="126"/>
      <c r="M118" s="125">
        <v>2777.9058399999994</v>
      </c>
      <c r="N118" s="127">
        <f t="shared" si="4"/>
        <v>6.258368204034255E-2</v>
      </c>
      <c r="O118" s="127">
        <f>M118/'סכום נכסי הקרן'!$C$43</f>
        <v>1.6321465582244347E-3</v>
      </c>
    </row>
    <row r="119" spans="1:15" s="130" customFormat="1">
      <c r="A119" s="150"/>
      <c r="B119" s="86" t="s">
        <v>1746</v>
      </c>
      <c r="C119" s="96" t="s">
        <v>1690</v>
      </c>
      <c r="D119" s="83">
        <v>4517</v>
      </c>
      <c r="E119" s="83" t="s">
        <v>476</v>
      </c>
      <c r="F119" s="83" t="s">
        <v>146</v>
      </c>
      <c r="G119" s="93">
        <v>5.04</v>
      </c>
      <c r="H119" s="96" t="s">
        <v>148</v>
      </c>
      <c r="I119" s="97">
        <v>3.6900000000000002E-2</v>
      </c>
      <c r="J119" s="97">
        <v>3.5900000000000001E-2</v>
      </c>
      <c r="K119" s="93">
        <v>52166.089999999989</v>
      </c>
      <c r="L119" s="95">
        <v>101.04</v>
      </c>
      <c r="M119" s="93">
        <v>198.50062999999997</v>
      </c>
      <c r="N119" s="94">
        <f t="shared" si="4"/>
        <v>4.4720379408999984E-3</v>
      </c>
      <c r="O119" s="94">
        <f>M119/'סכום נכסי הקרן'!$C$43</f>
        <v>1.1662818638225765E-4</v>
      </c>
    </row>
    <row r="120" spans="1:15" s="130" customFormat="1">
      <c r="A120" s="150"/>
      <c r="B120" s="86" t="s">
        <v>1746</v>
      </c>
      <c r="C120" s="96" t="s">
        <v>1690</v>
      </c>
      <c r="D120" s="83">
        <v>4534</v>
      </c>
      <c r="E120" s="83" t="s">
        <v>476</v>
      </c>
      <c r="F120" s="83" t="s">
        <v>146</v>
      </c>
      <c r="G120" s="93">
        <v>5.0400000000000009</v>
      </c>
      <c r="H120" s="96" t="s">
        <v>148</v>
      </c>
      <c r="I120" s="97">
        <v>3.6900000000000002E-2</v>
      </c>
      <c r="J120" s="97">
        <v>3.5900000000000001E-2</v>
      </c>
      <c r="K120" s="93">
        <v>1241.8999999999999</v>
      </c>
      <c r="L120" s="95">
        <v>101.04</v>
      </c>
      <c r="M120" s="93">
        <v>4.7256099999999988</v>
      </c>
      <c r="N120" s="94">
        <f t="shared" si="4"/>
        <v>1.0646367829611645E-4</v>
      </c>
      <c r="O120" s="94">
        <f>M120/'סכום נכסי הקרן'!$C$43</f>
        <v>2.7765117110704408E-6</v>
      </c>
    </row>
    <row r="121" spans="1:15" s="130" customFormat="1">
      <c r="A121" s="150"/>
      <c r="B121" s="86" t="s">
        <v>1746</v>
      </c>
      <c r="C121" s="96" t="s">
        <v>1690</v>
      </c>
      <c r="D121" s="83">
        <v>4564</v>
      </c>
      <c r="E121" s="83" t="s">
        <v>476</v>
      </c>
      <c r="F121" s="83" t="s">
        <v>146</v>
      </c>
      <c r="G121" s="93">
        <v>5.0399999999999974</v>
      </c>
      <c r="H121" s="96" t="s">
        <v>148</v>
      </c>
      <c r="I121" s="97">
        <v>3.6900000000000002E-2</v>
      </c>
      <c r="J121" s="97">
        <v>3.5899999999999994E-2</v>
      </c>
      <c r="K121" s="93">
        <v>177250.48</v>
      </c>
      <c r="L121" s="95">
        <v>101.04</v>
      </c>
      <c r="M121" s="93">
        <v>674.46756000000005</v>
      </c>
      <c r="N121" s="94">
        <f t="shared" si="4"/>
        <v>1.5195138263421365E-2</v>
      </c>
      <c r="O121" s="94">
        <f>M121/'סכום נכסי הקרן'!$C$43</f>
        <v>3.9628049692571032E-4</v>
      </c>
    </row>
    <row r="122" spans="1:15" s="130" customFormat="1">
      <c r="A122" s="150"/>
      <c r="B122" s="86" t="s">
        <v>1746</v>
      </c>
      <c r="C122" s="96" t="s">
        <v>1690</v>
      </c>
      <c r="D122" s="83">
        <v>4636</v>
      </c>
      <c r="E122" s="83" t="s">
        <v>476</v>
      </c>
      <c r="F122" s="83" t="s">
        <v>146</v>
      </c>
      <c r="G122" s="93">
        <v>5.0400000000000009</v>
      </c>
      <c r="H122" s="96" t="s">
        <v>148</v>
      </c>
      <c r="I122" s="97">
        <v>3.6900000000000002E-2</v>
      </c>
      <c r="J122" s="97">
        <v>3.5900000000000001E-2</v>
      </c>
      <c r="K122" s="93">
        <v>18083.400000000001</v>
      </c>
      <c r="L122" s="95">
        <v>101.04</v>
      </c>
      <c r="M122" s="93">
        <v>68.810359999999989</v>
      </c>
      <c r="N122" s="94">
        <f t="shared" si="4"/>
        <v>1.5502345793410712E-3</v>
      </c>
      <c r="O122" s="94">
        <f>M122/'סכום נכסי הקרן'!$C$43</f>
        <v>4.0429229323404398E-5</v>
      </c>
    </row>
    <row r="123" spans="1:15" s="130" customFormat="1">
      <c r="A123" s="150"/>
      <c r="B123" s="86" t="s">
        <v>1746</v>
      </c>
      <c r="C123" s="96" t="s">
        <v>1690</v>
      </c>
      <c r="D123" s="83">
        <v>4695</v>
      </c>
      <c r="E123" s="83" t="s">
        <v>476</v>
      </c>
      <c r="F123" s="83" t="s">
        <v>146</v>
      </c>
      <c r="G123" s="93">
        <v>5.0400000000000009</v>
      </c>
      <c r="H123" s="96" t="s">
        <v>148</v>
      </c>
      <c r="I123" s="97">
        <v>3.6900000000000002E-2</v>
      </c>
      <c r="J123" s="97">
        <v>3.5900000000000001E-2</v>
      </c>
      <c r="K123" s="93">
        <v>14932.98</v>
      </c>
      <c r="L123" s="95">
        <v>101.04</v>
      </c>
      <c r="M123" s="93">
        <v>56.822499999999991</v>
      </c>
      <c r="N123" s="94">
        <f t="shared" si="4"/>
        <v>1.2801590397813355E-3</v>
      </c>
      <c r="O123" s="94">
        <f>M123/'סכום נכסי הקרן'!$C$43</f>
        <v>3.3385814043541498E-5</v>
      </c>
    </row>
    <row r="124" spans="1:15" s="130" customFormat="1">
      <c r="A124" s="150"/>
      <c r="B124" s="86" t="s">
        <v>1751</v>
      </c>
      <c r="C124" s="96" t="s">
        <v>1690</v>
      </c>
      <c r="D124" s="83">
        <v>4735</v>
      </c>
      <c r="E124" s="83" t="s">
        <v>476</v>
      </c>
      <c r="F124" s="83" t="s">
        <v>146</v>
      </c>
      <c r="G124" s="93">
        <v>5.0399999999999983</v>
      </c>
      <c r="H124" s="96" t="s">
        <v>148</v>
      </c>
      <c r="I124" s="97">
        <v>3.6850000000000001E-2</v>
      </c>
      <c r="J124" s="97">
        <v>3.5899999999999987E-2</v>
      </c>
      <c r="K124" s="93">
        <v>12790.689999999997</v>
      </c>
      <c r="L124" s="95">
        <v>101.04</v>
      </c>
      <c r="M124" s="93">
        <v>48.67069</v>
      </c>
      <c r="N124" s="94">
        <f t="shared" si="4"/>
        <v>1.0965062039842502E-3</v>
      </c>
      <c r="O124" s="94">
        <f>M124/'סכום נכסי הקרן'!$C$43</f>
        <v>2.859625334525681E-5</v>
      </c>
    </row>
    <row r="125" spans="1:15" s="130" customFormat="1">
      <c r="A125" s="150"/>
      <c r="B125" s="86" t="s">
        <v>1752</v>
      </c>
      <c r="C125" s="96" t="s">
        <v>1690</v>
      </c>
      <c r="D125" s="83">
        <v>4791</v>
      </c>
      <c r="E125" s="83" t="s">
        <v>476</v>
      </c>
      <c r="F125" s="83" t="s">
        <v>146</v>
      </c>
      <c r="G125" s="93">
        <v>5.04</v>
      </c>
      <c r="H125" s="96" t="s">
        <v>148</v>
      </c>
      <c r="I125" s="97">
        <v>3.6850000000000001E-2</v>
      </c>
      <c r="J125" s="97">
        <v>3.5900000000000001E-2</v>
      </c>
      <c r="K125" s="93">
        <v>15161.259999999998</v>
      </c>
      <c r="L125" s="95">
        <v>101.04</v>
      </c>
      <c r="M125" s="93">
        <v>57.691069999999989</v>
      </c>
      <c r="N125" s="94">
        <f t="shared" si="4"/>
        <v>1.2997271287809901E-3</v>
      </c>
      <c r="O125" s="94">
        <f>M125/'סכום נכסי הקרן'!$C$43</f>
        <v>3.3896138589342878E-5</v>
      </c>
    </row>
    <row r="126" spans="1:15" s="130" customFormat="1">
      <c r="A126" s="86"/>
      <c r="B126" s="86" t="s">
        <v>1753</v>
      </c>
      <c r="C126" s="96" t="s">
        <v>1690</v>
      </c>
      <c r="D126" s="83">
        <v>415761</v>
      </c>
      <c r="E126" s="83" t="s">
        <v>517</v>
      </c>
      <c r="F126" s="83" t="s">
        <v>146</v>
      </c>
      <c r="G126" s="93">
        <v>5.3800000000000008</v>
      </c>
      <c r="H126" s="96" t="s">
        <v>148</v>
      </c>
      <c r="I126" s="97">
        <v>6.4340000000000008E-2</v>
      </c>
      <c r="J126" s="97">
        <v>5.9900000000000009E-2</v>
      </c>
      <c r="K126" s="93">
        <v>58212.589999999989</v>
      </c>
      <c r="L126" s="95">
        <v>103.1</v>
      </c>
      <c r="M126" s="93">
        <v>226.02465999999993</v>
      </c>
      <c r="N126" s="94">
        <f t="shared" si="4"/>
        <v>5.0921292043205205E-3</v>
      </c>
      <c r="O126" s="94">
        <f>M126/'סכום נכסי הקרן'!$C$43</f>
        <v>1.3279981113141257E-4</v>
      </c>
    </row>
    <row r="127" spans="1:15" s="130" customFormat="1">
      <c r="A127" s="150"/>
      <c r="B127" s="86" t="s">
        <v>1747</v>
      </c>
      <c r="C127" s="96" t="s">
        <v>1690</v>
      </c>
      <c r="D127" s="83">
        <v>90352101</v>
      </c>
      <c r="E127" s="83" t="s">
        <v>517</v>
      </c>
      <c r="F127" s="83" t="s">
        <v>146</v>
      </c>
      <c r="G127" s="93">
        <v>2.5399999999999996</v>
      </c>
      <c r="H127" s="96" t="s">
        <v>148</v>
      </c>
      <c r="I127" s="97">
        <v>4.0346E-2</v>
      </c>
      <c r="J127" s="97">
        <v>3.6499999999999998E-2</v>
      </c>
      <c r="K127" s="93">
        <v>179142.85999999996</v>
      </c>
      <c r="L127" s="95">
        <v>104.19</v>
      </c>
      <c r="M127" s="93">
        <v>702.91994999999997</v>
      </c>
      <c r="N127" s="94">
        <f t="shared" si="4"/>
        <v>1.5836144629946668E-2</v>
      </c>
      <c r="O127" s="94">
        <f>M127/'סכום נכסי הקרן'!$C$43</f>
        <v>4.1299757557649685E-4</v>
      </c>
    </row>
    <row r="128" spans="1:15" s="130" customFormat="1">
      <c r="A128" s="150"/>
      <c r="B128" s="86" t="s">
        <v>1748</v>
      </c>
      <c r="C128" s="96" t="s">
        <v>1690</v>
      </c>
      <c r="D128" s="83">
        <v>4623</v>
      </c>
      <c r="E128" s="83" t="s">
        <v>620</v>
      </c>
      <c r="F128" s="83" t="s">
        <v>1604</v>
      </c>
      <c r="G128" s="93">
        <v>7.3900000000000006</v>
      </c>
      <c r="H128" s="96" t="s">
        <v>148</v>
      </c>
      <c r="I128" s="97">
        <v>5.0199999999999995E-2</v>
      </c>
      <c r="J128" s="97">
        <v>4.6199999999999998E-2</v>
      </c>
      <c r="K128" s="93">
        <v>186279.99999999997</v>
      </c>
      <c r="L128" s="95">
        <v>105.38</v>
      </c>
      <c r="M128" s="93">
        <v>739.27280999999982</v>
      </c>
      <c r="N128" s="94">
        <f t="shared" si="4"/>
        <v>1.6655141371570235E-2</v>
      </c>
      <c r="O128" s="94">
        <f>M128/'סכום נכסי הקרן'!$C$43</f>
        <v>4.3435654119594147E-4</v>
      </c>
    </row>
    <row r="129" spans="1:4" s="130" customFormat="1">
      <c r="A129" s="150"/>
      <c r="B129" s="158"/>
      <c r="C129" s="158"/>
      <c r="D129" s="158"/>
    </row>
    <row r="130" spans="1:4" s="130" customFormat="1">
      <c r="A130" s="150"/>
      <c r="B130" s="158"/>
      <c r="C130" s="158"/>
      <c r="D130" s="158"/>
    </row>
    <row r="131" spans="1:4" s="130" customFormat="1">
      <c r="A131" s="150"/>
      <c r="B131" s="158"/>
      <c r="C131" s="158"/>
      <c r="D131" s="158"/>
    </row>
    <row r="132" spans="1:4" s="130" customFormat="1">
      <c r="A132" s="150"/>
      <c r="B132" s="161"/>
      <c r="C132" s="158"/>
      <c r="D132" s="158"/>
    </row>
    <row r="133" spans="1:4" s="130" customFormat="1">
      <c r="A133" s="150"/>
      <c r="B133" s="149" t="s">
        <v>55</v>
      </c>
      <c r="C133" s="158"/>
      <c r="D133" s="158"/>
    </row>
    <row r="134" spans="1:4">
      <c r="B134" s="109" t="s">
        <v>130</v>
      </c>
    </row>
  </sheetData>
  <sheetProtection password="CC03" sheet="1" objects="1" scenarios="1"/>
  <mergeCells count="1">
    <mergeCell ref="B6:O6"/>
  </mergeCells>
  <phoneticPr fontId="4" type="noConversion"/>
  <conditionalFormatting sqref="B57:B128">
    <cfRule type="cellIs" dxfId="10" priority="41" operator="equal">
      <formula>2958465</formula>
    </cfRule>
    <cfRule type="cellIs" dxfId="9" priority="42" operator="equal">
      <formula>"NR3"</formula>
    </cfRule>
    <cfRule type="cellIs" dxfId="8" priority="43" operator="equal">
      <formula>"דירוג פנימי"</formula>
    </cfRule>
  </conditionalFormatting>
  <conditionalFormatting sqref="B57:B128">
    <cfRule type="cellIs" dxfId="7" priority="40" operator="equal">
      <formula>2958465</formula>
    </cfRule>
  </conditionalFormatting>
  <conditionalFormatting sqref="B11:B15 B17:B42">
    <cfRule type="cellIs" dxfId="6" priority="39" operator="equal">
      <formula>"NR3"</formula>
    </cfRule>
  </conditionalFormatting>
  <conditionalFormatting sqref="A19:A20">
    <cfRule type="cellIs" dxfId="5" priority="6" operator="equal">
      <formula>"NR3"</formula>
    </cfRule>
  </conditionalFormatting>
  <conditionalFormatting sqref="A25">
    <cfRule type="cellIs" dxfId="4" priority="5" operator="equal">
      <formula>"NR3"</formula>
    </cfRule>
  </conditionalFormatting>
  <conditionalFormatting sqref="A126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A126">
    <cfRule type="cellIs" dxfId="0" priority="1" operator="equal">
      <formula>2958465</formula>
    </cfRule>
  </conditionalFormatting>
  <dataValidations count="1">
    <dataValidation allowBlank="1" showInputMessage="1" showErrorMessage="1" sqref="B135:B1048576 C5:C15 D1:P15 A1:B15 A17:A1048576 B17:B132 Q1:V2 Q3:XFD15 C17:XFD1048576 X1:XFD2"/>
  </dataValidations>
  <printOptions horizontalCentered="1"/>
  <pageMargins left="0" right="0" top="0.51181102362204722" bottom="0.51181102362204722" header="0" footer="0.23622047244094491"/>
  <pageSetup paperSize="9" scale="85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2.7109375" style="2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4" t="s">
        <v>162</v>
      </c>
      <c r="C1" s="77" t="s" vm="1">
        <v>217</v>
      </c>
    </row>
    <row r="2" spans="2:64">
      <c r="B2" s="54" t="s">
        <v>161</v>
      </c>
      <c r="C2" s="77" t="s">
        <v>218</v>
      </c>
    </row>
    <row r="3" spans="2:64">
      <c r="B3" s="54" t="s">
        <v>163</v>
      </c>
      <c r="C3" s="77" t="s">
        <v>219</v>
      </c>
    </row>
    <row r="4" spans="2:64">
      <c r="B4" s="54" t="s">
        <v>164</v>
      </c>
      <c r="C4" s="77">
        <v>414</v>
      </c>
    </row>
    <row r="6" spans="2:64" ht="26.25" customHeight="1">
      <c r="B6" s="211" t="s">
        <v>192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64" s="3" customFormat="1" ht="78.75">
      <c r="B7" s="57" t="s">
        <v>134</v>
      </c>
      <c r="C7" s="58" t="s">
        <v>54</v>
      </c>
      <c r="D7" s="58" t="s">
        <v>135</v>
      </c>
      <c r="E7" s="58" t="s">
        <v>15</v>
      </c>
      <c r="F7" s="58" t="s">
        <v>78</v>
      </c>
      <c r="G7" s="58" t="s">
        <v>18</v>
      </c>
      <c r="H7" s="58" t="s">
        <v>120</v>
      </c>
      <c r="I7" s="58" t="s">
        <v>64</v>
      </c>
      <c r="J7" s="58" t="s">
        <v>19</v>
      </c>
      <c r="K7" s="58" t="s">
        <v>0</v>
      </c>
      <c r="L7" s="58" t="s">
        <v>124</v>
      </c>
      <c r="M7" s="58" t="s">
        <v>128</v>
      </c>
      <c r="N7" s="74" t="s">
        <v>165</v>
      </c>
      <c r="O7" s="60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0"/>
      <c r="D8" s="30"/>
      <c r="E8" s="30"/>
      <c r="F8" s="30"/>
      <c r="G8" s="30" t="s">
        <v>21</v>
      </c>
      <c r="H8" s="30"/>
      <c r="I8" s="30" t="s">
        <v>20</v>
      </c>
      <c r="J8" s="30" t="s">
        <v>20</v>
      </c>
      <c r="K8" s="30" t="s">
        <v>22</v>
      </c>
      <c r="L8" s="30" t="s">
        <v>74</v>
      </c>
      <c r="M8" s="30" t="s">
        <v>23</v>
      </c>
      <c r="N8" s="30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password="CC03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T862"/>
  <sheetViews>
    <sheetView rightToLeft="1" zoomScaleNormal="100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1.2851562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3" customWidth="1"/>
    <col min="18" max="18" width="6.7109375" style="3" customWidth="1"/>
    <col min="19" max="19" width="7.28515625" style="3" customWidth="1"/>
    <col min="20" max="31" width="5.7109375" style="3" customWidth="1"/>
    <col min="32" max="46" width="9.140625" style="3"/>
    <col min="47" max="16384" width="9.140625" style="1"/>
  </cols>
  <sheetData>
    <row r="1" spans="2:46">
      <c r="B1" s="54" t="s">
        <v>162</v>
      </c>
      <c r="C1" s="77" t="s" vm="1">
        <v>217</v>
      </c>
    </row>
    <row r="2" spans="2:46">
      <c r="B2" s="54" t="s">
        <v>161</v>
      </c>
      <c r="C2" s="77" t="s">
        <v>218</v>
      </c>
    </row>
    <row r="3" spans="2:46">
      <c r="B3" s="54" t="s">
        <v>163</v>
      </c>
      <c r="C3" s="77" t="s">
        <v>219</v>
      </c>
    </row>
    <row r="4" spans="2:46">
      <c r="B4" s="54" t="s">
        <v>164</v>
      </c>
      <c r="C4" s="77">
        <v>414</v>
      </c>
    </row>
    <row r="6" spans="2:46" ht="26.25" customHeight="1">
      <c r="B6" s="211" t="s">
        <v>193</v>
      </c>
      <c r="C6" s="212"/>
      <c r="D6" s="212"/>
      <c r="E6" s="212"/>
      <c r="F6" s="212"/>
      <c r="G6" s="212"/>
      <c r="H6" s="212"/>
      <c r="I6" s="213"/>
    </row>
    <row r="7" spans="2:46" s="3" customFormat="1" ht="78.75">
      <c r="B7" s="57" t="s">
        <v>134</v>
      </c>
      <c r="C7" s="59" t="s">
        <v>66</v>
      </c>
      <c r="D7" s="59" t="s">
        <v>103</v>
      </c>
      <c r="E7" s="59" t="s">
        <v>67</v>
      </c>
      <c r="F7" s="59" t="s">
        <v>120</v>
      </c>
      <c r="G7" s="59" t="s">
        <v>205</v>
      </c>
      <c r="H7" s="75" t="s">
        <v>165</v>
      </c>
      <c r="I7" s="61" t="s">
        <v>166</v>
      </c>
    </row>
    <row r="8" spans="2:46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201</v>
      </c>
      <c r="H8" s="30" t="s">
        <v>20</v>
      </c>
      <c r="I8" s="16" t="s">
        <v>20</v>
      </c>
    </row>
    <row r="9" spans="2:4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2:46" s="4" customFormat="1" ht="18" customHeight="1">
      <c r="B10" s="123" t="s">
        <v>50</v>
      </c>
      <c r="C10" s="123"/>
      <c r="D10" s="123"/>
      <c r="E10" s="124"/>
      <c r="F10" s="124"/>
      <c r="G10" s="125">
        <v>2345.0004199999998</v>
      </c>
      <c r="H10" s="127">
        <v>1</v>
      </c>
      <c r="I10" s="127">
        <f>G10/'סכום נכסי הקרן'!$C$43</f>
        <v>1.377794851584262E-3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2:46" s="122" customFormat="1" ht="22.5" customHeight="1">
      <c r="B11" s="128" t="s">
        <v>215</v>
      </c>
      <c r="C11" s="123"/>
      <c r="D11" s="123"/>
      <c r="E11" s="124"/>
      <c r="F11" s="136" t="s">
        <v>149</v>
      </c>
      <c r="G11" s="125">
        <v>2345.0004199999998</v>
      </c>
      <c r="H11" s="127">
        <v>1</v>
      </c>
      <c r="I11" s="127">
        <f>G11/'סכום נכסי הקרן'!$C$43</f>
        <v>1.377794851584262E-3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2:46">
      <c r="B12" s="100" t="s">
        <v>104</v>
      </c>
      <c r="C12" s="120"/>
      <c r="D12" s="120"/>
      <c r="E12" s="81"/>
      <c r="F12" s="121" t="s">
        <v>149</v>
      </c>
      <c r="G12" s="90">
        <v>2345.0004199999998</v>
      </c>
      <c r="H12" s="91">
        <v>1</v>
      </c>
      <c r="I12" s="91">
        <f>G12/'סכום נכסי הקרן'!$C$43</f>
        <v>1.377794851584262E-3</v>
      </c>
    </row>
    <row r="13" spans="2:46">
      <c r="B13" s="86" t="s">
        <v>1692</v>
      </c>
      <c r="C13" s="116">
        <v>42369</v>
      </c>
      <c r="D13" s="99" t="s">
        <v>1693</v>
      </c>
      <c r="E13" s="159">
        <v>6.8144989339019191E-2</v>
      </c>
      <c r="F13" s="96" t="s">
        <v>149</v>
      </c>
      <c r="G13" s="93">
        <v>2345.0004199999998</v>
      </c>
      <c r="H13" s="94">
        <v>1</v>
      </c>
      <c r="I13" s="94">
        <f>G13/'סכום נכסי הקרן'!$C$43</f>
        <v>1.377794851584262E-3</v>
      </c>
    </row>
    <row r="14" spans="2:46">
      <c r="B14" s="108"/>
      <c r="C14" s="99"/>
      <c r="D14" s="99"/>
      <c r="E14" s="83"/>
      <c r="F14" s="83"/>
      <c r="G14" s="83"/>
      <c r="H14" s="94"/>
      <c r="I14" s="83"/>
    </row>
    <row r="15" spans="2:46">
      <c r="B15" s="99"/>
      <c r="C15" s="99"/>
      <c r="D15" s="99"/>
      <c r="E15" s="99"/>
      <c r="F15" s="99"/>
      <c r="G15" s="99"/>
      <c r="H15" s="99"/>
      <c r="I15" s="99"/>
    </row>
    <row r="16" spans="2:46">
      <c r="B16" s="109" t="s">
        <v>55</v>
      </c>
      <c r="C16" s="99"/>
      <c r="D16" s="99"/>
      <c r="E16" s="99"/>
      <c r="F16" s="99"/>
      <c r="G16" s="99"/>
      <c r="H16" s="99"/>
      <c r="I16" s="99"/>
    </row>
    <row r="17" spans="2:9">
      <c r="B17" s="109" t="s">
        <v>130</v>
      </c>
      <c r="C17" s="99"/>
      <c r="D17" s="99"/>
      <c r="E17" s="99"/>
      <c r="F17" s="99"/>
      <c r="G17" s="99"/>
      <c r="H17" s="99"/>
      <c r="I17" s="99"/>
    </row>
    <row r="18" spans="2:9">
      <c r="B18" s="98"/>
      <c r="C18" s="99"/>
      <c r="D18" s="99"/>
      <c r="E18" s="99"/>
      <c r="F18" s="99"/>
      <c r="G18" s="99"/>
      <c r="H18" s="99"/>
      <c r="I18" s="99"/>
    </row>
    <row r="19" spans="2:9">
      <c r="B19" s="99"/>
      <c r="C19" s="99"/>
      <c r="D19" s="99"/>
      <c r="E19" s="99"/>
      <c r="F19" s="99"/>
      <c r="G19" s="99"/>
      <c r="H19" s="99"/>
      <c r="I19" s="99"/>
    </row>
    <row r="20" spans="2:9">
      <c r="B20" s="99"/>
      <c r="C20" s="99"/>
      <c r="D20" s="99"/>
      <c r="E20" s="99"/>
      <c r="F20" s="99"/>
      <c r="G20" s="99"/>
      <c r="H20" s="99"/>
      <c r="I20" s="99"/>
    </row>
    <row r="21" spans="2:9">
      <c r="B21" s="99"/>
      <c r="C21" s="99"/>
      <c r="D21" s="99"/>
      <c r="E21" s="99"/>
      <c r="F21" s="99"/>
      <c r="G21" s="99"/>
      <c r="H21" s="99"/>
      <c r="I21" s="99"/>
    </row>
    <row r="22" spans="2:9">
      <c r="B22" s="99"/>
      <c r="C22" s="99"/>
      <c r="D22" s="99"/>
      <c r="E22" s="99"/>
      <c r="F22" s="99"/>
      <c r="G22" s="99"/>
      <c r="H22" s="99"/>
      <c r="I22" s="99"/>
    </row>
    <row r="23" spans="2:9">
      <c r="B23" s="99"/>
      <c r="C23" s="99"/>
      <c r="D23" s="99"/>
      <c r="E23" s="99"/>
      <c r="F23" s="99"/>
      <c r="G23" s="99"/>
      <c r="H23" s="99"/>
      <c r="I23" s="99"/>
    </row>
    <row r="24" spans="2:9">
      <c r="B24" s="99"/>
      <c r="C24" s="99"/>
      <c r="D24" s="99"/>
      <c r="E24" s="99"/>
      <c r="F24" s="99"/>
      <c r="G24" s="99"/>
      <c r="H24" s="99"/>
      <c r="I24" s="99"/>
    </row>
    <row r="25" spans="2:9">
      <c r="B25" s="99"/>
      <c r="C25" s="99"/>
      <c r="D25" s="99"/>
      <c r="E25" s="99"/>
      <c r="F25" s="99"/>
      <c r="G25" s="99"/>
      <c r="H25" s="99"/>
      <c r="I25" s="99"/>
    </row>
    <row r="26" spans="2:9">
      <c r="B26" s="99"/>
      <c r="C26" s="99"/>
      <c r="D26" s="99"/>
      <c r="E26" s="99"/>
      <c r="F26" s="99"/>
      <c r="G26" s="99"/>
      <c r="H26" s="99"/>
      <c r="I26" s="99"/>
    </row>
    <row r="27" spans="2:9">
      <c r="B27" s="99"/>
      <c r="C27" s="99"/>
      <c r="D27" s="99"/>
      <c r="E27" s="99"/>
      <c r="F27" s="99"/>
      <c r="G27" s="99"/>
      <c r="H27" s="99"/>
      <c r="I27" s="99"/>
    </row>
    <row r="28" spans="2:9">
      <c r="B28" s="99"/>
      <c r="C28" s="99"/>
      <c r="D28" s="99"/>
      <c r="E28" s="99"/>
      <c r="F28" s="99"/>
      <c r="G28" s="99"/>
      <c r="H28" s="99"/>
      <c r="I28" s="99"/>
    </row>
    <row r="29" spans="2:9">
      <c r="B29" s="99"/>
      <c r="C29" s="99"/>
      <c r="D29" s="99"/>
      <c r="E29" s="99"/>
      <c r="F29" s="99"/>
      <c r="G29" s="99"/>
      <c r="H29" s="99"/>
      <c r="I29" s="99"/>
    </row>
    <row r="30" spans="2:9">
      <c r="B30" s="99"/>
      <c r="C30" s="99"/>
      <c r="D30" s="99"/>
      <c r="E30" s="99"/>
      <c r="F30" s="99"/>
      <c r="G30" s="99"/>
      <c r="H30" s="99"/>
      <c r="I30" s="99"/>
    </row>
    <row r="31" spans="2:9">
      <c r="B31" s="99"/>
      <c r="C31" s="99"/>
      <c r="D31" s="99"/>
      <c r="E31" s="99"/>
      <c r="F31" s="99"/>
      <c r="G31" s="99"/>
      <c r="H31" s="99"/>
      <c r="I31" s="99"/>
    </row>
    <row r="32" spans="2:9">
      <c r="B32" s="99"/>
      <c r="C32" s="99"/>
      <c r="D32" s="99"/>
      <c r="E32" s="99"/>
      <c r="F32" s="99"/>
      <c r="G32" s="99"/>
      <c r="H32" s="99"/>
      <c r="I32" s="99"/>
    </row>
    <row r="33" spans="2:9">
      <c r="B33" s="99"/>
      <c r="C33" s="99"/>
      <c r="D33" s="99"/>
      <c r="E33" s="99"/>
      <c r="F33" s="99"/>
      <c r="G33" s="99"/>
      <c r="H33" s="99"/>
      <c r="I33" s="99"/>
    </row>
    <row r="34" spans="2:9">
      <c r="B34" s="99"/>
      <c r="C34" s="99"/>
      <c r="D34" s="99"/>
      <c r="E34" s="99"/>
      <c r="F34" s="99"/>
      <c r="G34" s="99"/>
      <c r="H34" s="99"/>
      <c r="I34" s="99"/>
    </row>
    <row r="35" spans="2:9">
      <c r="B35" s="99"/>
      <c r="C35" s="99"/>
      <c r="D35" s="99"/>
      <c r="E35" s="99"/>
      <c r="F35" s="99"/>
      <c r="G35" s="99"/>
      <c r="H35" s="99"/>
      <c r="I35" s="99"/>
    </row>
    <row r="36" spans="2:9">
      <c r="B36" s="99"/>
      <c r="C36" s="99"/>
      <c r="D36" s="99"/>
      <c r="E36" s="99"/>
      <c r="F36" s="99"/>
      <c r="G36" s="99"/>
      <c r="H36" s="99"/>
      <c r="I36" s="99"/>
    </row>
    <row r="37" spans="2:9">
      <c r="B37" s="99"/>
      <c r="C37" s="99"/>
      <c r="D37" s="99"/>
      <c r="E37" s="99"/>
      <c r="F37" s="99"/>
      <c r="G37" s="99"/>
      <c r="H37" s="99"/>
      <c r="I37" s="99"/>
    </row>
    <row r="38" spans="2:9">
      <c r="B38" s="99"/>
      <c r="C38" s="99"/>
      <c r="D38" s="99"/>
      <c r="E38" s="99"/>
      <c r="F38" s="99"/>
      <c r="G38" s="99"/>
      <c r="H38" s="99"/>
      <c r="I38" s="99"/>
    </row>
    <row r="39" spans="2:9">
      <c r="B39" s="99"/>
      <c r="C39" s="99"/>
      <c r="D39" s="99"/>
      <c r="E39" s="99"/>
      <c r="F39" s="99"/>
      <c r="G39" s="99"/>
      <c r="H39" s="99"/>
      <c r="I39" s="99"/>
    </row>
    <row r="40" spans="2:9">
      <c r="B40" s="99"/>
      <c r="C40" s="99"/>
      <c r="D40" s="99"/>
      <c r="E40" s="99"/>
      <c r="F40" s="99"/>
      <c r="G40" s="99"/>
      <c r="H40" s="99"/>
      <c r="I40" s="99"/>
    </row>
    <row r="41" spans="2:9">
      <c r="B41" s="99"/>
      <c r="C41" s="99"/>
      <c r="D41" s="99"/>
      <c r="E41" s="99"/>
      <c r="F41" s="99"/>
      <c r="G41" s="99"/>
      <c r="H41" s="99"/>
      <c r="I41" s="99"/>
    </row>
    <row r="42" spans="2:9">
      <c r="B42" s="99"/>
      <c r="C42" s="99"/>
      <c r="D42" s="99"/>
      <c r="E42" s="99"/>
      <c r="F42" s="99"/>
      <c r="G42" s="99"/>
      <c r="H42" s="99"/>
      <c r="I42" s="99"/>
    </row>
    <row r="43" spans="2:9">
      <c r="B43" s="99"/>
      <c r="C43" s="99"/>
      <c r="D43" s="99"/>
      <c r="E43" s="99"/>
      <c r="F43" s="99"/>
      <c r="G43" s="99"/>
      <c r="H43" s="99"/>
      <c r="I43" s="99"/>
    </row>
    <row r="44" spans="2:9">
      <c r="B44" s="99"/>
      <c r="C44" s="99"/>
      <c r="D44" s="99"/>
      <c r="E44" s="99"/>
      <c r="F44" s="99"/>
      <c r="G44" s="99"/>
      <c r="H44" s="99"/>
      <c r="I44" s="99"/>
    </row>
    <row r="45" spans="2:9">
      <c r="B45" s="99"/>
      <c r="C45" s="99"/>
      <c r="D45" s="99"/>
      <c r="E45" s="99"/>
      <c r="F45" s="99"/>
      <c r="G45" s="99"/>
      <c r="H45" s="99"/>
      <c r="I45" s="99"/>
    </row>
    <row r="46" spans="2:9">
      <c r="B46" s="99"/>
      <c r="C46" s="99"/>
      <c r="D46" s="99"/>
      <c r="E46" s="99"/>
      <c r="F46" s="99"/>
      <c r="G46" s="99"/>
      <c r="H46" s="99"/>
      <c r="I46" s="99"/>
    </row>
    <row r="47" spans="2:9">
      <c r="B47" s="99"/>
      <c r="C47" s="99"/>
      <c r="D47" s="99"/>
      <c r="E47" s="99"/>
      <c r="F47" s="99"/>
      <c r="G47" s="99"/>
      <c r="H47" s="99"/>
      <c r="I47" s="99"/>
    </row>
    <row r="48" spans="2:9">
      <c r="B48" s="99"/>
      <c r="C48" s="99"/>
      <c r="D48" s="99"/>
      <c r="E48" s="99"/>
      <c r="F48" s="99"/>
      <c r="G48" s="99"/>
      <c r="H48" s="99"/>
      <c r="I48" s="99"/>
    </row>
    <row r="49" spans="2:9">
      <c r="B49" s="99"/>
      <c r="C49" s="99"/>
      <c r="D49" s="99"/>
      <c r="E49" s="99"/>
      <c r="F49" s="99"/>
      <c r="G49" s="99"/>
      <c r="H49" s="99"/>
      <c r="I49" s="99"/>
    </row>
    <row r="50" spans="2:9">
      <c r="B50" s="99"/>
      <c r="C50" s="99"/>
      <c r="D50" s="99"/>
      <c r="E50" s="99"/>
      <c r="F50" s="99"/>
      <c r="G50" s="99"/>
      <c r="H50" s="99"/>
      <c r="I50" s="99"/>
    </row>
    <row r="51" spans="2:9">
      <c r="B51" s="99"/>
      <c r="C51" s="99"/>
      <c r="D51" s="99"/>
      <c r="E51" s="99"/>
      <c r="F51" s="99"/>
      <c r="G51" s="99"/>
      <c r="H51" s="99"/>
      <c r="I51" s="99"/>
    </row>
    <row r="52" spans="2:9">
      <c r="B52" s="99"/>
      <c r="C52" s="99"/>
      <c r="D52" s="99"/>
      <c r="E52" s="99"/>
      <c r="F52" s="99"/>
      <c r="G52" s="99"/>
      <c r="H52" s="99"/>
      <c r="I52" s="99"/>
    </row>
    <row r="53" spans="2:9">
      <c r="B53" s="99"/>
      <c r="C53" s="99"/>
      <c r="D53" s="99"/>
      <c r="E53" s="99"/>
      <c r="F53" s="99"/>
      <c r="G53" s="99"/>
      <c r="H53" s="99"/>
      <c r="I53" s="99"/>
    </row>
    <row r="54" spans="2:9">
      <c r="B54" s="99"/>
      <c r="C54" s="99"/>
      <c r="D54" s="99"/>
      <c r="E54" s="99"/>
      <c r="F54" s="99"/>
      <c r="G54" s="99"/>
      <c r="H54" s="99"/>
      <c r="I54" s="99"/>
    </row>
    <row r="55" spans="2:9">
      <c r="B55" s="99"/>
      <c r="C55" s="99"/>
      <c r="D55" s="99"/>
      <c r="E55" s="99"/>
      <c r="F55" s="99"/>
      <c r="G55" s="99"/>
      <c r="H55" s="99"/>
      <c r="I55" s="99"/>
    </row>
    <row r="56" spans="2:9">
      <c r="B56" s="99"/>
      <c r="C56" s="99"/>
      <c r="D56" s="99"/>
      <c r="E56" s="99"/>
      <c r="F56" s="99"/>
      <c r="G56" s="99"/>
      <c r="H56" s="99"/>
      <c r="I56" s="99"/>
    </row>
    <row r="57" spans="2:9">
      <c r="B57" s="99"/>
      <c r="C57" s="99"/>
      <c r="D57" s="99"/>
      <c r="E57" s="99"/>
      <c r="F57" s="99"/>
      <c r="G57" s="99"/>
      <c r="H57" s="99"/>
      <c r="I57" s="99"/>
    </row>
    <row r="58" spans="2:9">
      <c r="B58" s="99"/>
      <c r="C58" s="99"/>
      <c r="D58" s="99"/>
      <c r="E58" s="99"/>
      <c r="F58" s="99"/>
      <c r="G58" s="99"/>
      <c r="H58" s="99"/>
      <c r="I58" s="99"/>
    </row>
    <row r="59" spans="2:9">
      <c r="B59" s="99"/>
      <c r="C59" s="99"/>
      <c r="D59" s="99"/>
      <c r="E59" s="99"/>
      <c r="F59" s="99"/>
      <c r="G59" s="99"/>
      <c r="H59" s="99"/>
      <c r="I59" s="99"/>
    </row>
    <row r="60" spans="2:9">
      <c r="B60" s="99"/>
      <c r="C60" s="99"/>
      <c r="D60" s="99"/>
      <c r="E60" s="99"/>
      <c r="F60" s="99"/>
      <c r="G60" s="99"/>
      <c r="H60" s="99"/>
      <c r="I60" s="99"/>
    </row>
    <row r="61" spans="2:9">
      <c r="B61" s="99"/>
      <c r="C61" s="99"/>
      <c r="D61" s="99"/>
      <c r="E61" s="99"/>
      <c r="F61" s="99"/>
      <c r="G61" s="99"/>
      <c r="H61" s="99"/>
      <c r="I61" s="99"/>
    </row>
    <row r="62" spans="2:9">
      <c r="B62" s="99"/>
      <c r="C62" s="99"/>
      <c r="D62" s="99"/>
      <c r="E62" s="99"/>
      <c r="F62" s="99"/>
      <c r="G62" s="99"/>
      <c r="H62" s="99"/>
      <c r="I62" s="99"/>
    </row>
    <row r="63" spans="2:9">
      <c r="B63" s="99"/>
      <c r="C63" s="99"/>
      <c r="D63" s="99"/>
      <c r="E63" s="99"/>
      <c r="F63" s="99"/>
      <c r="G63" s="99"/>
      <c r="H63" s="99"/>
      <c r="I63" s="99"/>
    </row>
    <row r="64" spans="2:9">
      <c r="B64" s="99"/>
      <c r="C64" s="99"/>
      <c r="D64" s="99"/>
      <c r="E64" s="99"/>
      <c r="F64" s="99"/>
      <c r="G64" s="99"/>
      <c r="H64" s="99"/>
      <c r="I64" s="99"/>
    </row>
    <row r="65" spans="2:9">
      <c r="B65" s="99"/>
      <c r="C65" s="99"/>
      <c r="D65" s="99"/>
      <c r="E65" s="99"/>
      <c r="F65" s="99"/>
      <c r="G65" s="99"/>
      <c r="H65" s="99"/>
      <c r="I65" s="99"/>
    </row>
    <row r="66" spans="2:9">
      <c r="B66" s="99"/>
      <c r="C66" s="99"/>
      <c r="D66" s="99"/>
      <c r="E66" s="99"/>
      <c r="F66" s="99"/>
      <c r="G66" s="99"/>
      <c r="H66" s="99"/>
      <c r="I66" s="99"/>
    </row>
    <row r="67" spans="2:9">
      <c r="B67" s="99"/>
      <c r="C67" s="99"/>
      <c r="D67" s="99"/>
      <c r="E67" s="99"/>
      <c r="F67" s="99"/>
      <c r="G67" s="99"/>
      <c r="H67" s="99"/>
      <c r="I67" s="99"/>
    </row>
    <row r="68" spans="2:9">
      <c r="B68" s="99"/>
      <c r="C68" s="99"/>
      <c r="D68" s="99"/>
      <c r="E68" s="99"/>
      <c r="F68" s="99"/>
      <c r="G68" s="99"/>
      <c r="H68" s="99"/>
      <c r="I68" s="99"/>
    </row>
    <row r="69" spans="2:9">
      <c r="B69" s="99"/>
      <c r="C69" s="99"/>
      <c r="D69" s="99"/>
      <c r="E69" s="99"/>
      <c r="F69" s="99"/>
      <c r="G69" s="99"/>
      <c r="H69" s="99"/>
      <c r="I69" s="99"/>
    </row>
    <row r="70" spans="2:9">
      <c r="B70" s="99"/>
      <c r="C70" s="99"/>
      <c r="D70" s="99"/>
      <c r="E70" s="99"/>
      <c r="F70" s="99"/>
      <c r="G70" s="99"/>
      <c r="H70" s="99"/>
      <c r="I70" s="99"/>
    </row>
    <row r="71" spans="2:9">
      <c r="B71" s="99"/>
      <c r="C71" s="99"/>
      <c r="D71" s="99"/>
      <c r="E71" s="99"/>
      <c r="F71" s="99"/>
      <c r="G71" s="99"/>
      <c r="H71" s="99"/>
      <c r="I71" s="99"/>
    </row>
    <row r="72" spans="2:9">
      <c r="B72" s="99"/>
      <c r="C72" s="99"/>
      <c r="D72" s="99"/>
      <c r="E72" s="99"/>
      <c r="F72" s="99"/>
      <c r="G72" s="99"/>
      <c r="H72" s="99"/>
      <c r="I72" s="99"/>
    </row>
    <row r="73" spans="2:9">
      <c r="B73" s="99"/>
      <c r="C73" s="99"/>
      <c r="D73" s="99"/>
      <c r="E73" s="99"/>
      <c r="F73" s="99"/>
      <c r="G73" s="99"/>
      <c r="H73" s="99"/>
      <c r="I73" s="99"/>
    </row>
    <row r="74" spans="2:9">
      <c r="B74" s="99"/>
      <c r="C74" s="99"/>
      <c r="D74" s="99"/>
      <c r="E74" s="99"/>
      <c r="F74" s="99"/>
      <c r="G74" s="99"/>
      <c r="H74" s="99"/>
      <c r="I74" s="99"/>
    </row>
    <row r="75" spans="2:9">
      <c r="B75" s="99"/>
      <c r="C75" s="99"/>
      <c r="D75" s="99"/>
      <c r="E75" s="99"/>
      <c r="F75" s="99"/>
      <c r="G75" s="99"/>
      <c r="H75" s="99"/>
      <c r="I75" s="99"/>
    </row>
    <row r="76" spans="2:9">
      <c r="B76" s="99"/>
      <c r="C76" s="99"/>
      <c r="D76" s="99"/>
      <c r="E76" s="99"/>
      <c r="F76" s="99"/>
      <c r="G76" s="99"/>
      <c r="H76" s="99"/>
      <c r="I76" s="99"/>
    </row>
    <row r="77" spans="2:9">
      <c r="B77" s="99"/>
      <c r="C77" s="99"/>
      <c r="D77" s="99"/>
      <c r="E77" s="99"/>
      <c r="F77" s="99"/>
      <c r="G77" s="99"/>
      <c r="H77" s="99"/>
      <c r="I77" s="99"/>
    </row>
    <row r="78" spans="2:9">
      <c r="B78" s="99"/>
      <c r="C78" s="99"/>
      <c r="D78" s="99"/>
      <c r="E78" s="99"/>
      <c r="F78" s="99"/>
      <c r="G78" s="99"/>
      <c r="H78" s="99"/>
      <c r="I78" s="99"/>
    </row>
    <row r="79" spans="2:9">
      <c r="B79" s="99"/>
      <c r="C79" s="99"/>
      <c r="D79" s="99"/>
      <c r="E79" s="99"/>
      <c r="F79" s="99"/>
      <c r="G79" s="99"/>
      <c r="H79" s="99"/>
      <c r="I79" s="99"/>
    </row>
    <row r="80" spans="2:9">
      <c r="B80" s="99"/>
      <c r="C80" s="99"/>
      <c r="D80" s="99"/>
      <c r="E80" s="99"/>
      <c r="F80" s="99"/>
      <c r="G80" s="99"/>
      <c r="H80" s="99"/>
      <c r="I80" s="99"/>
    </row>
    <row r="81" spans="2:9">
      <c r="B81" s="99"/>
      <c r="C81" s="99"/>
      <c r="D81" s="99"/>
      <c r="E81" s="99"/>
      <c r="F81" s="99"/>
      <c r="G81" s="99"/>
      <c r="H81" s="99"/>
      <c r="I81" s="99"/>
    </row>
    <row r="82" spans="2:9">
      <c r="B82" s="99"/>
      <c r="C82" s="99"/>
      <c r="D82" s="99"/>
      <c r="E82" s="99"/>
      <c r="F82" s="99"/>
      <c r="G82" s="99"/>
      <c r="H82" s="99"/>
      <c r="I82" s="99"/>
    </row>
    <row r="83" spans="2:9">
      <c r="B83" s="99"/>
      <c r="C83" s="99"/>
      <c r="D83" s="99"/>
      <c r="E83" s="99"/>
      <c r="F83" s="99"/>
      <c r="G83" s="99"/>
      <c r="H83" s="99"/>
      <c r="I83" s="99"/>
    </row>
    <row r="84" spans="2:9">
      <c r="B84" s="99"/>
      <c r="C84" s="99"/>
      <c r="D84" s="99"/>
      <c r="E84" s="99"/>
      <c r="F84" s="99"/>
      <c r="G84" s="99"/>
      <c r="H84" s="99"/>
      <c r="I84" s="99"/>
    </row>
    <row r="85" spans="2:9">
      <c r="B85" s="99"/>
      <c r="C85" s="99"/>
      <c r="D85" s="99"/>
      <c r="E85" s="99"/>
      <c r="F85" s="99"/>
      <c r="G85" s="99"/>
      <c r="H85" s="99"/>
      <c r="I85" s="99"/>
    </row>
    <row r="86" spans="2:9">
      <c r="B86" s="99"/>
      <c r="C86" s="99"/>
      <c r="D86" s="99"/>
      <c r="E86" s="99"/>
      <c r="F86" s="99"/>
      <c r="G86" s="99"/>
      <c r="H86" s="99"/>
      <c r="I86" s="99"/>
    </row>
    <row r="87" spans="2:9">
      <c r="B87" s="99"/>
      <c r="C87" s="99"/>
      <c r="D87" s="99"/>
      <c r="E87" s="99"/>
      <c r="F87" s="99"/>
      <c r="G87" s="99"/>
      <c r="H87" s="99"/>
      <c r="I87" s="99"/>
    </row>
    <row r="88" spans="2:9">
      <c r="B88" s="99"/>
      <c r="C88" s="99"/>
      <c r="D88" s="99"/>
      <c r="E88" s="99"/>
      <c r="F88" s="99"/>
      <c r="G88" s="99"/>
      <c r="H88" s="99"/>
      <c r="I88" s="99"/>
    </row>
    <row r="89" spans="2:9">
      <c r="B89" s="99"/>
      <c r="C89" s="99"/>
      <c r="D89" s="99"/>
      <c r="E89" s="99"/>
      <c r="F89" s="99"/>
      <c r="G89" s="99"/>
      <c r="H89" s="99"/>
      <c r="I89" s="99"/>
    </row>
    <row r="90" spans="2:9">
      <c r="B90" s="99"/>
      <c r="C90" s="99"/>
      <c r="D90" s="99"/>
      <c r="E90" s="99"/>
      <c r="F90" s="99"/>
      <c r="G90" s="99"/>
      <c r="H90" s="99"/>
      <c r="I90" s="99"/>
    </row>
    <row r="91" spans="2:9">
      <c r="B91" s="99"/>
      <c r="C91" s="99"/>
      <c r="D91" s="99"/>
      <c r="E91" s="99"/>
      <c r="F91" s="99"/>
      <c r="G91" s="99"/>
      <c r="H91" s="99"/>
      <c r="I91" s="99"/>
    </row>
    <row r="92" spans="2:9">
      <c r="B92" s="99"/>
      <c r="C92" s="99"/>
      <c r="D92" s="99"/>
      <c r="E92" s="99"/>
      <c r="F92" s="99"/>
      <c r="G92" s="99"/>
      <c r="H92" s="99"/>
      <c r="I92" s="99"/>
    </row>
    <row r="93" spans="2:9">
      <c r="B93" s="99"/>
      <c r="C93" s="99"/>
      <c r="D93" s="99"/>
      <c r="E93" s="99"/>
      <c r="F93" s="99"/>
      <c r="G93" s="99"/>
      <c r="H93" s="99"/>
      <c r="I93" s="99"/>
    </row>
    <row r="94" spans="2:9">
      <c r="B94" s="99"/>
      <c r="C94" s="99"/>
      <c r="D94" s="99"/>
      <c r="E94" s="99"/>
      <c r="F94" s="99"/>
      <c r="G94" s="99"/>
      <c r="H94" s="99"/>
      <c r="I94" s="99"/>
    </row>
    <row r="95" spans="2:9">
      <c r="B95" s="99"/>
      <c r="C95" s="99"/>
      <c r="D95" s="99"/>
      <c r="E95" s="99"/>
      <c r="F95" s="99"/>
      <c r="G95" s="99"/>
      <c r="H95" s="99"/>
      <c r="I95" s="99"/>
    </row>
    <row r="96" spans="2:9">
      <c r="B96" s="99"/>
      <c r="C96" s="99"/>
      <c r="D96" s="99"/>
      <c r="E96" s="99"/>
      <c r="F96" s="99"/>
      <c r="G96" s="99"/>
      <c r="H96" s="99"/>
      <c r="I96" s="99"/>
    </row>
    <row r="97" spans="2:9">
      <c r="B97" s="99"/>
      <c r="C97" s="99"/>
      <c r="D97" s="99"/>
      <c r="E97" s="99"/>
      <c r="F97" s="99"/>
      <c r="G97" s="99"/>
      <c r="H97" s="99"/>
      <c r="I97" s="99"/>
    </row>
    <row r="98" spans="2:9">
      <c r="B98" s="99"/>
      <c r="C98" s="99"/>
      <c r="D98" s="99"/>
      <c r="E98" s="99"/>
      <c r="F98" s="99"/>
      <c r="G98" s="99"/>
      <c r="H98" s="99"/>
      <c r="I98" s="99"/>
    </row>
    <row r="99" spans="2:9">
      <c r="B99" s="99"/>
      <c r="C99" s="99"/>
      <c r="D99" s="99"/>
      <c r="E99" s="99"/>
      <c r="F99" s="99"/>
      <c r="G99" s="99"/>
      <c r="H99" s="99"/>
      <c r="I99" s="99"/>
    </row>
    <row r="100" spans="2:9">
      <c r="B100" s="99"/>
      <c r="C100" s="99"/>
      <c r="D100" s="99"/>
      <c r="E100" s="99"/>
      <c r="F100" s="99"/>
      <c r="G100" s="99"/>
      <c r="H100" s="99"/>
      <c r="I100" s="99"/>
    </row>
    <row r="101" spans="2:9">
      <c r="B101" s="99"/>
      <c r="C101" s="99"/>
      <c r="D101" s="99"/>
      <c r="E101" s="99"/>
      <c r="F101" s="99"/>
      <c r="G101" s="99"/>
      <c r="H101" s="99"/>
      <c r="I101" s="99"/>
    </row>
    <row r="102" spans="2:9">
      <c r="B102" s="99"/>
      <c r="C102" s="99"/>
      <c r="D102" s="99"/>
      <c r="E102" s="99"/>
      <c r="F102" s="99"/>
      <c r="G102" s="99"/>
      <c r="H102" s="99"/>
      <c r="I102" s="99"/>
    </row>
    <row r="103" spans="2:9">
      <c r="B103" s="99"/>
      <c r="C103" s="99"/>
      <c r="D103" s="99"/>
      <c r="E103" s="99"/>
      <c r="F103" s="99"/>
      <c r="G103" s="99"/>
      <c r="H103" s="99"/>
      <c r="I103" s="99"/>
    </row>
    <row r="104" spans="2:9">
      <c r="B104" s="99"/>
      <c r="C104" s="99"/>
      <c r="D104" s="99"/>
      <c r="E104" s="99"/>
      <c r="F104" s="99"/>
      <c r="G104" s="99"/>
      <c r="H104" s="99"/>
      <c r="I104" s="99"/>
    </row>
    <row r="105" spans="2:9">
      <c r="B105" s="99"/>
      <c r="C105" s="99"/>
      <c r="D105" s="99"/>
      <c r="E105" s="99"/>
      <c r="F105" s="99"/>
      <c r="G105" s="99"/>
      <c r="H105" s="99"/>
      <c r="I105" s="99"/>
    </row>
    <row r="106" spans="2:9">
      <c r="B106" s="99"/>
      <c r="C106" s="99"/>
      <c r="D106" s="99"/>
      <c r="E106" s="99"/>
      <c r="F106" s="99"/>
      <c r="G106" s="99"/>
      <c r="H106" s="99"/>
      <c r="I106" s="99"/>
    </row>
    <row r="107" spans="2:9">
      <c r="B107" s="99"/>
      <c r="C107" s="99"/>
      <c r="D107" s="99"/>
      <c r="E107" s="99"/>
      <c r="F107" s="99"/>
      <c r="G107" s="99"/>
      <c r="H107" s="99"/>
      <c r="I107" s="99"/>
    </row>
    <row r="108" spans="2:9">
      <c r="B108" s="99"/>
      <c r="C108" s="99"/>
      <c r="D108" s="99"/>
      <c r="E108" s="99"/>
      <c r="F108" s="99"/>
      <c r="G108" s="99"/>
      <c r="H108" s="99"/>
      <c r="I108" s="99"/>
    </row>
    <row r="109" spans="2:9">
      <c r="B109" s="99"/>
      <c r="C109" s="99"/>
      <c r="D109" s="99"/>
      <c r="E109" s="99"/>
      <c r="F109" s="99"/>
      <c r="G109" s="99"/>
      <c r="H109" s="99"/>
      <c r="I109" s="99"/>
    </row>
    <row r="110" spans="2:9">
      <c r="B110" s="99"/>
      <c r="C110" s="99"/>
      <c r="D110" s="99"/>
      <c r="E110" s="99"/>
      <c r="F110" s="99"/>
      <c r="G110" s="99"/>
      <c r="H110" s="99"/>
      <c r="I110" s="99"/>
    </row>
    <row r="111" spans="2:9">
      <c r="B111" s="99"/>
      <c r="C111" s="99"/>
      <c r="D111" s="99"/>
      <c r="E111" s="99"/>
      <c r="F111" s="99"/>
      <c r="G111" s="99"/>
      <c r="H111" s="99"/>
      <c r="I111" s="99"/>
    </row>
    <row r="112" spans="2:9">
      <c r="B112" s="99"/>
      <c r="C112" s="99"/>
      <c r="D112" s="99"/>
      <c r="E112" s="99"/>
      <c r="F112" s="99"/>
      <c r="G112" s="99"/>
      <c r="H112" s="99"/>
      <c r="I112" s="99"/>
    </row>
    <row r="113" spans="2:9">
      <c r="B113" s="99"/>
      <c r="C113" s="99"/>
      <c r="D113" s="99"/>
      <c r="E113" s="99"/>
      <c r="F113" s="99"/>
      <c r="G113" s="99"/>
      <c r="H113" s="99"/>
      <c r="I113" s="99"/>
    </row>
    <row r="114" spans="2:9">
      <c r="F114" s="3"/>
      <c r="G114" s="3"/>
      <c r="H114" s="3"/>
    </row>
    <row r="115" spans="2:9">
      <c r="F115" s="3"/>
      <c r="G115" s="3"/>
      <c r="H115" s="3"/>
    </row>
    <row r="116" spans="2:9">
      <c r="F116" s="3"/>
      <c r="G116" s="3"/>
      <c r="H116" s="3"/>
    </row>
    <row r="117" spans="2:9">
      <c r="F117" s="3"/>
      <c r="G117" s="3"/>
      <c r="H117" s="3"/>
    </row>
    <row r="118" spans="2:9">
      <c r="F118" s="3"/>
      <c r="G118" s="3"/>
      <c r="H118" s="3"/>
    </row>
    <row r="119" spans="2:9">
      <c r="F119" s="3"/>
      <c r="G119" s="3"/>
      <c r="H119" s="3"/>
    </row>
    <row r="120" spans="2:9">
      <c r="F120" s="3"/>
      <c r="G120" s="3"/>
      <c r="H120" s="3"/>
    </row>
    <row r="121" spans="2:9">
      <c r="F121" s="3"/>
      <c r="G121" s="3"/>
      <c r="H121" s="3"/>
    </row>
    <row r="122" spans="2:9">
      <c r="F122" s="3"/>
      <c r="G122" s="3"/>
      <c r="H122" s="3"/>
    </row>
    <row r="123" spans="2:9">
      <c r="F123" s="3"/>
      <c r="G123" s="3"/>
      <c r="H123" s="3"/>
    </row>
    <row r="124" spans="2:9">
      <c r="F124" s="3"/>
      <c r="G124" s="3"/>
      <c r="H124" s="3"/>
    </row>
    <row r="125" spans="2:9">
      <c r="F125" s="3"/>
      <c r="G125" s="3"/>
      <c r="H125" s="3"/>
    </row>
    <row r="126" spans="2:9">
      <c r="F126" s="3"/>
      <c r="G126" s="3"/>
      <c r="H126" s="3"/>
    </row>
    <row r="127" spans="2:9">
      <c r="F127" s="3"/>
      <c r="G127" s="3"/>
      <c r="H127" s="3"/>
    </row>
    <row r="128" spans="2:9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03" sheet="1" objects="1" scenarios="1"/>
  <mergeCells count="1">
    <mergeCell ref="B6:I6"/>
  </mergeCells>
  <phoneticPr fontId="4" type="noConversion"/>
  <dataValidations count="1">
    <dataValidation allowBlank="1" showInputMessage="1" showErrorMessage="1" sqref="Y1:XFD2 C5:C1048576 D3:XFD1048576 A1:A1048576 B1:B15 B18:B1048576 D1:W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4" t="s">
        <v>162</v>
      </c>
      <c r="C1" s="77" t="s" vm="1">
        <v>217</v>
      </c>
    </row>
    <row r="2" spans="2:60">
      <c r="B2" s="54" t="s">
        <v>161</v>
      </c>
      <c r="C2" s="77" t="s">
        <v>218</v>
      </c>
    </row>
    <row r="3" spans="2:60">
      <c r="B3" s="54" t="s">
        <v>163</v>
      </c>
      <c r="C3" s="77" t="s">
        <v>219</v>
      </c>
    </row>
    <row r="4" spans="2:60">
      <c r="B4" s="54" t="s">
        <v>164</v>
      </c>
      <c r="C4" s="77">
        <v>414</v>
      </c>
    </row>
    <row r="6" spans="2:60" ht="26.25" customHeight="1">
      <c r="B6" s="211" t="s">
        <v>194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60" s="3" customFormat="1" ht="66">
      <c r="B7" s="57" t="s">
        <v>134</v>
      </c>
      <c r="C7" s="57" t="s">
        <v>135</v>
      </c>
      <c r="D7" s="57" t="s">
        <v>15</v>
      </c>
      <c r="E7" s="57" t="s">
        <v>16</v>
      </c>
      <c r="F7" s="57" t="s">
        <v>68</v>
      </c>
      <c r="G7" s="57" t="s">
        <v>120</v>
      </c>
      <c r="H7" s="57" t="s">
        <v>65</v>
      </c>
      <c r="I7" s="57" t="s">
        <v>128</v>
      </c>
      <c r="J7" s="76" t="s">
        <v>165</v>
      </c>
      <c r="K7" s="57" t="s">
        <v>166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98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C03" sheet="1" objects="1" scenarios="1"/>
  <mergeCells count="1">
    <mergeCell ref="B6:K6"/>
  </mergeCells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4" t="s">
        <v>162</v>
      </c>
      <c r="C1" s="77" t="s" vm="1">
        <v>217</v>
      </c>
    </row>
    <row r="2" spans="2:60">
      <c r="B2" s="54" t="s">
        <v>161</v>
      </c>
      <c r="C2" s="77" t="s">
        <v>218</v>
      </c>
    </row>
    <row r="3" spans="2:60">
      <c r="B3" s="54" t="s">
        <v>163</v>
      </c>
      <c r="C3" s="77" t="s">
        <v>219</v>
      </c>
    </row>
    <row r="4" spans="2:60">
      <c r="B4" s="54" t="s">
        <v>164</v>
      </c>
      <c r="C4" s="77">
        <v>414</v>
      </c>
    </row>
    <row r="6" spans="2:60" ht="26.25" customHeight="1">
      <c r="B6" s="211" t="s">
        <v>195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60" s="3" customFormat="1" ht="78.75">
      <c r="B7" s="57" t="s">
        <v>134</v>
      </c>
      <c r="C7" s="75" t="s">
        <v>216</v>
      </c>
      <c r="D7" s="59" t="s">
        <v>15</v>
      </c>
      <c r="E7" s="59" t="s">
        <v>16</v>
      </c>
      <c r="F7" s="59" t="s">
        <v>68</v>
      </c>
      <c r="G7" s="59" t="s">
        <v>120</v>
      </c>
      <c r="H7" s="59" t="s">
        <v>65</v>
      </c>
      <c r="I7" s="59" t="s">
        <v>128</v>
      </c>
      <c r="J7" s="75" t="s">
        <v>165</v>
      </c>
      <c r="K7" s="61" t="s">
        <v>166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98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C03" sheet="1" objects="1" scenarios="1"/>
  <mergeCells count="1">
    <mergeCell ref="B6:K6"/>
  </mergeCells>
  <phoneticPr fontId="4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D106"/>
  <sheetViews>
    <sheetView rightToLeft="1" zoomScaleNormal="100" workbookViewId="0">
      <selection activeCell="M16" sqref="M16"/>
    </sheetView>
  </sheetViews>
  <sheetFormatPr defaultColWidth="9.140625" defaultRowHeight="18"/>
  <cols>
    <col min="1" max="1" width="6.28515625" style="1" customWidth="1"/>
    <col min="2" max="2" width="31.42578125" style="2" bestFit="1" customWidth="1"/>
    <col min="3" max="3" width="3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5" width="5.7109375" style="1" customWidth="1"/>
    <col min="16" max="16384" width="9.140625" style="1"/>
  </cols>
  <sheetData>
    <row r="1" spans="2:30">
      <c r="B1" s="54" t="s">
        <v>162</v>
      </c>
      <c r="C1" s="77" t="s" vm="1">
        <v>217</v>
      </c>
    </row>
    <row r="2" spans="2:30">
      <c r="B2" s="54" t="s">
        <v>161</v>
      </c>
      <c r="C2" s="77" t="s">
        <v>218</v>
      </c>
    </row>
    <row r="3" spans="2:30">
      <c r="B3" s="54" t="s">
        <v>163</v>
      </c>
      <c r="C3" s="77" t="s">
        <v>219</v>
      </c>
    </row>
    <row r="4" spans="2:30">
      <c r="B4" s="54" t="s">
        <v>164</v>
      </c>
      <c r="C4" s="77">
        <v>414</v>
      </c>
    </row>
    <row r="6" spans="2:30" ht="26.25" customHeight="1">
      <c r="B6" s="211" t="s">
        <v>196</v>
      </c>
      <c r="C6" s="212"/>
      <c r="D6" s="212"/>
    </row>
    <row r="7" spans="2:30" s="3" customFormat="1" ht="31.5">
      <c r="B7" s="57" t="s">
        <v>134</v>
      </c>
      <c r="C7" s="63" t="s">
        <v>126</v>
      </c>
      <c r="D7" s="64" t="s">
        <v>125</v>
      </c>
    </row>
    <row r="8" spans="2:30" s="3" customFormat="1">
      <c r="B8" s="14"/>
      <c r="C8" s="30" t="s">
        <v>23</v>
      </c>
      <c r="D8" s="16" t="s">
        <v>24</v>
      </c>
    </row>
    <row r="9" spans="2:30" s="4" customFormat="1" ht="18" customHeight="1">
      <c r="B9" s="17"/>
      <c r="C9" s="18" t="s">
        <v>1</v>
      </c>
      <c r="D9" s="19" t="s">
        <v>2</v>
      </c>
      <c r="E9" s="3"/>
      <c r="F9" s="3"/>
      <c r="G9" s="3"/>
      <c r="H9" s="3"/>
      <c r="I9" s="3"/>
    </row>
    <row r="10" spans="2:30" s="4" customFormat="1" ht="18" customHeight="1">
      <c r="B10" s="137" t="s">
        <v>1696</v>
      </c>
      <c r="C10" s="138">
        <f>C27+C32</f>
        <v>14982.534580073625</v>
      </c>
      <c r="D10" s="139"/>
      <c r="E10" s="3"/>
      <c r="F10" s="3"/>
      <c r="G10" s="3"/>
      <c r="H10" s="3"/>
      <c r="I10" s="3"/>
    </row>
    <row r="11" spans="2:30">
      <c r="B11" s="143" t="s">
        <v>1697</v>
      </c>
      <c r="C11" s="140"/>
      <c r="D11" s="141"/>
    </row>
    <row r="12" spans="2:30">
      <c r="B12" s="142" t="s">
        <v>1699</v>
      </c>
      <c r="C12" s="140">
        <v>1144.6560000000006</v>
      </c>
      <c r="D12" s="141">
        <v>43404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>
      <c r="B13" s="142" t="s">
        <v>1701</v>
      </c>
      <c r="C13" s="140">
        <v>102.97417146967588</v>
      </c>
      <c r="D13" s="141">
        <v>43404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2:30">
      <c r="B14" s="142" t="s">
        <v>1700</v>
      </c>
      <c r="C14" s="140">
        <v>38.872395135548267</v>
      </c>
      <c r="D14" s="141">
        <v>43404</v>
      </c>
    </row>
    <row r="15" spans="2:30">
      <c r="B15" s="142" t="s">
        <v>1702</v>
      </c>
      <c r="C15" s="140">
        <v>55.334433394775907</v>
      </c>
      <c r="D15" s="141">
        <v>45143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2:30">
      <c r="B16" s="142" t="s">
        <v>1711</v>
      </c>
      <c r="C16" s="140">
        <v>1386.133113770532</v>
      </c>
      <c r="D16" s="141">
        <v>42735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4">
      <c r="B17" s="142" t="s">
        <v>1706</v>
      </c>
      <c r="C17" s="140">
        <v>3968.6836645777353</v>
      </c>
      <c r="D17" s="141">
        <v>42719</v>
      </c>
    </row>
    <row r="18" spans="2:4">
      <c r="B18" s="142" t="s">
        <v>1707</v>
      </c>
      <c r="C18" s="140">
        <v>1552.336</v>
      </c>
      <c r="D18" s="141">
        <v>42901</v>
      </c>
    </row>
    <row r="19" spans="2:4">
      <c r="B19" s="142" t="s">
        <v>1698</v>
      </c>
      <c r="C19" s="140">
        <v>834.08235968989538</v>
      </c>
      <c r="D19" s="141">
        <v>42521</v>
      </c>
    </row>
    <row r="20" spans="2:4">
      <c r="B20" s="142" t="s">
        <v>1713</v>
      </c>
      <c r="C20" s="140">
        <v>19.692050601599998</v>
      </c>
      <c r="D20" s="141">
        <v>42643</v>
      </c>
    </row>
    <row r="21" spans="2:4">
      <c r="B21" s="142" t="s">
        <v>1704</v>
      </c>
      <c r="C21" s="140">
        <v>69.3</v>
      </c>
      <c r="D21" s="141">
        <v>43948</v>
      </c>
    </row>
    <row r="22" spans="2:4">
      <c r="B22" s="142" t="s">
        <v>1703</v>
      </c>
      <c r="C22" s="140">
        <v>384.4157899999999</v>
      </c>
      <c r="D22" s="141">
        <v>43011</v>
      </c>
    </row>
    <row r="23" spans="2:4">
      <c r="B23" s="142" t="s">
        <v>1709</v>
      </c>
      <c r="C23" s="140">
        <v>482.17690737776866</v>
      </c>
      <c r="D23" s="141">
        <v>43297</v>
      </c>
    </row>
    <row r="24" spans="2:4">
      <c r="B24" s="142" t="s">
        <v>1708</v>
      </c>
      <c r="C24" s="140">
        <v>1073.2324713331543</v>
      </c>
      <c r="D24" s="141">
        <v>43297</v>
      </c>
    </row>
    <row r="25" spans="2:4">
      <c r="B25" s="142" t="s">
        <v>1705</v>
      </c>
      <c r="C25" s="140">
        <v>1072.6622479999999</v>
      </c>
      <c r="D25" s="141">
        <v>43908</v>
      </c>
    </row>
    <row r="26" spans="2:4">
      <c r="B26" s="142" t="s">
        <v>1712</v>
      </c>
      <c r="C26" s="140">
        <v>1522.5219999999999</v>
      </c>
      <c r="D26" s="141">
        <v>42551</v>
      </c>
    </row>
    <row r="27" spans="2:4">
      <c r="B27" s="143" t="s">
        <v>30</v>
      </c>
      <c r="C27" s="147">
        <f>SUM(C12:C26)</f>
        <v>13707.073605350684</v>
      </c>
      <c r="D27" s="141"/>
    </row>
    <row r="28" spans="2:4">
      <c r="B28" s="143"/>
      <c r="C28" s="144"/>
      <c r="D28" s="141"/>
    </row>
    <row r="29" spans="2:4">
      <c r="B29" s="143" t="s">
        <v>1715</v>
      </c>
      <c r="C29" s="145"/>
      <c r="D29" s="141"/>
    </row>
    <row r="30" spans="2:4">
      <c r="B30" s="142" t="s">
        <v>1714</v>
      </c>
      <c r="C30" s="140">
        <v>949.99075160294115</v>
      </c>
      <c r="D30" s="141">
        <v>44678</v>
      </c>
    </row>
    <row r="31" spans="2:4">
      <c r="B31" s="142" t="s">
        <v>1710</v>
      </c>
      <c r="C31" s="140">
        <v>325.4702231199999</v>
      </c>
      <c r="D31" s="141">
        <v>43100</v>
      </c>
    </row>
    <row r="32" spans="2:4">
      <c r="B32" s="143" t="s">
        <v>1716</v>
      </c>
      <c r="C32" s="146">
        <f>SUM(C30:C31)</f>
        <v>1275.460974722941</v>
      </c>
      <c r="D32" s="141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109" t="s">
        <v>55</v>
      </c>
      <c r="C36" s="99"/>
      <c r="D36" s="99"/>
    </row>
    <row r="37" spans="2:4">
      <c r="B37" s="109" t="s">
        <v>130</v>
      </c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</sheetData>
  <sheetProtection password="CC03" sheet="1" objects="1" scenarios="1"/>
  <mergeCells count="1">
    <mergeCell ref="B6:D6"/>
  </mergeCells>
  <phoneticPr fontId="4" type="noConversion"/>
  <dataValidations count="1">
    <dataValidation allowBlank="1" showInputMessage="1" showErrorMessage="1" sqref="Q1:XFD2 C5:C1048576 A1:A1048576 B1:B35 B38:B1048576 D3:XFD1048576 D1:O2"/>
  </dataValidations>
  <pageMargins left="0" right="0" top="0.5" bottom="0.5" header="0" footer="0.25"/>
  <pageSetup paperSize="9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710937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162</v>
      </c>
      <c r="C1" s="77" t="s" vm="1">
        <v>217</v>
      </c>
    </row>
    <row r="2" spans="2:18">
      <c r="B2" s="54" t="s">
        <v>161</v>
      </c>
      <c r="C2" s="77" t="s">
        <v>218</v>
      </c>
    </row>
    <row r="3" spans="2:18">
      <c r="B3" s="54" t="s">
        <v>163</v>
      </c>
      <c r="C3" s="77" t="s">
        <v>219</v>
      </c>
    </row>
    <row r="4" spans="2:18">
      <c r="B4" s="54" t="s">
        <v>164</v>
      </c>
      <c r="C4" s="77">
        <v>414</v>
      </c>
    </row>
    <row r="6" spans="2:18" ht="26.25" customHeight="1">
      <c r="B6" s="211" t="s">
        <v>199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18" s="3" customFormat="1" ht="78.75">
      <c r="B7" s="20" t="s">
        <v>134</v>
      </c>
      <c r="C7" s="28" t="s">
        <v>54</v>
      </c>
      <c r="D7" s="69" t="s">
        <v>77</v>
      </c>
      <c r="E7" s="28" t="s">
        <v>15</v>
      </c>
      <c r="F7" s="28" t="s">
        <v>78</v>
      </c>
      <c r="G7" s="28" t="s">
        <v>121</v>
      </c>
      <c r="H7" s="28" t="s">
        <v>18</v>
      </c>
      <c r="I7" s="28" t="s">
        <v>120</v>
      </c>
      <c r="J7" s="28" t="s">
        <v>17</v>
      </c>
      <c r="K7" s="28" t="s">
        <v>197</v>
      </c>
      <c r="L7" s="28" t="s">
        <v>0</v>
      </c>
      <c r="M7" s="28" t="s">
        <v>198</v>
      </c>
      <c r="N7" s="28" t="s">
        <v>70</v>
      </c>
      <c r="O7" s="69" t="s">
        <v>165</v>
      </c>
      <c r="P7" s="29" t="s">
        <v>167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1"/>
  <sheetViews>
    <sheetView rightToLeft="1" zoomScaleNormal="100" workbookViewId="0">
      <selection activeCell="F13" sqref="F13"/>
    </sheetView>
  </sheetViews>
  <sheetFormatPr defaultColWidth="9.140625" defaultRowHeight="18"/>
  <cols>
    <col min="1" max="1" width="3.85546875" style="1" customWidth="1"/>
    <col min="2" max="2" width="33.140625" style="2" customWidth="1"/>
    <col min="3" max="3" width="19" style="2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8" t="s">
        <v>162</v>
      </c>
      <c r="C1" s="169" t="s" vm="1">
        <v>217</v>
      </c>
      <c r="D1" s="171"/>
      <c r="E1" s="171"/>
      <c r="F1" s="171"/>
      <c r="G1" s="171"/>
      <c r="H1" s="171"/>
      <c r="I1" s="171"/>
      <c r="J1" s="171"/>
      <c r="K1" s="171"/>
      <c r="L1" s="171"/>
    </row>
    <row r="2" spans="2:13">
      <c r="B2" s="168" t="s">
        <v>161</v>
      </c>
      <c r="C2" s="169" t="s">
        <v>218</v>
      </c>
      <c r="D2" s="171"/>
      <c r="E2" s="171"/>
      <c r="F2" s="171"/>
      <c r="G2" s="171"/>
      <c r="H2" s="171"/>
      <c r="I2" s="171"/>
      <c r="J2" s="171"/>
      <c r="K2" s="171"/>
      <c r="L2" s="171"/>
    </row>
    <row r="3" spans="2:13">
      <c r="B3" s="168" t="s">
        <v>163</v>
      </c>
      <c r="C3" s="169" t="s">
        <v>219</v>
      </c>
      <c r="D3" s="171"/>
      <c r="E3" s="171"/>
      <c r="F3" s="171"/>
      <c r="G3" s="171"/>
      <c r="H3" s="171"/>
      <c r="I3" s="171"/>
      <c r="J3" s="171"/>
      <c r="K3" s="171"/>
      <c r="L3" s="171"/>
    </row>
    <row r="4" spans="2:13">
      <c r="B4" s="168" t="s">
        <v>164</v>
      </c>
      <c r="C4" s="169">
        <v>414</v>
      </c>
      <c r="D4" s="171"/>
      <c r="E4" s="171"/>
      <c r="F4" s="171"/>
      <c r="G4" s="171"/>
      <c r="H4" s="171"/>
      <c r="I4" s="171"/>
      <c r="J4" s="171"/>
      <c r="K4" s="171"/>
      <c r="L4" s="171"/>
    </row>
    <row r="6" spans="2:13" ht="26.25" customHeight="1">
      <c r="B6" s="201" t="s">
        <v>188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</row>
    <row r="7" spans="2:13" s="3" customFormat="1" ht="63">
      <c r="B7" s="191" t="s">
        <v>133</v>
      </c>
      <c r="C7" s="189" t="s">
        <v>54</v>
      </c>
      <c r="D7" s="189" t="s">
        <v>135</v>
      </c>
      <c r="E7" s="189" t="s">
        <v>15</v>
      </c>
      <c r="F7" s="189" t="s">
        <v>78</v>
      </c>
      <c r="G7" s="189" t="s">
        <v>120</v>
      </c>
      <c r="H7" s="189" t="s">
        <v>17</v>
      </c>
      <c r="I7" s="189" t="s">
        <v>19</v>
      </c>
      <c r="J7" s="189" t="s">
        <v>73</v>
      </c>
      <c r="K7" s="189" t="s">
        <v>165</v>
      </c>
      <c r="L7" s="189" t="s">
        <v>166</v>
      </c>
      <c r="M7" s="1"/>
    </row>
    <row r="8" spans="2:13" s="3" customFormat="1" ht="28.5" customHeight="1">
      <c r="B8" s="188"/>
      <c r="C8" s="194"/>
      <c r="D8" s="194"/>
      <c r="E8" s="194"/>
      <c r="F8" s="194"/>
      <c r="G8" s="194"/>
      <c r="H8" s="194" t="s">
        <v>20</v>
      </c>
      <c r="I8" s="194" t="s">
        <v>20</v>
      </c>
      <c r="J8" s="194" t="s">
        <v>23</v>
      </c>
      <c r="K8" s="194" t="s">
        <v>20</v>
      </c>
      <c r="L8" s="194" t="s">
        <v>20</v>
      </c>
    </row>
    <row r="9" spans="2:13" s="4" customFormat="1" ht="18" customHeight="1">
      <c r="B9" s="192"/>
      <c r="C9" s="187" t="s">
        <v>1</v>
      </c>
      <c r="D9" s="187" t="s">
        <v>2</v>
      </c>
      <c r="E9" s="187" t="s">
        <v>3</v>
      </c>
      <c r="F9" s="187" t="s">
        <v>4</v>
      </c>
      <c r="G9" s="187" t="s">
        <v>5</v>
      </c>
      <c r="H9" s="187" t="s">
        <v>6</v>
      </c>
      <c r="I9" s="187" t="s">
        <v>7</v>
      </c>
      <c r="J9" s="187" t="s">
        <v>8</v>
      </c>
      <c r="K9" s="187" t="s">
        <v>9</v>
      </c>
      <c r="L9" s="187" t="s">
        <v>10</v>
      </c>
    </row>
    <row r="10" spans="2:13" s="4" customFormat="1" ht="18" customHeight="1">
      <c r="B10" s="186" t="s">
        <v>53</v>
      </c>
      <c r="C10" s="185"/>
      <c r="D10" s="185"/>
      <c r="E10" s="185"/>
      <c r="F10" s="185"/>
      <c r="G10" s="185"/>
      <c r="H10" s="185"/>
      <c r="I10" s="185"/>
      <c r="J10" s="179">
        <v>93713.94988</v>
      </c>
      <c r="K10" s="178">
        <v>1</v>
      </c>
      <c r="L10" s="178">
        <v>5.6092813852594278E-2</v>
      </c>
    </row>
    <row r="11" spans="2:13">
      <c r="B11" s="184" t="s">
        <v>212</v>
      </c>
      <c r="C11" s="183"/>
      <c r="D11" s="183"/>
      <c r="E11" s="183"/>
      <c r="F11" s="183"/>
      <c r="G11" s="183"/>
      <c r="H11" s="183"/>
      <c r="I11" s="183"/>
      <c r="J11" s="177">
        <v>63699.290879999993</v>
      </c>
      <c r="K11" s="176">
        <v>0.63428077981956732</v>
      </c>
      <c r="L11" s="176">
        <v>3.8127434287524839E-2</v>
      </c>
    </row>
    <row r="12" spans="2:13">
      <c r="B12" s="196" t="s">
        <v>51</v>
      </c>
      <c r="C12" s="183"/>
      <c r="D12" s="183"/>
      <c r="E12" s="183"/>
      <c r="F12" s="183"/>
      <c r="G12" s="183"/>
      <c r="H12" s="183"/>
      <c r="I12" s="183"/>
      <c r="J12" s="177">
        <v>48399.865009999994</v>
      </c>
      <c r="K12" s="176">
        <v>0.46136286471054855</v>
      </c>
      <c r="L12" s="176">
        <v>2.8969909196795249E-2</v>
      </c>
    </row>
    <row r="13" spans="2:13" s="130" customFormat="1">
      <c r="B13" s="180" t="s">
        <v>1662</v>
      </c>
      <c r="C13" s="181" t="s">
        <v>1663</v>
      </c>
      <c r="D13" s="181">
        <v>26</v>
      </c>
      <c r="E13" s="181" t="s">
        <v>1664</v>
      </c>
      <c r="F13" s="181" t="s">
        <v>145</v>
      </c>
      <c r="G13" s="197" t="s">
        <v>149</v>
      </c>
      <c r="H13" s="173">
        <v>0</v>
      </c>
      <c r="I13" s="173">
        <v>0</v>
      </c>
      <c r="J13" s="175">
        <v>13575.105</v>
      </c>
      <c r="K13" s="174">
        <v>0.13309261633345043</v>
      </c>
      <c r="L13" s="174">
        <v>8.1254267776512783E-3</v>
      </c>
    </row>
    <row r="14" spans="2:13" s="130" customFormat="1">
      <c r="B14" s="180" t="s">
        <v>1665</v>
      </c>
      <c r="C14" s="181" t="s">
        <v>1666</v>
      </c>
      <c r="D14" s="181">
        <v>12</v>
      </c>
      <c r="E14" s="181" t="s">
        <v>282</v>
      </c>
      <c r="F14" s="181" t="s">
        <v>147</v>
      </c>
      <c r="G14" s="197" t="s">
        <v>149</v>
      </c>
      <c r="H14" s="173">
        <v>0</v>
      </c>
      <c r="I14" s="173">
        <v>0</v>
      </c>
      <c r="J14" s="175">
        <v>14882.203009999997</v>
      </c>
      <c r="K14" s="174">
        <v>0.14583682909163509</v>
      </c>
      <c r="L14" s="174">
        <v>8.9077948824628946E-3</v>
      </c>
    </row>
    <row r="15" spans="2:13" s="130" customFormat="1">
      <c r="B15" s="180" t="s">
        <v>1667</v>
      </c>
      <c r="C15" s="181" t="s">
        <v>1668</v>
      </c>
      <c r="D15" s="181">
        <v>10</v>
      </c>
      <c r="E15" s="181" t="s">
        <v>282</v>
      </c>
      <c r="F15" s="181" t="s">
        <v>147</v>
      </c>
      <c r="G15" s="197" t="s">
        <v>149</v>
      </c>
      <c r="H15" s="173">
        <v>0</v>
      </c>
      <c r="I15" s="173">
        <v>0</v>
      </c>
      <c r="J15" s="175">
        <v>19942.557000000001</v>
      </c>
      <c r="K15" s="174">
        <v>2.6322661163902351E-2</v>
      </c>
      <c r="L15" s="174">
        <v>1.1936687536681076E-2</v>
      </c>
    </row>
    <row r="16" spans="2:13" s="130" customFormat="1">
      <c r="B16" s="182"/>
      <c r="C16" s="181"/>
      <c r="D16" s="181"/>
      <c r="E16" s="181"/>
      <c r="F16" s="181"/>
      <c r="G16" s="181"/>
      <c r="H16" s="181"/>
      <c r="I16" s="181"/>
      <c r="J16" s="181"/>
      <c r="K16" s="174"/>
      <c r="L16" s="181"/>
    </row>
    <row r="17" spans="2:12" s="130" customFormat="1">
      <c r="B17" s="196" t="s">
        <v>52</v>
      </c>
      <c r="C17" s="183"/>
      <c r="D17" s="183"/>
      <c r="E17" s="183"/>
      <c r="F17" s="183"/>
      <c r="G17" s="183"/>
      <c r="H17" s="183"/>
      <c r="I17" s="183"/>
      <c r="J17" s="177">
        <v>15299.425870000001</v>
      </c>
      <c r="K17" s="176">
        <v>0.17291791510901869</v>
      </c>
      <c r="L17" s="176">
        <v>9.1575250907295919E-3</v>
      </c>
    </row>
    <row r="18" spans="2:12" s="130" customFormat="1">
      <c r="B18" s="180" t="s">
        <v>1662</v>
      </c>
      <c r="C18" s="181" t="s">
        <v>1670</v>
      </c>
      <c r="D18" s="181">
        <v>26</v>
      </c>
      <c r="E18" s="181" t="s">
        <v>1664</v>
      </c>
      <c r="F18" s="181" t="s">
        <v>145</v>
      </c>
      <c r="G18" s="197" t="s">
        <v>148</v>
      </c>
      <c r="H18" s="173">
        <v>0</v>
      </c>
      <c r="I18" s="173">
        <v>0</v>
      </c>
      <c r="J18" s="175">
        <v>6505.55</v>
      </c>
      <c r="K18" s="174">
        <v>8.0701750322475674E-2</v>
      </c>
      <c r="L18" s="174">
        <v>3.8939198019720127E-3</v>
      </c>
    </row>
    <row r="19" spans="2:12" s="130" customFormat="1">
      <c r="B19" s="180" t="s">
        <v>1662</v>
      </c>
      <c r="C19" s="181" t="s">
        <v>1671</v>
      </c>
      <c r="D19" s="181">
        <v>26</v>
      </c>
      <c r="E19" s="181" t="s">
        <v>1664</v>
      </c>
      <c r="F19" s="181" t="s">
        <v>145</v>
      </c>
      <c r="G19" s="197" t="s">
        <v>150</v>
      </c>
      <c r="H19" s="173">
        <v>0</v>
      </c>
      <c r="I19" s="173">
        <v>0</v>
      </c>
      <c r="J19" s="175">
        <v>751.68700000000001</v>
      </c>
      <c r="K19" s="174">
        <v>8.670719070616428E-3</v>
      </c>
      <c r="L19" s="174">
        <v>4.4992489400357178E-4</v>
      </c>
    </row>
    <row r="20" spans="2:12" s="130" customFormat="1">
      <c r="B20" s="180" t="s">
        <v>1662</v>
      </c>
      <c r="C20" s="181" t="s">
        <v>1672</v>
      </c>
      <c r="D20" s="181">
        <v>26</v>
      </c>
      <c r="E20" s="181" t="s">
        <v>1664</v>
      </c>
      <c r="F20" s="181" t="s">
        <v>145</v>
      </c>
      <c r="G20" s="197" t="s">
        <v>157</v>
      </c>
      <c r="H20" s="173">
        <v>0</v>
      </c>
      <c r="I20" s="173">
        <v>0</v>
      </c>
      <c r="J20" s="175">
        <v>-127.554</v>
      </c>
      <c r="K20" s="174">
        <v>2.4779733263454802E-3</v>
      </c>
      <c r="L20" s="174">
        <v>-7.6347894708477857E-5</v>
      </c>
    </row>
    <row r="21" spans="2:12" s="130" customFormat="1">
      <c r="B21" s="180" t="s">
        <v>1662</v>
      </c>
      <c r="C21" s="181" t="s">
        <v>1673</v>
      </c>
      <c r="D21" s="181">
        <v>26</v>
      </c>
      <c r="E21" s="181" t="s">
        <v>1664</v>
      </c>
      <c r="F21" s="181" t="s">
        <v>145</v>
      </c>
      <c r="G21" s="197" t="s">
        <v>152</v>
      </c>
      <c r="H21" s="173">
        <v>0</v>
      </c>
      <c r="I21" s="173">
        <v>0</v>
      </c>
      <c r="J21" s="175">
        <v>0.12019999999999999</v>
      </c>
      <c r="K21" s="174">
        <v>1.1778892442896824E-6</v>
      </c>
      <c r="L21" s="174">
        <v>7.1946132178991155E-8</v>
      </c>
    </row>
    <row r="22" spans="2:12" s="130" customFormat="1">
      <c r="B22" s="180" t="s">
        <v>1662</v>
      </c>
      <c r="C22" s="181" t="s">
        <v>1674</v>
      </c>
      <c r="D22" s="181">
        <v>26</v>
      </c>
      <c r="E22" s="181" t="s">
        <v>1664</v>
      </c>
      <c r="F22" s="181" t="s">
        <v>145</v>
      </c>
      <c r="G22" s="197" t="s">
        <v>1661</v>
      </c>
      <c r="H22" s="173">
        <v>0</v>
      </c>
      <c r="I22" s="173">
        <v>0</v>
      </c>
      <c r="J22" s="175">
        <v>3.2109999999999993E-2</v>
      </c>
      <c r="K22" s="174">
        <v>3.1465909845375793E-7</v>
      </c>
      <c r="L22" s="174">
        <v>1.9219553280094889E-8</v>
      </c>
    </row>
    <row r="23" spans="2:12" s="130" customFormat="1">
      <c r="B23" s="180" t="s">
        <v>1665</v>
      </c>
      <c r="C23" s="181" t="s">
        <v>1675</v>
      </c>
      <c r="D23" s="181">
        <v>12</v>
      </c>
      <c r="E23" s="181" t="s">
        <v>282</v>
      </c>
      <c r="F23" s="181" t="s">
        <v>147</v>
      </c>
      <c r="G23" s="197" t="s">
        <v>148</v>
      </c>
      <c r="H23" s="173">
        <v>0</v>
      </c>
      <c r="I23" s="173">
        <v>0</v>
      </c>
      <c r="J23" s="175">
        <v>3438.7249999999999</v>
      </c>
      <c r="K23" s="174">
        <v>3.4275812850732675E-2</v>
      </c>
      <c r="L23" s="174">
        <v>2.0582609265990129E-3</v>
      </c>
    </row>
    <row r="24" spans="2:12" s="130" customFormat="1">
      <c r="B24" s="180" t="s">
        <v>1665</v>
      </c>
      <c r="C24" s="181">
        <v>31212130</v>
      </c>
      <c r="D24" s="181">
        <v>12</v>
      </c>
      <c r="E24" s="181" t="s">
        <v>282</v>
      </c>
      <c r="F24" s="181" t="s">
        <v>147</v>
      </c>
      <c r="G24" s="197" t="s">
        <v>150</v>
      </c>
      <c r="H24" s="173">
        <v>0</v>
      </c>
      <c r="I24" s="173">
        <v>0</v>
      </c>
      <c r="J24" s="175">
        <v>2.302</v>
      </c>
      <c r="K24" s="174">
        <v>0</v>
      </c>
      <c r="L24" s="174">
        <v>1.3778701853247725E-6</v>
      </c>
    </row>
    <row r="25" spans="2:12" s="130" customFormat="1">
      <c r="B25" s="180" t="s">
        <v>1667</v>
      </c>
      <c r="C25" s="181" t="s">
        <v>1676</v>
      </c>
      <c r="D25" s="181">
        <v>10</v>
      </c>
      <c r="E25" s="181" t="s">
        <v>282</v>
      </c>
      <c r="F25" s="181" t="s">
        <v>147</v>
      </c>
      <c r="G25" s="197" t="s">
        <v>151</v>
      </c>
      <c r="H25" s="173">
        <v>0</v>
      </c>
      <c r="I25" s="173">
        <v>0</v>
      </c>
      <c r="J25" s="175">
        <v>4.2470899999999991</v>
      </c>
      <c r="K25" s="174">
        <v>4.1618981951166951E-5</v>
      </c>
      <c r="L25" s="174">
        <v>2.5421106365729744E-6</v>
      </c>
    </row>
    <row r="26" spans="2:12" s="130" customFormat="1">
      <c r="B26" s="180" t="s">
        <v>1667</v>
      </c>
      <c r="C26" s="181" t="s">
        <v>1677</v>
      </c>
      <c r="D26" s="181">
        <v>10</v>
      </c>
      <c r="E26" s="181" t="s">
        <v>282</v>
      </c>
      <c r="F26" s="181" t="s">
        <v>147</v>
      </c>
      <c r="G26" s="197" t="s">
        <v>148</v>
      </c>
      <c r="H26" s="173">
        <v>0</v>
      </c>
      <c r="I26" s="173">
        <v>0</v>
      </c>
      <c r="J26" s="175">
        <v>4625.3680000000004</v>
      </c>
      <c r="K26" s="174">
        <v>4.5773785078483779E-2</v>
      </c>
      <c r="L26" s="174">
        <v>2.7685302621004658E-3</v>
      </c>
    </row>
    <row r="27" spans="2:12" s="130" customFormat="1">
      <c r="B27" s="180" t="s">
        <v>1667</v>
      </c>
      <c r="C27" s="181" t="s">
        <v>1678</v>
      </c>
      <c r="D27" s="181">
        <v>10</v>
      </c>
      <c r="E27" s="181" t="s">
        <v>282</v>
      </c>
      <c r="F27" s="181" t="s">
        <v>147</v>
      </c>
      <c r="G27" s="197" t="s">
        <v>155</v>
      </c>
      <c r="H27" s="173">
        <v>0</v>
      </c>
      <c r="I27" s="173">
        <v>0</v>
      </c>
      <c r="J27" s="175">
        <v>0.25462999999999997</v>
      </c>
      <c r="K27" s="174">
        <v>2.4952241120921954E-6</v>
      </c>
      <c r="L27" s="174">
        <v>1.5240968083807417E-7</v>
      </c>
    </row>
    <row r="28" spans="2:12" s="130" customFormat="1">
      <c r="B28" s="180" t="s">
        <v>1667</v>
      </c>
      <c r="C28" s="181" t="s">
        <v>1679</v>
      </c>
      <c r="D28" s="181">
        <v>10</v>
      </c>
      <c r="E28" s="181" t="s">
        <v>282</v>
      </c>
      <c r="F28" s="181" t="s">
        <v>147</v>
      </c>
      <c r="G28" s="197" t="s">
        <v>150</v>
      </c>
      <c r="H28" s="173">
        <v>0</v>
      </c>
      <c r="I28" s="173">
        <v>0</v>
      </c>
      <c r="J28" s="175">
        <v>98.114999999999995</v>
      </c>
      <c r="K28" s="174">
        <v>9.6051654584985318E-4</v>
      </c>
      <c r="L28" s="174">
        <v>5.8727077859748063E-5</v>
      </c>
    </row>
    <row r="29" spans="2:12" s="130" customFormat="1">
      <c r="B29" s="180" t="s">
        <v>1667</v>
      </c>
      <c r="C29" s="181" t="s">
        <v>1680</v>
      </c>
      <c r="D29" s="181">
        <v>10</v>
      </c>
      <c r="E29" s="181" t="s">
        <v>282</v>
      </c>
      <c r="F29" s="181" t="s">
        <v>147</v>
      </c>
      <c r="G29" s="197" t="s">
        <v>157</v>
      </c>
      <c r="H29" s="173">
        <v>0</v>
      </c>
      <c r="I29" s="173">
        <v>0</v>
      </c>
      <c r="J29" s="175">
        <v>0.57883999999999991</v>
      </c>
      <c r="K29" s="174">
        <v>5.6722912659287833E-6</v>
      </c>
      <c r="L29" s="174">
        <v>3.464667150622898E-7</v>
      </c>
    </row>
    <row r="30" spans="2:12" s="130" customFormat="1">
      <c r="B30" s="182"/>
      <c r="C30" s="181"/>
      <c r="D30" s="181"/>
      <c r="E30" s="181"/>
      <c r="F30" s="181"/>
      <c r="G30" s="181"/>
      <c r="H30" s="181"/>
      <c r="I30" s="181"/>
      <c r="J30" s="181"/>
      <c r="K30" s="174"/>
      <c r="L30" s="181"/>
    </row>
    <row r="31" spans="2:12" s="130" customFormat="1">
      <c r="B31" s="184" t="s">
        <v>211</v>
      </c>
      <c r="C31" s="183"/>
      <c r="D31" s="183"/>
      <c r="E31" s="183"/>
      <c r="F31" s="183"/>
      <c r="G31" s="183"/>
      <c r="H31" s="183"/>
      <c r="I31" s="183"/>
      <c r="J31" s="177">
        <v>30014.659</v>
      </c>
      <c r="K31" s="176">
        <v>0.36571922018043274</v>
      </c>
      <c r="L31" s="176">
        <v>1.7965379565069439E-2</v>
      </c>
    </row>
    <row r="32" spans="2:12" s="130" customFormat="1">
      <c r="B32" s="196" t="s">
        <v>52</v>
      </c>
      <c r="C32" s="183"/>
      <c r="D32" s="183"/>
      <c r="E32" s="183"/>
      <c r="F32" s="183"/>
      <c r="G32" s="183"/>
      <c r="H32" s="183"/>
      <c r="I32" s="183"/>
      <c r="J32" s="177">
        <v>30014.659</v>
      </c>
      <c r="K32" s="176">
        <v>0.36571922018043274</v>
      </c>
      <c r="L32" s="176">
        <v>1.7965379565069439E-2</v>
      </c>
    </row>
    <row r="33" spans="2:12" s="130" customFormat="1">
      <c r="B33" s="180" t="s">
        <v>1681</v>
      </c>
      <c r="C33" s="181">
        <v>30291200</v>
      </c>
      <c r="D33" s="181">
        <v>91</v>
      </c>
      <c r="E33" s="181" t="s">
        <v>1664</v>
      </c>
      <c r="F33" s="181" t="s">
        <v>1682</v>
      </c>
      <c r="G33" s="197" t="s">
        <v>151</v>
      </c>
      <c r="H33" s="173">
        <v>0</v>
      </c>
      <c r="I33" s="173">
        <v>0</v>
      </c>
      <c r="J33" s="175">
        <v>598.57100000000003</v>
      </c>
      <c r="K33" s="174">
        <v>5.1452091517081638E-3</v>
      </c>
      <c r="L33" s="174">
        <v>3.5827677441356836E-4</v>
      </c>
    </row>
    <row r="34" spans="2:12" s="130" customFormat="1">
      <c r="B34" s="180" t="s">
        <v>1681</v>
      </c>
      <c r="C34" s="181">
        <v>34091010</v>
      </c>
      <c r="D34" s="181">
        <v>91</v>
      </c>
      <c r="E34" s="181" t="s">
        <v>1664</v>
      </c>
      <c r="F34" s="181" t="s">
        <v>1682</v>
      </c>
      <c r="G34" s="197" t="s">
        <v>148</v>
      </c>
      <c r="H34" s="173">
        <v>0</v>
      </c>
      <c r="I34" s="173">
        <v>0</v>
      </c>
      <c r="J34" s="175">
        <v>27769.722000000002</v>
      </c>
      <c r="K34" s="174">
        <v>0.33079999999999998</v>
      </c>
      <c r="L34" s="174">
        <v>1.6621664638817295E-2</v>
      </c>
    </row>
    <row r="35" spans="2:12" s="130" customFormat="1">
      <c r="B35" s="180" t="s">
        <v>1681</v>
      </c>
      <c r="C35" s="181" t="s">
        <v>1683</v>
      </c>
      <c r="D35" s="181">
        <v>91</v>
      </c>
      <c r="E35" s="181" t="s">
        <v>1664</v>
      </c>
      <c r="F35" s="181" t="s">
        <v>1682</v>
      </c>
      <c r="G35" s="197" t="s">
        <v>1294</v>
      </c>
      <c r="H35" s="173">
        <v>0</v>
      </c>
      <c r="I35" s="173">
        <v>0</v>
      </c>
      <c r="J35" s="175">
        <v>17.640999999999998</v>
      </c>
      <c r="K35" s="174">
        <v>1.7364027744277253E-4</v>
      </c>
      <c r="L35" s="174">
        <v>1.0559082510562254E-5</v>
      </c>
    </row>
    <row r="36" spans="2:12" s="130" customFormat="1">
      <c r="B36" s="180" t="s">
        <v>1681</v>
      </c>
      <c r="C36" s="181" t="s">
        <v>1684</v>
      </c>
      <c r="D36" s="181">
        <v>91</v>
      </c>
      <c r="E36" s="181" t="s">
        <v>1664</v>
      </c>
      <c r="F36" s="181" t="s">
        <v>1682</v>
      </c>
      <c r="G36" s="197" t="s">
        <v>156</v>
      </c>
      <c r="H36" s="173">
        <v>0</v>
      </c>
      <c r="I36" s="173">
        <v>0</v>
      </c>
      <c r="J36" s="175">
        <v>11.428000000000001</v>
      </c>
      <c r="K36" s="174">
        <v>1.1276966593541437E-4</v>
      </c>
      <c r="L36" s="174">
        <v>6.8402695386149E-6</v>
      </c>
    </row>
    <row r="37" spans="2:12" s="130" customFormat="1">
      <c r="B37" s="180" t="s">
        <v>1681</v>
      </c>
      <c r="C37" s="181" t="s">
        <v>1685</v>
      </c>
      <c r="D37" s="181">
        <v>91</v>
      </c>
      <c r="E37" s="181" t="s">
        <v>1664</v>
      </c>
      <c r="F37" s="181" t="s">
        <v>1682</v>
      </c>
      <c r="G37" s="197" t="s">
        <v>157</v>
      </c>
      <c r="H37" s="173">
        <v>0</v>
      </c>
      <c r="I37" s="173">
        <v>0</v>
      </c>
      <c r="J37" s="175">
        <v>1.5589999999999999</v>
      </c>
      <c r="K37" s="174">
        <v>6.8401076560939883E-2</v>
      </c>
      <c r="L37" s="174">
        <v>9.3314492568258915E-7</v>
      </c>
    </row>
    <row r="38" spans="2:12" s="130" customFormat="1">
      <c r="B38" s="180" t="s">
        <v>1681</v>
      </c>
      <c r="C38" s="181" t="s">
        <v>1686</v>
      </c>
      <c r="D38" s="181">
        <v>91</v>
      </c>
      <c r="E38" s="181" t="s">
        <v>1664</v>
      </c>
      <c r="F38" s="181" t="s">
        <v>1682</v>
      </c>
      <c r="G38" s="197" t="s">
        <v>150</v>
      </c>
      <c r="H38" s="173">
        <v>0</v>
      </c>
      <c r="I38" s="173">
        <v>0</v>
      </c>
      <c r="J38" s="175">
        <v>1610.6010000000001</v>
      </c>
      <c r="K38" s="174">
        <v>1.6305729634157946E-2</v>
      </c>
      <c r="L38" s="174">
        <v>9.640308854710095E-4</v>
      </c>
    </row>
    <row r="39" spans="2:12" s="130" customFormat="1">
      <c r="B39" s="180" t="s">
        <v>1681</v>
      </c>
      <c r="C39" s="181" t="s">
        <v>1687</v>
      </c>
      <c r="D39" s="181">
        <v>91</v>
      </c>
      <c r="E39" s="181" t="s">
        <v>1664</v>
      </c>
      <c r="F39" s="181" t="s">
        <v>1682</v>
      </c>
      <c r="G39" s="197" t="s">
        <v>154</v>
      </c>
      <c r="H39" s="173">
        <v>0</v>
      </c>
      <c r="I39" s="173">
        <v>0</v>
      </c>
      <c r="J39" s="175">
        <v>1.8879999999999999</v>
      </c>
      <c r="K39" s="174">
        <v>1.9289847260456832E-5</v>
      </c>
      <c r="L39" s="174">
        <v>1.130069031230743E-6</v>
      </c>
    </row>
    <row r="40" spans="2:12" s="130" customFormat="1">
      <c r="B40" s="180" t="s">
        <v>1681</v>
      </c>
      <c r="C40" s="181" t="s">
        <v>1688</v>
      </c>
      <c r="D40" s="181">
        <v>91</v>
      </c>
      <c r="E40" s="181" t="s">
        <v>1664</v>
      </c>
      <c r="F40" s="181" t="s">
        <v>1682</v>
      </c>
      <c r="G40" s="197" t="s">
        <v>155</v>
      </c>
      <c r="H40" s="173">
        <v>0</v>
      </c>
      <c r="I40" s="173">
        <v>0</v>
      </c>
      <c r="J40" s="175">
        <v>3.2490000000000001</v>
      </c>
      <c r="K40" s="174">
        <v>3.2624592243419153E-5</v>
      </c>
      <c r="L40" s="174">
        <v>1.9447003614770571E-6</v>
      </c>
    </row>
    <row r="41" spans="2:12" s="130" customFormat="1">
      <c r="B41" s="172"/>
      <c r="C41" s="172"/>
      <c r="D41" s="195"/>
      <c r="E41" s="195"/>
      <c r="F41" s="195"/>
      <c r="G41" s="195"/>
      <c r="H41" s="195"/>
      <c r="I41" s="195"/>
      <c r="J41" s="195"/>
      <c r="K41" s="195"/>
      <c r="L41" s="195"/>
    </row>
    <row r="42" spans="2:12" s="130" customFormat="1">
      <c r="B42" s="172"/>
      <c r="C42" s="172"/>
      <c r="D42" s="195"/>
      <c r="E42" s="195"/>
      <c r="F42" s="195"/>
      <c r="G42" s="195"/>
      <c r="H42" s="195"/>
      <c r="I42" s="195"/>
      <c r="J42" s="195"/>
      <c r="K42" s="195"/>
      <c r="L42" s="195"/>
    </row>
    <row r="43" spans="2:12" s="130" customFormat="1">
      <c r="B43" s="172"/>
      <c r="C43" s="172"/>
      <c r="D43" s="195"/>
      <c r="E43" s="195"/>
      <c r="F43" s="195"/>
      <c r="G43" s="195"/>
      <c r="H43" s="195"/>
      <c r="I43" s="195"/>
      <c r="J43" s="195"/>
      <c r="K43" s="195"/>
      <c r="L43" s="195"/>
    </row>
    <row r="44" spans="2:12" s="130" customFormat="1">
      <c r="B44" s="170"/>
      <c r="C44" s="172"/>
      <c r="D44" s="195"/>
      <c r="E44" s="195"/>
      <c r="F44" s="195"/>
      <c r="G44" s="195"/>
      <c r="H44" s="195"/>
      <c r="I44" s="195"/>
      <c r="J44" s="195"/>
      <c r="K44" s="195"/>
      <c r="L44" s="195"/>
    </row>
    <row r="45" spans="2:12" s="130" customFormat="1">
      <c r="B45" s="170"/>
      <c r="C45" s="172"/>
      <c r="D45" s="195"/>
      <c r="E45" s="195"/>
      <c r="F45" s="195"/>
      <c r="G45" s="195"/>
      <c r="H45" s="195"/>
      <c r="I45" s="195"/>
      <c r="J45" s="195"/>
      <c r="K45" s="195"/>
      <c r="L45" s="195"/>
    </row>
    <row r="46" spans="2:12" s="130" customFormat="1">
      <c r="B46" s="172"/>
      <c r="C46" s="172"/>
      <c r="D46" s="195"/>
      <c r="E46" s="195"/>
      <c r="F46" s="195"/>
      <c r="G46" s="195"/>
      <c r="H46" s="195"/>
      <c r="I46" s="195"/>
      <c r="J46" s="195"/>
      <c r="K46" s="195"/>
      <c r="L46" s="195"/>
    </row>
    <row r="47" spans="2:12" s="130" customFormat="1">
      <c r="B47" s="172"/>
      <c r="C47" s="172"/>
      <c r="D47" s="195"/>
      <c r="E47" s="195"/>
      <c r="F47" s="195"/>
      <c r="G47" s="195"/>
      <c r="H47" s="195"/>
      <c r="I47" s="195"/>
      <c r="J47" s="195"/>
      <c r="K47" s="195"/>
      <c r="L47" s="195"/>
    </row>
    <row r="48" spans="2:12" s="130" customFormat="1">
      <c r="B48" s="172"/>
      <c r="C48" s="172"/>
      <c r="D48" s="195"/>
      <c r="E48" s="195"/>
      <c r="F48" s="195"/>
      <c r="G48" s="195"/>
      <c r="H48" s="195"/>
      <c r="I48" s="195"/>
      <c r="J48" s="195"/>
      <c r="K48" s="195"/>
      <c r="L48" s="195"/>
    </row>
    <row r="49" spans="2:4" s="130" customFormat="1">
      <c r="B49" s="172"/>
      <c r="C49" s="172"/>
      <c r="D49" s="195"/>
    </row>
    <row r="50" spans="2:4" s="130" customFormat="1">
      <c r="B50" s="172"/>
      <c r="C50" s="172"/>
      <c r="D50" s="195"/>
    </row>
    <row r="51" spans="2:4" s="130" customFormat="1">
      <c r="B51" s="172"/>
      <c r="C51" s="172"/>
      <c r="D51" s="195"/>
    </row>
    <row r="52" spans="2:4" s="130" customFormat="1">
      <c r="B52" s="172"/>
      <c r="C52" s="172"/>
      <c r="D52" s="195"/>
    </row>
    <row r="53" spans="2:4" s="130" customFormat="1">
      <c r="B53" s="172"/>
      <c r="C53" s="172"/>
      <c r="D53" s="195"/>
    </row>
    <row r="54" spans="2:4" s="130" customFormat="1">
      <c r="B54" s="172"/>
      <c r="C54" s="172"/>
      <c r="D54" s="195"/>
    </row>
    <row r="55" spans="2:4" s="130" customFormat="1">
      <c r="B55" s="172"/>
      <c r="C55" s="172"/>
      <c r="D55" s="195"/>
    </row>
    <row r="56" spans="2:4" s="130" customFormat="1">
      <c r="B56" s="172"/>
      <c r="C56" s="172"/>
      <c r="D56" s="195"/>
    </row>
    <row r="57" spans="2:4" s="130" customFormat="1">
      <c r="B57" s="172"/>
      <c r="C57" s="172"/>
      <c r="D57" s="195"/>
    </row>
    <row r="58" spans="2:4" s="130" customFormat="1">
      <c r="B58" s="171"/>
      <c r="C58" s="171"/>
      <c r="D58" s="190"/>
    </row>
    <row r="59" spans="2:4" s="130" customFormat="1">
      <c r="B59" s="171"/>
      <c r="C59" s="171"/>
      <c r="D59" s="190"/>
    </row>
    <row r="60" spans="2:4" s="130" customFormat="1">
      <c r="B60" s="171"/>
      <c r="C60" s="171"/>
      <c r="D60" s="190"/>
    </row>
    <row r="61" spans="2:4" s="130" customFormat="1">
      <c r="B61" s="171"/>
      <c r="C61" s="171"/>
      <c r="D61" s="190"/>
    </row>
    <row r="62" spans="2:4" s="130" customFormat="1">
      <c r="B62" s="171"/>
      <c r="C62" s="171"/>
      <c r="D62" s="190"/>
    </row>
    <row r="63" spans="2:4" s="130" customFormat="1">
      <c r="B63" s="171"/>
      <c r="C63" s="171"/>
      <c r="D63" s="190"/>
    </row>
    <row r="64" spans="2:4" s="130" customFormat="1">
      <c r="B64" s="171"/>
      <c r="C64" s="171"/>
      <c r="D64" s="190"/>
    </row>
    <row r="65" spans="4:4">
      <c r="D65" s="190"/>
    </row>
    <row r="66" spans="4:4">
      <c r="D66" s="190"/>
    </row>
    <row r="67" spans="4:4">
      <c r="D67" s="190"/>
    </row>
    <row r="68" spans="4:4">
      <c r="D68" s="190"/>
    </row>
    <row r="69" spans="4:4">
      <c r="D69" s="190"/>
    </row>
    <row r="70" spans="4:4">
      <c r="D70" s="190"/>
    </row>
    <row r="71" spans="4:4">
      <c r="D71" s="190"/>
    </row>
    <row r="72" spans="4:4">
      <c r="D72" s="190"/>
    </row>
    <row r="73" spans="4:4">
      <c r="D73" s="190"/>
    </row>
    <row r="74" spans="4:4">
      <c r="D74" s="190"/>
    </row>
    <row r="75" spans="4:4">
      <c r="D75" s="190"/>
    </row>
    <row r="76" spans="4:4">
      <c r="D76" s="190"/>
    </row>
    <row r="77" spans="4:4">
      <c r="D77" s="190"/>
    </row>
    <row r="78" spans="4:4">
      <c r="D78" s="190"/>
    </row>
    <row r="79" spans="4:4">
      <c r="D79" s="190"/>
    </row>
    <row r="80" spans="4:4">
      <c r="D80" s="190"/>
    </row>
    <row r="81" spans="4:4">
      <c r="D81" s="190"/>
    </row>
    <row r="82" spans="4:4">
      <c r="D82" s="190"/>
    </row>
    <row r="83" spans="4:4">
      <c r="D83" s="190"/>
    </row>
    <row r="84" spans="4:4">
      <c r="D84" s="190"/>
    </row>
    <row r="85" spans="4:4">
      <c r="D85" s="190"/>
    </row>
    <row r="86" spans="4:4">
      <c r="D86" s="190"/>
    </row>
    <row r="87" spans="4:4">
      <c r="D87" s="190"/>
    </row>
    <row r="88" spans="4:4">
      <c r="D88" s="190"/>
    </row>
    <row r="89" spans="4:4">
      <c r="D89" s="190"/>
    </row>
    <row r="90" spans="4:4">
      <c r="D90" s="190"/>
    </row>
    <row r="91" spans="4:4">
      <c r="D91" s="190"/>
    </row>
    <row r="92" spans="4:4">
      <c r="D92" s="190"/>
    </row>
    <row r="93" spans="4:4">
      <c r="D93" s="190"/>
    </row>
    <row r="94" spans="4:4">
      <c r="D94" s="190"/>
    </row>
    <row r="95" spans="4:4">
      <c r="D95" s="190"/>
    </row>
    <row r="96" spans="4:4">
      <c r="D96" s="190"/>
    </row>
    <row r="97" spans="4:4">
      <c r="D97" s="190"/>
    </row>
    <row r="98" spans="4:4">
      <c r="D98" s="190"/>
    </row>
    <row r="99" spans="4:4">
      <c r="D99" s="190"/>
    </row>
    <row r="100" spans="4:4">
      <c r="D100" s="190"/>
    </row>
    <row r="101" spans="4:4">
      <c r="D101" s="190"/>
    </row>
    <row r="102" spans="4:4">
      <c r="D102" s="190"/>
    </row>
    <row r="103" spans="4:4">
      <c r="D103" s="190"/>
    </row>
    <row r="104" spans="4:4">
      <c r="D104" s="190"/>
    </row>
    <row r="105" spans="4:4">
      <c r="D105" s="190"/>
    </row>
    <row r="106" spans="4:4">
      <c r="D106" s="190"/>
    </row>
    <row r="107" spans="4:4">
      <c r="D107" s="190"/>
    </row>
    <row r="108" spans="4:4">
      <c r="D108" s="190"/>
    </row>
    <row r="109" spans="4:4">
      <c r="D109" s="190"/>
    </row>
    <row r="110" spans="4:4">
      <c r="D110" s="190"/>
    </row>
    <row r="111" spans="4:4">
      <c r="D111" s="190"/>
    </row>
    <row r="112" spans="4:4">
      <c r="D112" s="190"/>
    </row>
    <row r="113" spans="4:4">
      <c r="D113" s="190"/>
    </row>
    <row r="114" spans="4:4">
      <c r="D114" s="190"/>
    </row>
    <row r="115" spans="4:4">
      <c r="D115" s="190"/>
    </row>
    <row r="116" spans="4:4">
      <c r="D116" s="190"/>
    </row>
    <row r="117" spans="4:4">
      <c r="D117" s="190"/>
    </row>
    <row r="118" spans="4:4">
      <c r="D118" s="190"/>
    </row>
    <row r="119" spans="4:4">
      <c r="D119" s="190"/>
    </row>
    <row r="120" spans="4:4">
      <c r="D120" s="190"/>
    </row>
    <row r="121" spans="4:4">
      <c r="D121" s="190"/>
    </row>
    <row r="122" spans="4:4">
      <c r="D122" s="190"/>
    </row>
    <row r="123" spans="4:4">
      <c r="D123" s="190"/>
    </row>
    <row r="124" spans="4:4">
      <c r="D124" s="190"/>
    </row>
    <row r="125" spans="4:4">
      <c r="D125" s="190"/>
    </row>
    <row r="126" spans="4:4">
      <c r="D126" s="190"/>
    </row>
    <row r="127" spans="4:4">
      <c r="D127" s="190"/>
    </row>
    <row r="128" spans="4:4">
      <c r="D128" s="190"/>
    </row>
    <row r="129" spans="4:4">
      <c r="D129" s="190"/>
    </row>
    <row r="130" spans="4:4">
      <c r="D130" s="190"/>
    </row>
    <row r="131" spans="4:4">
      <c r="D131" s="190"/>
    </row>
    <row r="132" spans="4:4">
      <c r="D132" s="190"/>
    </row>
    <row r="133" spans="4:4">
      <c r="D133" s="190"/>
    </row>
    <row r="134" spans="4:4">
      <c r="D134" s="190"/>
    </row>
    <row r="135" spans="4:4">
      <c r="D135" s="190"/>
    </row>
    <row r="136" spans="4:4">
      <c r="D136" s="190"/>
    </row>
    <row r="137" spans="4:4">
      <c r="D137" s="190"/>
    </row>
    <row r="138" spans="4:4">
      <c r="D138" s="190"/>
    </row>
    <row r="139" spans="4:4">
      <c r="D139" s="190"/>
    </row>
    <row r="140" spans="4:4">
      <c r="D140" s="190"/>
    </row>
    <row r="141" spans="4:4">
      <c r="D141" s="190"/>
    </row>
    <row r="142" spans="4:4">
      <c r="D142" s="190"/>
    </row>
    <row r="143" spans="4:4">
      <c r="D143" s="190"/>
    </row>
    <row r="144" spans="4:4">
      <c r="D144" s="190"/>
    </row>
    <row r="145" spans="4:4">
      <c r="D145" s="190"/>
    </row>
    <row r="146" spans="4:4">
      <c r="D146" s="190"/>
    </row>
    <row r="147" spans="4:4">
      <c r="D147" s="190"/>
    </row>
    <row r="148" spans="4:4">
      <c r="D148" s="190"/>
    </row>
    <row r="149" spans="4:4">
      <c r="D149" s="190"/>
    </row>
    <row r="150" spans="4:4">
      <c r="D150" s="190"/>
    </row>
    <row r="151" spans="4:4">
      <c r="D151" s="190"/>
    </row>
    <row r="152" spans="4:4">
      <c r="D152" s="190"/>
    </row>
    <row r="153" spans="4:4">
      <c r="D153" s="190"/>
    </row>
    <row r="154" spans="4:4">
      <c r="D154" s="190"/>
    </row>
    <row r="155" spans="4:4">
      <c r="D155" s="190"/>
    </row>
    <row r="156" spans="4:4">
      <c r="D156" s="190"/>
    </row>
    <row r="157" spans="4:4">
      <c r="D157" s="190"/>
    </row>
    <row r="158" spans="4:4">
      <c r="D158" s="190"/>
    </row>
    <row r="159" spans="4:4">
      <c r="D159" s="190"/>
    </row>
    <row r="160" spans="4:4">
      <c r="D160" s="190"/>
    </row>
    <row r="161" spans="4:4">
      <c r="D161" s="190"/>
    </row>
    <row r="162" spans="4:4">
      <c r="D162" s="190"/>
    </row>
    <row r="163" spans="4:4">
      <c r="D163" s="190"/>
    </row>
    <row r="164" spans="4:4">
      <c r="D164" s="190"/>
    </row>
    <row r="165" spans="4:4">
      <c r="D165" s="190"/>
    </row>
    <row r="166" spans="4:4">
      <c r="D166" s="190"/>
    </row>
    <row r="167" spans="4:4">
      <c r="D167" s="190"/>
    </row>
    <row r="168" spans="4:4">
      <c r="D168" s="190"/>
    </row>
    <row r="169" spans="4:4">
      <c r="D169" s="190"/>
    </row>
    <row r="170" spans="4:4">
      <c r="D170" s="190"/>
    </row>
    <row r="171" spans="4:4">
      <c r="D171" s="190"/>
    </row>
    <row r="172" spans="4:4">
      <c r="D172" s="190"/>
    </row>
    <row r="173" spans="4:4">
      <c r="D173" s="190"/>
    </row>
    <row r="174" spans="4:4">
      <c r="D174" s="190"/>
    </row>
    <row r="175" spans="4:4">
      <c r="D175" s="190"/>
    </row>
    <row r="176" spans="4:4">
      <c r="D176" s="190"/>
    </row>
    <row r="177" spans="4:4">
      <c r="D177" s="190"/>
    </row>
    <row r="178" spans="4:4">
      <c r="D178" s="190"/>
    </row>
    <row r="179" spans="4:4">
      <c r="D179" s="190"/>
    </row>
    <row r="180" spans="4:4">
      <c r="D180" s="190"/>
    </row>
    <row r="181" spans="4:4">
      <c r="D181" s="190"/>
    </row>
    <row r="182" spans="4:4">
      <c r="D182" s="190"/>
    </row>
    <row r="183" spans="4:4">
      <c r="D183" s="190"/>
    </row>
    <row r="184" spans="4:4">
      <c r="D184" s="190"/>
    </row>
    <row r="185" spans="4:4">
      <c r="D185" s="190"/>
    </row>
    <row r="186" spans="4:4">
      <c r="D186" s="190"/>
    </row>
    <row r="187" spans="4:4">
      <c r="D187" s="190"/>
    </row>
    <row r="188" spans="4:4">
      <c r="D188" s="190"/>
    </row>
    <row r="189" spans="4:4">
      <c r="D189" s="190"/>
    </row>
    <row r="190" spans="4:4">
      <c r="D190" s="190"/>
    </row>
    <row r="191" spans="4:4">
      <c r="D191" s="190"/>
    </row>
    <row r="192" spans="4:4">
      <c r="D192" s="190"/>
    </row>
    <row r="193" spans="4:4">
      <c r="D193" s="190"/>
    </row>
    <row r="194" spans="4:4">
      <c r="D194" s="190"/>
    </row>
    <row r="195" spans="4:4">
      <c r="D195" s="190"/>
    </row>
    <row r="196" spans="4:4">
      <c r="D196" s="190"/>
    </row>
    <row r="197" spans="4:4">
      <c r="D197" s="190"/>
    </row>
    <row r="198" spans="4:4">
      <c r="D198" s="190"/>
    </row>
    <row r="199" spans="4:4">
      <c r="D199" s="190"/>
    </row>
    <row r="200" spans="4:4">
      <c r="D200" s="190"/>
    </row>
    <row r="201" spans="4:4">
      <c r="D201" s="190"/>
    </row>
    <row r="202" spans="4:4">
      <c r="D202" s="190"/>
    </row>
    <row r="203" spans="4:4">
      <c r="D203" s="190"/>
    </row>
    <row r="204" spans="4:4">
      <c r="D204" s="190"/>
    </row>
    <row r="205" spans="4:4">
      <c r="D205" s="190"/>
    </row>
    <row r="206" spans="4:4">
      <c r="D206" s="190"/>
    </row>
    <row r="207" spans="4:4">
      <c r="D207" s="190"/>
    </row>
    <row r="208" spans="4:4">
      <c r="D208" s="190"/>
    </row>
    <row r="209" spans="4:4">
      <c r="D209" s="190"/>
    </row>
    <row r="210" spans="4:4">
      <c r="D210" s="190"/>
    </row>
    <row r="211" spans="4:4">
      <c r="D211" s="190"/>
    </row>
    <row r="212" spans="4:4">
      <c r="D212" s="190"/>
    </row>
    <row r="213" spans="4:4">
      <c r="D213" s="190"/>
    </row>
    <row r="214" spans="4:4">
      <c r="D214" s="190"/>
    </row>
    <row r="215" spans="4:4">
      <c r="D215" s="190"/>
    </row>
    <row r="216" spans="4:4">
      <c r="D216" s="190"/>
    </row>
    <row r="217" spans="4:4">
      <c r="D217" s="190"/>
    </row>
    <row r="218" spans="4:4">
      <c r="D218" s="190"/>
    </row>
    <row r="219" spans="4:4">
      <c r="D219" s="190"/>
    </row>
    <row r="220" spans="4:4">
      <c r="D220" s="190"/>
    </row>
    <row r="221" spans="4:4">
      <c r="D221" s="190"/>
    </row>
    <row r="222" spans="4:4">
      <c r="D222" s="190"/>
    </row>
    <row r="223" spans="4:4">
      <c r="D223" s="190"/>
    </row>
    <row r="224" spans="4:4">
      <c r="D224" s="190"/>
    </row>
    <row r="225" spans="4:4">
      <c r="D225" s="190"/>
    </row>
    <row r="226" spans="4:4">
      <c r="D226" s="190"/>
    </row>
    <row r="227" spans="4:4">
      <c r="D227" s="190"/>
    </row>
    <row r="228" spans="4:4">
      <c r="D228" s="190"/>
    </row>
    <row r="229" spans="4:4">
      <c r="D229" s="190"/>
    </row>
    <row r="230" spans="4:4">
      <c r="D230" s="190"/>
    </row>
    <row r="231" spans="4:4">
      <c r="D231" s="190"/>
    </row>
    <row r="232" spans="4:4">
      <c r="D232" s="190"/>
    </row>
    <row r="233" spans="4:4">
      <c r="D233" s="190"/>
    </row>
    <row r="234" spans="4:4">
      <c r="D234" s="190"/>
    </row>
    <row r="235" spans="4:4">
      <c r="D235" s="190"/>
    </row>
    <row r="236" spans="4:4">
      <c r="D236" s="190"/>
    </row>
    <row r="237" spans="4:4">
      <c r="D237" s="190"/>
    </row>
    <row r="238" spans="4:4">
      <c r="D238" s="190"/>
    </row>
    <row r="239" spans="4:4">
      <c r="D239" s="190"/>
    </row>
    <row r="240" spans="4:4">
      <c r="D240" s="190"/>
    </row>
    <row r="241" spans="4:4">
      <c r="D241" s="190"/>
    </row>
    <row r="242" spans="4:4">
      <c r="D242" s="190"/>
    </row>
    <row r="243" spans="4:4">
      <c r="D243" s="190"/>
    </row>
    <row r="244" spans="4:4">
      <c r="D244" s="190"/>
    </row>
    <row r="245" spans="4:4">
      <c r="D245" s="190"/>
    </row>
    <row r="246" spans="4:4">
      <c r="D246" s="190"/>
    </row>
    <row r="247" spans="4:4">
      <c r="D247" s="190"/>
    </row>
    <row r="248" spans="4:4">
      <c r="D248" s="190"/>
    </row>
    <row r="249" spans="4:4">
      <c r="D249" s="190"/>
    </row>
    <row r="250" spans="4:4">
      <c r="D250" s="190"/>
    </row>
    <row r="251" spans="4:4">
      <c r="D251" s="190"/>
    </row>
    <row r="252" spans="4:4">
      <c r="D252" s="190"/>
    </row>
    <row r="253" spans="4:4">
      <c r="D253" s="190"/>
    </row>
    <row r="254" spans="4:4">
      <c r="D254" s="190"/>
    </row>
    <row r="255" spans="4:4">
      <c r="D255" s="190"/>
    </row>
    <row r="256" spans="4:4">
      <c r="D256" s="190"/>
    </row>
    <row r="257" spans="4:4">
      <c r="D257" s="190"/>
    </row>
    <row r="258" spans="4:4">
      <c r="D258" s="190"/>
    </row>
    <row r="259" spans="4:4">
      <c r="D259" s="190"/>
    </row>
    <row r="260" spans="4:4">
      <c r="D260" s="190"/>
    </row>
    <row r="261" spans="4:4">
      <c r="D261" s="190"/>
    </row>
    <row r="262" spans="4:4">
      <c r="D262" s="190"/>
    </row>
    <row r="263" spans="4:4">
      <c r="D263" s="190"/>
    </row>
    <row r="264" spans="4:4">
      <c r="D264" s="190"/>
    </row>
    <row r="265" spans="4:4">
      <c r="D265" s="190"/>
    </row>
    <row r="266" spans="4:4">
      <c r="D266" s="190"/>
    </row>
    <row r="267" spans="4:4">
      <c r="D267" s="190"/>
    </row>
    <row r="268" spans="4:4">
      <c r="D268" s="190"/>
    </row>
    <row r="269" spans="4:4">
      <c r="D269" s="190"/>
    </row>
    <row r="270" spans="4:4">
      <c r="D270" s="190"/>
    </row>
    <row r="271" spans="4:4">
      <c r="D271" s="190"/>
    </row>
    <row r="272" spans="4:4">
      <c r="D272" s="190"/>
    </row>
    <row r="273" spans="4:4">
      <c r="D273" s="190"/>
    </row>
    <row r="274" spans="4:4">
      <c r="D274" s="190"/>
    </row>
    <row r="275" spans="4:4">
      <c r="D275" s="190"/>
    </row>
    <row r="276" spans="4:4">
      <c r="D276" s="190"/>
    </row>
    <row r="277" spans="4:4">
      <c r="D277" s="190"/>
    </row>
    <row r="278" spans="4:4">
      <c r="D278" s="190"/>
    </row>
    <row r="279" spans="4:4">
      <c r="D279" s="190"/>
    </row>
    <row r="280" spans="4:4">
      <c r="D280" s="190"/>
    </row>
    <row r="281" spans="4:4">
      <c r="D281" s="190"/>
    </row>
    <row r="282" spans="4:4">
      <c r="D282" s="190"/>
    </row>
    <row r="283" spans="4:4">
      <c r="D283" s="190"/>
    </row>
    <row r="284" spans="4:4">
      <c r="D284" s="190"/>
    </row>
    <row r="285" spans="4:4">
      <c r="D285" s="190"/>
    </row>
    <row r="286" spans="4:4">
      <c r="D286" s="190"/>
    </row>
    <row r="287" spans="4:4">
      <c r="D287" s="190"/>
    </row>
    <row r="288" spans="4:4">
      <c r="D288" s="190"/>
    </row>
    <row r="289" spans="4:4">
      <c r="D289" s="190"/>
    </row>
    <row r="290" spans="4:4">
      <c r="D290" s="190"/>
    </row>
    <row r="291" spans="4:4">
      <c r="D291" s="190"/>
    </row>
    <row r="292" spans="4:4">
      <c r="D292" s="190"/>
    </row>
    <row r="293" spans="4:4">
      <c r="D293" s="190"/>
    </row>
    <row r="294" spans="4:4">
      <c r="D294" s="190"/>
    </row>
    <row r="295" spans="4:4">
      <c r="D295" s="190"/>
    </row>
    <row r="296" spans="4:4">
      <c r="D296" s="190"/>
    </row>
    <row r="297" spans="4:4">
      <c r="D297" s="190"/>
    </row>
    <row r="298" spans="4:4">
      <c r="D298" s="190"/>
    </row>
    <row r="299" spans="4:4">
      <c r="D299" s="190"/>
    </row>
    <row r="300" spans="4:4">
      <c r="D300" s="190"/>
    </row>
    <row r="301" spans="4:4">
      <c r="D301" s="190"/>
    </row>
    <row r="302" spans="4:4">
      <c r="D302" s="190"/>
    </row>
    <row r="303" spans="4:4">
      <c r="D303" s="190"/>
    </row>
    <row r="304" spans="4:4">
      <c r="D304" s="190"/>
    </row>
    <row r="305" spans="4:4">
      <c r="D305" s="190"/>
    </row>
    <row r="306" spans="4:4">
      <c r="D306" s="190"/>
    </row>
    <row r="307" spans="4:4">
      <c r="D307" s="190"/>
    </row>
    <row r="308" spans="4:4">
      <c r="D308" s="190"/>
    </row>
    <row r="309" spans="4:4">
      <c r="D309" s="190"/>
    </row>
    <row r="310" spans="4:4">
      <c r="D310" s="190"/>
    </row>
    <row r="311" spans="4:4">
      <c r="D311" s="190"/>
    </row>
    <row r="312" spans="4:4">
      <c r="D312" s="190"/>
    </row>
    <row r="313" spans="4:4">
      <c r="D313" s="190"/>
    </row>
    <row r="314" spans="4:4">
      <c r="D314" s="190"/>
    </row>
    <row r="315" spans="4:4">
      <c r="D315" s="190"/>
    </row>
    <row r="316" spans="4:4">
      <c r="D316" s="190"/>
    </row>
    <row r="317" spans="4:4">
      <c r="D317" s="190"/>
    </row>
    <row r="318" spans="4:4">
      <c r="D318" s="190"/>
    </row>
    <row r="319" spans="4:4">
      <c r="D319" s="190"/>
    </row>
    <row r="320" spans="4:4">
      <c r="D320" s="190"/>
    </row>
    <row r="321" spans="4:4">
      <c r="D321" s="190"/>
    </row>
    <row r="322" spans="4:4">
      <c r="D322" s="190"/>
    </row>
    <row r="323" spans="4:4">
      <c r="D323" s="190"/>
    </row>
    <row r="324" spans="4:4">
      <c r="D324" s="190"/>
    </row>
    <row r="325" spans="4:4">
      <c r="D325" s="190"/>
    </row>
    <row r="326" spans="4:4">
      <c r="D326" s="190"/>
    </row>
    <row r="327" spans="4:4">
      <c r="D327" s="190"/>
    </row>
    <row r="328" spans="4:4">
      <c r="D328" s="190"/>
    </row>
    <row r="329" spans="4:4">
      <c r="D329" s="190"/>
    </row>
    <row r="330" spans="4:4">
      <c r="D330" s="190"/>
    </row>
    <row r="331" spans="4:4">
      <c r="D331" s="190"/>
    </row>
    <row r="332" spans="4:4">
      <c r="D332" s="190"/>
    </row>
    <row r="333" spans="4:4">
      <c r="D333" s="190"/>
    </row>
    <row r="334" spans="4:4">
      <c r="D334" s="190"/>
    </row>
    <row r="335" spans="4:4">
      <c r="D335" s="190"/>
    </row>
    <row r="336" spans="4:4">
      <c r="D336" s="190"/>
    </row>
    <row r="337" spans="4:4">
      <c r="D337" s="190"/>
    </row>
    <row r="338" spans="4:4">
      <c r="D338" s="190"/>
    </row>
    <row r="339" spans="4:4">
      <c r="D339" s="190"/>
    </row>
    <row r="340" spans="4:4">
      <c r="D340" s="190"/>
    </row>
    <row r="341" spans="4:4">
      <c r="D341" s="190"/>
    </row>
    <row r="342" spans="4:4">
      <c r="D342" s="190"/>
    </row>
    <row r="343" spans="4:4">
      <c r="D343" s="190"/>
    </row>
    <row r="344" spans="4:4">
      <c r="D344" s="190"/>
    </row>
    <row r="345" spans="4:4">
      <c r="D345" s="190"/>
    </row>
    <row r="346" spans="4:4">
      <c r="D346" s="190"/>
    </row>
    <row r="347" spans="4:4">
      <c r="D347" s="190"/>
    </row>
    <row r="348" spans="4:4">
      <c r="D348" s="190"/>
    </row>
    <row r="349" spans="4:4">
      <c r="D349" s="190"/>
    </row>
    <row r="350" spans="4:4">
      <c r="D350" s="190"/>
    </row>
    <row r="351" spans="4:4">
      <c r="D351" s="190"/>
    </row>
    <row r="352" spans="4:4">
      <c r="D352" s="190"/>
    </row>
    <row r="353" spans="4:4">
      <c r="D353" s="190"/>
    </row>
    <row r="354" spans="4:4">
      <c r="D354" s="190"/>
    </row>
    <row r="355" spans="4:4">
      <c r="D355" s="190"/>
    </row>
    <row r="356" spans="4:4">
      <c r="D356" s="190"/>
    </row>
    <row r="357" spans="4:4">
      <c r="D357" s="190"/>
    </row>
    <row r="358" spans="4:4">
      <c r="D358" s="190"/>
    </row>
    <row r="359" spans="4:4">
      <c r="D359" s="190"/>
    </row>
    <row r="360" spans="4:4">
      <c r="D360" s="190"/>
    </row>
    <row r="361" spans="4:4">
      <c r="D361" s="190"/>
    </row>
    <row r="362" spans="4:4">
      <c r="D362" s="190"/>
    </row>
    <row r="363" spans="4:4">
      <c r="D363" s="190"/>
    </row>
    <row r="364" spans="4:4">
      <c r="D364" s="190"/>
    </row>
    <row r="365" spans="4:4">
      <c r="D365" s="190"/>
    </row>
    <row r="366" spans="4:4">
      <c r="D366" s="190"/>
    </row>
    <row r="367" spans="4:4">
      <c r="D367" s="190"/>
    </row>
    <row r="368" spans="4:4">
      <c r="D368" s="190"/>
    </row>
    <row r="369" spans="4:4">
      <c r="D369" s="190"/>
    </row>
    <row r="370" spans="4:4">
      <c r="D370" s="190"/>
    </row>
    <row r="371" spans="4:4">
      <c r="D371" s="190"/>
    </row>
    <row r="372" spans="4:4">
      <c r="D372" s="190"/>
    </row>
    <row r="373" spans="4:4">
      <c r="D373" s="190"/>
    </row>
    <row r="374" spans="4:4">
      <c r="D374" s="190"/>
    </row>
    <row r="375" spans="4:4">
      <c r="D375" s="190"/>
    </row>
    <row r="376" spans="4:4">
      <c r="D376" s="190"/>
    </row>
    <row r="377" spans="4:4">
      <c r="D377" s="190"/>
    </row>
    <row r="378" spans="4:4">
      <c r="D378" s="190"/>
    </row>
    <row r="379" spans="4:4">
      <c r="D379" s="190"/>
    </row>
    <row r="380" spans="4:4">
      <c r="D380" s="190"/>
    </row>
    <row r="381" spans="4:4">
      <c r="D381" s="190"/>
    </row>
    <row r="382" spans="4:4">
      <c r="D382" s="190"/>
    </row>
    <row r="383" spans="4:4">
      <c r="D383" s="190"/>
    </row>
    <row r="384" spans="4:4">
      <c r="D384" s="190"/>
    </row>
    <row r="385" spans="4:4">
      <c r="D385" s="190"/>
    </row>
    <row r="386" spans="4:4">
      <c r="D386" s="190"/>
    </row>
    <row r="387" spans="4:4">
      <c r="D387" s="190"/>
    </row>
    <row r="388" spans="4:4">
      <c r="D388" s="190"/>
    </row>
    <row r="389" spans="4:4">
      <c r="D389" s="190"/>
    </row>
    <row r="390" spans="4:4">
      <c r="D390" s="190"/>
    </row>
    <row r="391" spans="4:4">
      <c r="D391" s="190"/>
    </row>
    <row r="392" spans="4:4">
      <c r="D392" s="190"/>
    </row>
    <row r="393" spans="4:4">
      <c r="D393" s="190"/>
    </row>
    <row r="394" spans="4:4">
      <c r="D394" s="190"/>
    </row>
    <row r="395" spans="4:4">
      <c r="D395" s="190"/>
    </row>
    <row r="396" spans="4:4">
      <c r="D396" s="190"/>
    </row>
    <row r="397" spans="4:4">
      <c r="D397" s="190"/>
    </row>
    <row r="398" spans="4:4">
      <c r="D398" s="190"/>
    </row>
    <row r="399" spans="4:4">
      <c r="D399" s="190"/>
    </row>
    <row r="400" spans="4:4">
      <c r="D400" s="190"/>
    </row>
    <row r="401" spans="4:4">
      <c r="D401" s="190"/>
    </row>
    <row r="402" spans="4:4">
      <c r="D402" s="190"/>
    </row>
    <row r="403" spans="4:4">
      <c r="D403" s="190"/>
    </row>
    <row r="404" spans="4:4">
      <c r="D404" s="190"/>
    </row>
    <row r="405" spans="4:4">
      <c r="D405" s="190"/>
    </row>
    <row r="406" spans="4:4">
      <c r="D406" s="190"/>
    </row>
    <row r="407" spans="4:4">
      <c r="D407" s="190"/>
    </row>
    <row r="408" spans="4:4">
      <c r="D408" s="190"/>
    </row>
    <row r="409" spans="4:4">
      <c r="D409" s="190"/>
    </row>
    <row r="410" spans="4:4">
      <c r="D410" s="190"/>
    </row>
    <row r="411" spans="4:4">
      <c r="D411" s="190"/>
    </row>
    <row r="412" spans="4:4">
      <c r="D412" s="190"/>
    </row>
    <row r="413" spans="4:4">
      <c r="D413" s="190"/>
    </row>
    <row r="414" spans="4:4">
      <c r="D414" s="190"/>
    </row>
    <row r="415" spans="4:4">
      <c r="D415" s="190"/>
    </row>
    <row r="416" spans="4:4">
      <c r="D416" s="190"/>
    </row>
    <row r="417" spans="4:4">
      <c r="D417" s="190"/>
    </row>
    <row r="418" spans="4:4">
      <c r="D418" s="190"/>
    </row>
    <row r="419" spans="4:4">
      <c r="D419" s="190"/>
    </row>
    <row r="420" spans="4:4">
      <c r="D420" s="190"/>
    </row>
    <row r="421" spans="4:4">
      <c r="D421" s="190"/>
    </row>
    <row r="422" spans="4:4">
      <c r="D422" s="190"/>
    </row>
    <row r="423" spans="4:4">
      <c r="D423" s="190"/>
    </row>
    <row r="424" spans="4:4">
      <c r="D424" s="190"/>
    </row>
    <row r="425" spans="4:4">
      <c r="D425" s="190"/>
    </row>
    <row r="426" spans="4:4">
      <c r="D426" s="190"/>
    </row>
    <row r="427" spans="4:4">
      <c r="D427" s="190"/>
    </row>
    <row r="428" spans="4:4">
      <c r="D428" s="190"/>
    </row>
    <row r="429" spans="4:4">
      <c r="D429" s="190"/>
    </row>
    <row r="430" spans="4:4">
      <c r="D430" s="190"/>
    </row>
    <row r="431" spans="4:4">
      <c r="D431" s="190"/>
    </row>
    <row r="432" spans="4:4">
      <c r="D432" s="190"/>
    </row>
    <row r="433" spans="4:4">
      <c r="D433" s="190"/>
    </row>
    <row r="434" spans="4:4">
      <c r="D434" s="190"/>
    </row>
    <row r="435" spans="4:4">
      <c r="D435" s="190"/>
    </row>
    <row r="436" spans="4:4">
      <c r="D436" s="190"/>
    </row>
    <row r="437" spans="4:4">
      <c r="D437" s="190"/>
    </row>
    <row r="438" spans="4:4">
      <c r="D438" s="190"/>
    </row>
    <row r="439" spans="4:4">
      <c r="D439" s="190"/>
    </row>
    <row r="440" spans="4:4">
      <c r="D440" s="190"/>
    </row>
    <row r="441" spans="4:4">
      <c r="D441" s="190"/>
    </row>
    <row r="442" spans="4:4">
      <c r="D442" s="190"/>
    </row>
    <row r="443" spans="4:4">
      <c r="D443" s="190"/>
    </row>
    <row r="444" spans="4:4">
      <c r="D444" s="190"/>
    </row>
    <row r="445" spans="4:4">
      <c r="D445" s="190"/>
    </row>
    <row r="446" spans="4:4">
      <c r="D446" s="190"/>
    </row>
    <row r="447" spans="4:4">
      <c r="D447" s="190"/>
    </row>
    <row r="448" spans="4:4">
      <c r="D448" s="190"/>
    </row>
    <row r="449" spans="4:4">
      <c r="D449" s="190"/>
    </row>
    <row r="450" spans="4:4">
      <c r="D450" s="190"/>
    </row>
    <row r="451" spans="4:4">
      <c r="D451" s="190"/>
    </row>
    <row r="452" spans="4:4">
      <c r="D452" s="190"/>
    </row>
    <row r="453" spans="4:4">
      <c r="D453" s="190"/>
    </row>
    <row r="454" spans="4:4">
      <c r="D454" s="190"/>
    </row>
    <row r="455" spans="4:4">
      <c r="D455" s="190"/>
    </row>
    <row r="456" spans="4:4">
      <c r="D456" s="190"/>
    </row>
    <row r="457" spans="4:4">
      <c r="D457" s="190"/>
    </row>
    <row r="458" spans="4:4">
      <c r="D458" s="190"/>
    </row>
    <row r="459" spans="4:4">
      <c r="D459" s="190"/>
    </row>
    <row r="460" spans="4:4">
      <c r="D460" s="190"/>
    </row>
    <row r="461" spans="4:4">
      <c r="D461" s="190"/>
    </row>
    <row r="462" spans="4:4">
      <c r="D462" s="190"/>
    </row>
    <row r="463" spans="4:4">
      <c r="D463" s="190"/>
    </row>
    <row r="464" spans="4:4">
      <c r="D464" s="190"/>
    </row>
    <row r="465" spans="4:4">
      <c r="D465" s="190"/>
    </row>
    <row r="466" spans="4:4">
      <c r="D466" s="190"/>
    </row>
    <row r="467" spans="4:4">
      <c r="D467" s="190"/>
    </row>
    <row r="468" spans="4:4">
      <c r="D468" s="190"/>
    </row>
    <row r="469" spans="4:4">
      <c r="D469" s="190"/>
    </row>
    <row r="470" spans="4:4">
      <c r="D470" s="190"/>
    </row>
    <row r="471" spans="4:4">
      <c r="D471" s="190"/>
    </row>
    <row r="472" spans="4:4">
      <c r="D472" s="190"/>
    </row>
    <row r="473" spans="4:4">
      <c r="D473" s="190"/>
    </row>
    <row r="474" spans="4:4">
      <c r="D474" s="190"/>
    </row>
    <row r="475" spans="4:4">
      <c r="D475" s="190"/>
    </row>
    <row r="476" spans="4:4">
      <c r="D476" s="190"/>
    </row>
    <row r="477" spans="4:4">
      <c r="D477" s="190"/>
    </row>
    <row r="478" spans="4:4">
      <c r="D478" s="190"/>
    </row>
    <row r="479" spans="4:4">
      <c r="D479" s="190"/>
    </row>
    <row r="480" spans="4:4">
      <c r="D480" s="190"/>
    </row>
    <row r="481" spans="4:4">
      <c r="D481" s="190"/>
    </row>
    <row r="482" spans="4:4">
      <c r="D482" s="190"/>
    </row>
    <row r="483" spans="4:4">
      <c r="D483" s="190"/>
    </row>
    <row r="484" spans="4:4">
      <c r="D484" s="190"/>
    </row>
    <row r="485" spans="4:4">
      <c r="D485" s="190"/>
    </row>
    <row r="486" spans="4:4">
      <c r="D486" s="190"/>
    </row>
    <row r="487" spans="4:4">
      <c r="D487" s="190"/>
    </row>
    <row r="488" spans="4:4">
      <c r="D488" s="190"/>
    </row>
    <row r="489" spans="4:4">
      <c r="D489" s="190"/>
    </row>
    <row r="490" spans="4:4">
      <c r="D490" s="190"/>
    </row>
    <row r="491" spans="4:4">
      <c r="D491" s="190"/>
    </row>
    <row r="492" spans="4:4">
      <c r="D492" s="190"/>
    </row>
    <row r="493" spans="4:4">
      <c r="D493" s="190"/>
    </row>
    <row r="494" spans="4:4">
      <c r="D494" s="190"/>
    </row>
    <row r="495" spans="4:4">
      <c r="D495" s="190"/>
    </row>
    <row r="496" spans="4:4">
      <c r="D496" s="190"/>
    </row>
    <row r="497" spans="4:5">
      <c r="D497" s="190"/>
      <c r="E497" s="171"/>
    </row>
    <row r="498" spans="4:5">
      <c r="D498" s="190"/>
      <c r="E498" s="171"/>
    </row>
    <row r="499" spans="4:5">
      <c r="D499" s="190"/>
      <c r="E499" s="171"/>
    </row>
    <row r="500" spans="4:5">
      <c r="D500" s="190"/>
      <c r="E500" s="171"/>
    </row>
    <row r="501" spans="4:5">
      <c r="D501" s="190"/>
      <c r="E501" s="171"/>
    </row>
    <row r="502" spans="4:5">
      <c r="D502" s="190"/>
      <c r="E502" s="171"/>
    </row>
    <row r="503" spans="4:5">
      <c r="D503" s="190"/>
      <c r="E503" s="171"/>
    </row>
    <row r="504" spans="4:5">
      <c r="D504" s="190"/>
      <c r="E504" s="171"/>
    </row>
    <row r="505" spans="4:5">
      <c r="D505" s="190"/>
      <c r="E505" s="171"/>
    </row>
    <row r="506" spans="4:5">
      <c r="D506" s="190"/>
      <c r="E506" s="171"/>
    </row>
    <row r="507" spans="4:5">
      <c r="D507" s="190"/>
      <c r="E507" s="171"/>
    </row>
    <row r="508" spans="4:5">
      <c r="D508" s="190"/>
      <c r="E508" s="171"/>
    </row>
    <row r="509" spans="4:5">
      <c r="D509" s="190"/>
      <c r="E509" s="171"/>
    </row>
    <row r="510" spans="4:5">
      <c r="D510" s="190"/>
      <c r="E510" s="171"/>
    </row>
    <row r="511" spans="4:5">
      <c r="D511" s="171"/>
      <c r="E511" s="193"/>
    </row>
  </sheetData>
  <sheetProtection password="CC03"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rintOptions horizontalCentered="1"/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140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162</v>
      </c>
      <c r="C1" s="77" t="s" vm="1">
        <v>217</v>
      </c>
    </row>
    <row r="2" spans="2:18">
      <c r="B2" s="54" t="s">
        <v>161</v>
      </c>
      <c r="C2" s="77" t="s">
        <v>218</v>
      </c>
    </row>
    <row r="3" spans="2:18">
      <c r="B3" s="54" t="s">
        <v>163</v>
      </c>
      <c r="C3" s="77" t="s">
        <v>219</v>
      </c>
    </row>
    <row r="4" spans="2:18">
      <c r="B4" s="54" t="s">
        <v>164</v>
      </c>
      <c r="C4" s="77">
        <v>414</v>
      </c>
    </row>
    <row r="6" spans="2:18" ht="26.25" customHeight="1">
      <c r="B6" s="211" t="s">
        <v>200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18" s="3" customFormat="1" ht="78.75">
      <c r="B7" s="20" t="s">
        <v>134</v>
      </c>
      <c r="C7" s="28" t="s">
        <v>54</v>
      </c>
      <c r="D7" s="69" t="s">
        <v>77</v>
      </c>
      <c r="E7" s="28" t="s">
        <v>15</v>
      </c>
      <c r="F7" s="28" t="s">
        <v>78</v>
      </c>
      <c r="G7" s="28" t="s">
        <v>121</v>
      </c>
      <c r="H7" s="28" t="s">
        <v>18</v>
      </c>
      <c r="I7" s="28" t="s">
        <v>120</v>
      </c>
      <c r="J7" s="28" t="s">
        <v>17</v>
      </c>
      <c r="K7" s="28" t="s">
        <v>197</v>
      </c>
      <c r="L7" s="28" t="s">
        <v>0</v>
      </c>
      <c r="M7" s="28" t="s">
        <v>198</v>
      </c>
      <c r="N7" s="28" t="s">
        <v>70</v>
      </c>
      <c r="O7" s="69" t="s">
        <v>165</v>
      </c>
      <c r="P7" s="29" t="s">
        <v>167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162</v>
      </c>
      <c r="C1" s="77" t="s" vm="1">
        <v>217</v>
      </c>
    </row>
    <row r="2" spans="2:18">
      <c r="B2" s="54" t="s">
        <v>161</v>
      </c>
      <c r="C2" s="77" t="s">
        <v>218</v>
      </c>
    </row>
    <row r="3" spans="2:18">
      <c r="B3" s="54" t="s">
        <v>163</v>
      </c>
      <c r="C3" s="77" t="s">
        <v>219</v>
      </c>
    </row>
    <row r="4" spans="2:18">
      <c r="B4" s="54" t="s">
        <v>164</v>
      </c>
      <c r="C4" s="77">
        <v>414</v>
      </c>
    </row>
    <row r="6" spans="2:18" ht="26.25" customHeight="1">
      <c r="B6" s="211" t="s">
        <v>203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18" s="3" customFormat="1" ht="78.75">
      <c r="B7" s="20" t="s">
        <v>134</v>
      </c>
      <c r="C7" s="28" t="s">
        <v>54</v>
      </c>
      <c r="D7" s="69" t="s">
        <v>77</v>
      </c>
      <c r="E7" s="28" t="s">
        <v>15</v>
      </c>
      <c r="F7" s="28" t="s">
        <v>78</v>
      </c>
      <c r="G7" s="28" t="s">
        <v>121</v>
      </c>
      <c r="H7" s="28" t="s">
        <v>18</v>
      </c>
      <c r="I7" s="28" t="s">
        <v>120</v>
      </c>
      <c r="J7" s="28" t="s">
        <v>17</v>
      </c>
      <c r="K7" s="28" t="s">
        <v>197</v>
      </c>
      <c r="L7" s="28" t="s">
        <v>0</v>
      </c>
      <c r="M7" s="28" t="s">
        <v>198</v>
      </c>
      <c r="N7" s="28" t="s">
        <v>70</v>
      </c>
      <c r="O7" s="69" t="s">
        <v>165</v>
      </c>
      <c r="P7" s="29" t="s">
        <v>167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"/>
      <c r="R24" s="2"/>
      <c r="S24" s="2"/>
      <c r="T24" s="2"/>
      <c r="U24" s="2"/>
      <c r="V24" s="2"/>
      <c r="W24" s="2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"/>
      <c r="R25" s="2"/>
      <c r="S25" s="2"/>
      <c r="T25" s="2"/>
      <c r="U25" s="2"/>
      <c r="V25" s="2"/>
      <c r="W25" s="2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"/>
      <c r="R26" s="2"/>
      <c r="S26" s="2"/>
      <c r="T26" s="2"/>
      <c r="U26" s="2"/>
      <c r="V26" s="2"/>
      <c r="W26" s="2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"/>
      <c r="R27" s="2"/>
      <c r="S27" s="2"/>
      <c r="T27" s="2"/>
      <c r="U27" s="2"/>
      <c r="V27" s="2"/>
      <c r="W27" s="2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"/>
      <c r="R28" s="2"/>
      <c r="S28" s="2"/>
      <c r="T28" s="2"/>
      <c r="U28" s="2"/>
      <c r="V28" s="2"/>
      <c r="W28" s="2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2"/>
      <c r="R29" s="2"/>
      <c r="S29" s="2"/>
      <c r="T29" s="2"/>
      <c r="U29" s="2"/>
      <c r="V29" s="2"/>
      <c r="W29" s="2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2"/>
      <c r="R30" s="2"/>
      <c r="S30" s="2"/>
      <c r="T30" s="2"/>
      <c r="U30" s="2"/>
      <c r="V30" s="2"/>
      <c r="W30" s="2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R878"/>
  <sheetViews>
    <sheetView rightToLeft="1" zoomScale="90" zoomScaleNormal="90" workbookViewId="0">
      <selection activeCell="A17" sqref="A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16.570312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29" width="7.5703125" style="1" customWidth="1"/>
    <col min="30" max="30" width="6.7109375" style="1" customWidth="1"/>
    <col min="31" max="31" width="7.7109375" style="1" customWidth="1"/>
    <col min="32" max="32" width="7.140625" style="1" customWidth="1"/>
    <col min="33" max="33" width="6" style="1" customWidth="1"/>
    <col min="34" max="34" width="7.85546875" style="1" customWidth="1"/>
    <col min="35" max="35" width="8.140625" style="1" customWidth="1"/>
    <col min="36" max="36" width="1.7109375" style="1" customWidth="1"/>
    <col min="37" max="37" width="15" style="1" customWidth="1"/>
    <col min="38" max="38" width="8.7109375" style="1" customWidth="1"/>
    <col min="39" max="39" width="10" style="1" customWidth="1"/>
    <col min="40" max="40" width="9.5703125" style="1" customWidth="1"/>
    <col min="41" max="41" width="6.140625" style="1" customWidth="1"/>
    <col min="42" max="43" width="5.7109375" style="1" customWidth="1"/>
    <col min="44" max="44" width="6.85546875" style="1" customWidth="1"/>
    <col min="45" max="45" width="6.42578125" style="1" customWidth="1"/>
    <col min="46" max="46" width="6.7109375" style="1" customWidth="1"/>
    <col min="47" max="47" width="7.28515625" style="1" customWidth="1"/>
    <col min="48" max="59" width="5.7109375" style="1" customWidth="1"/>
    <col min="60" max="16384" width="9.140625" style="1"/>
  </cols>
  <sheetData>
    <row r="1" spans="2:44">
      <c r="B1" s="54" t="s">
        <v>162</v>
      </c>
      <c r="C1" s="77" t="s" vm="1">
        <v>217</v>
      </c>
    </row>
    <row r="2" spans="2:44">
      <c r="B2" s="54" t="s">
        <v>161</v>
      </c>
      <c r="C2" s="77" t="s">
        <v>218</v>
      </c>
    </row>
    <row r="3" spans="2:44">
      <c r="B3" s="54" t="s">
        <v>163</v>
      </c>
      <c r="C3" s="77" t="s">
        <v>219</v>
      </c>
    </row>
    <row r="4" spans="2:44">
      <c r="B4" s="54" t="s">
        <v>164</v>
      </c>
      <c r="C4" s="77">
        <v>414</v>
      </c>
    </row>
    <row r="6" spans="2:44" ht="21.75" customHeight="1">
      <c r="B6" s="203" t="s">
        <v>189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2:44" ht="27.75" customHeight="1">
      <c r="B7" s="206" t="s">
        <v>105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  <c r="AL7" s="3"/>
      <c r="AM7" s="3"/>
    </row>
    <row r="8" spans="2:44" s="3" customFormat="1" ht="55.5" customHeight="1">
      <c r="B8" s="20" t="s">
        <v>133</v>
      </c>
      <c r="C8" s="28" t="s">
        <v>54</v>
      </c>
      <c r="D8" s="69" t="s">
        <v>137</v>
      </c>
      <c r="E8" s="28" t="s">
        <v>15</v>
      </c>
      <c r="F8" s="28" t="s">
        <v>78</v>
      </c>
      <c r="G8" s="28" t="s">
        <v>121</v>
      </c>
      <c r="H8" s="28" t="s">
        <v>18</v>
      </c>
      <c r="I8" s="28" t="s">
        <v>120</v>
      </c>
      <c r="J8" s="28" t="s">
        <v>17</v>
      </c>
      <c r="K8" s="28" t="s">
        <v>19</v>
      </c>
      <c r="L8" s="28" t="s">
        <v>0</v>
      </c>
      <c r="M8" s="28" t="s">
        <v>124</v>
      </c>
      <c r="N8" s="28" t="s">
        <v>73</v>
      </c>
      <c r="O8" s="28" t="s">
        <v>70</v>
      </c>
      <c r="P8" s="69" t="s">
        <v>165</v>
      </c>
      <c r="Q8" s="70" t="s">
        <v>167</v>
      </c>
      <c r="AD8" s="1"/>
      <c r="AL8" s="1"/>
      <c r="AM8" s="1"/>
      <c r="AN8" s="1"/>
    </row>
    <row r="9" spans="2:44" s="3" customFormat="1" ht="21.75" customHeight="1">
      <c r="B9" s="14"/>
      <c r="C9" s="30"/>
      <c r="D9" s="30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74</v>
      </c>
      <c r="N9" s="30" t="s">
        <v>23</v>
      </c>
      <c r="O9" s="30" t="s">
        <v>20</v>
      </c>
      <c r="P9" s="30" t="s">
        <v>20</v>
      </c>
      <c r="Q9" s="31" t="s">
        <v>20</v>
      </c>
      <c r="AL9" s="1"/>
      <c r="AM9" s="1"/>
    </row>
    <row r="10" spans="2:44" s="4" customFormat="1" ht="18" customHeight="1">
      <c r="B10" s="17"/>
      <c r="C10" s="32" t="s">
        <v>1</v>
      </c>
      <c r="D10" s="32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L10" s="1"/>
      <c r="AM10" s="1"/>
      <c r="AN10" s="3"/>
    </row>
    <row r="11" spans="2:44" s="4" customFormat="1" ht="18" customHeight="1">
      <c r="B11" s="78" t="s">
        <v>31</v>
      </c>
      <c r="C11" s="79"/>
      <c r="D11" s="79"/>
      <c r="E11" s="79"/>
      <c r="F11" s="79"/>
      <c r="G11" s="79"/>
      <c r="H11" s="87">
        <v>5.7216181700028397</v>
      </c>
      <c r="I11" s="79"/>
      <c r="J11" s="79"/>
      <c r="K11" s="88">
        <v>4.21226641780258E-3</v>
      </c>
      <c r="L11" s="87"/>
      <c r="M11" s="89"/>
      <c r="N11" s="87">
        <v>304329.76660999993</v>
      </c>
      <c r="O11" s="79"/>
      <c r="P11" s="88">
        <v>1</v>
      </c>
      <c r="Q11" s="88">
        <f>N11/'סכום נכסי הקרן'!$C$43</f>
        <v>0.17880763774835398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L11" s="1"/>
      <c r="AM11" s="1"/>
      <c r="AN11" s="3"/>
      <c r="AR11" s="1"/>
    </row>
    <row r="12" spans="2:44" ht="22.5" customHeight="1">
      <c r="B12" s="80" t="s">
        <v>212</v>
      </c>
      <c r="C12" s="81"/>
      <c r="D12" s="81"/>
      <c r="E12" s="81"/>
      <c r="F12" s="81"/>
      <c r="G12" s="81"/>
      <c r="H12" s="90">
        <v>5.7216181700028397</v>
      </c>
      <c r="I12" s="81"/>
      <c r="J12" s="81"/>
      <c r="K12" s="91">
        <v>4.21226641780258E-3</v>
      </c>
      <c r="L12" s="90"/>
      <c r="M12" s="92"/>
      <c r="N12" s="90">
        <v>304329.76660999993</v>
      </c>
      <c r="O12" s="81"/>
      <c r="P12" s="91">
        <v>1</v>
      </c>
      <c r="Q12" s="91">
        <f>N12/'סכום נכסי הקרן'!$C$43</f>
        <v>0.17880763774835398</v>
      </c>
      <c r="AN12" s="4"/>
    </row>
    <row r="13" spans="2:44" s="122" customFormat="1">
      <c r="B13" s="134" t="s">
        <v>29</v>
      </c>
      <c r="C13" s="124"/>
      <c r="D13" s="124"/>
      <c r="E13" s="124"/>
      <c r="F13" s="124"/>
      <c r="G13" s="124"/>
      <c r="H13" s="125">
        <v>6.8636641512440297</v>
      </c>
      <c r="I13" s="124"/>
      <c r="J13" s="124"/>
      <c r="K13" s="127">
        <v>1.6171567777040503E-3</v>
      </c>
      <c r="L13" s="125"/>
      <c r="M13" s="126"/>
      <c r="N13" s="125">
        <v>179112.75432999997</v>
      </c>
      <c r="O13" s="124"/>
      <c r="P13" s="127">
        <v>0.58854825909794695</v>
      </c>
      <c r="Q13" s="127">
        <f>N13/'סכום נכסי הקרן'!$C$43</f>
        <v>0.10523692391021008</v>
      </c>
    </row>
    <row r="14" spans="2:44">
      <c r="B14" s="84" t="s">
        <v>28</v>
      </c>
      <c r="C14" s="81"/>
      <c r="D14" s="81"/>
      <c r="E14" s="81"/>
      <c r="F14" s="81"/>
      <c r="G14" s="81"/>
      <c r="H14" s="90">
        <v>6.8636641512440297</v>
      </c>
      <c r="I14" s="81"/>
      <c r="J14" s="81"/>
      <c r="K14" s="91">
        <v>1.6171567777040503E-3</v>
      </c>
      <c r="L14" s="90"/>
      <c r="M14" s="92"/>
      <c r="N14" s="90">
        <v>179112.75432999997</v>
      </c>
      <c r="O14" s="81"/>
      <c r="P14" s="91">
        <v>0.58854825909794695</v>
      </c>
      <c r="Q14" s="91">
        <f>N14/'סכום נכסי הקרן'!$C$43</f>
        <v>0.10523692391021008</v>
      </c>
    </row>
    <row r="15" spans="2:44">
      <c r="B15" s="85" t="s">
        <v>220</v>
      </c>
      <c r="C15" s="83" t="s">
        <v>221</v>
      </c>
      <c r="D15" s="96" t="s">
        <v>138</v>
      </c>
      <c r="E15" s="83" t="s">
        <v>222</v>
      </c>
      <c r="F15" s="83"/>
      <c r="G15" s="83"/>
      <c r="H15" s="93">
        <v>4.8499999999999996</v>
      </c>
      <c r="I15" s="96" t="s">
        <v>149</v>
      </c>
      <c r="J15" s="97">
        <v>0.04</v>
      </c>
      <c r="K15" s="94">
        <v>-1E-3</v>
      </c>
      <c r="L15" s="93">
        <v>5531160.9999999991</v>
      </c>
      <c r="M15" s="95">
        <v>159.79</v>
      </c>
      <c r="N15" s="93">
        <v>8838.2423299999973</v>
      </c>
      <c r="O15" s="94">
        <v>3.5575184333070249E-4</v>
      </c>
      <c r="P15" s="94">
        <v>2.9041662366620376E-2</v>
      </c>
      <c r="Q15" s="94">
        <f>N15/'סכום נכסי הקרן'!$C$43</f>
        <v>5.1928710440606604E-3</v>
      </c>
    </row>
    <row r="16" spans="2:44" ht="20.25">
      <c r="B16" s="85" t="s">
        <v>223</v>
      </c>
      <c r="C16" s="83" t="s">
        <v>224</v>
      </c>
      <c r="D16" s="96" t="s">
        <v>138</v>
      </c>
      <c r="E16" s="83" t="s">
        <v>222</v>
      </c>
      <c r="F16" s="83"/>
      <c r="G16" s="83"/>
      <c r="H16" s="93">
        <v>7.2600000000000016</v>
      </c>
      <c r="I16" s="96" t="s">
        <v>149</v>
      </c>
      <c r="J16" s="97">
        <v>0.04</v>
      </c>
      <c r="K16" s="94">
        <v>2.5999999999999999E-3</v>
      </c>
      <c r="L16" s="93">
        <v>25278836.999999996</v>
      </c>
      <c r="M16" s="95">
        <v>161.99</v>
      </c>
      <c r="N16" s="93">
        <v>40949.188659999993</v>
      </c>
      <c r="O16" s="94">
        <v>2.4037552225601284E-3</v>
      </c>
      <c r="P16" s="94">
        <v>0.13455531844992533</v>
      </c>
      <c r="Q16" s="94">
        <f>N16/'סכום נכסי הקרן'!$C$43</f>
        <v>2.4059518638508658E-2</v>
      </c>
      <c r="AL16" s="4"/>
    </row>
    <row r="17" spans="2:39" ht="20.25">
      <c r="B17" s="85" t="s">
        <v>225</v>
      </c>
      <c r="C17" s="83" t="s">
        <v>226</v>
      </c>
      <c r="D17" s="96" t="s">
        <v>138</v>
      </c>
      <c r="E17" s="83" t="s">
        <v>222</v>
      </c>
      <c r="F17" s="83"/>
      <c r="G17" s="83"/>
      <c r="H17" s="93">
        <v>1.9799999999999995</v>
      </c>
      <c r="I17" s="96" t="s">
        <v>149</v>
      </c>
      <c r="J17" s="97">
        <v>3.5000000000000003E-2</v>
      </c>
      <c r="K17" s="94">
        <v>-2.0999999999999999E-3</v>
      </c>
      <c r="L17" s="93">
        <v>40790707.999999993</v>
      </c>
      <c r="M17" s="95">
        <v>128.1</v>
      </c>
      <c r="N17" s="93">
        <v>52252.894380000005</v>
      </c>
      <c r="O17" s="94">
        <v>2.1186598231523685E-3</v>
      </c>
      <c r="P17" s="94">
        <v>0.17169826981454081</v>
      </c>
      <c r="Q17" s="94">
        <f>N17/'סכום נכסי הקרן'!$C$43</f>
        <v>3.0700962031017558E-2</v>
      </c>
      <c r="AM17" s="4"/>
    </row>
    <row r="18" spans="2:39">
      <c r="B18" s="85" t="s">
        <v>227</v>
      </c>
      <c r="C18" s="83" t="s">
        <v>228</v>
      </c>
      <c r="D18" s="96" t="s">
        <v>138</v>
      </c>
      <c r="E18" s="83" t="s">
        <v>222</v>
      </c>
      <c r="F18" s="83"/>
      <c r="G18" s="83"/>
      <c r="H18" s="93">
        <v>15.200000000000001</v>
      </c>
      <c r="I18" s="96" t="s">
        <v>149</v>
      </c>
      <c r="J18" s="97">
        <v>0.04</v>
      </c>
      <c r="K18" s="94">
        <v>9.3999999999999986E-3</v>
      </c>
      <c r="L18" s="93">
        <v>7887546.9999999991</v>
      </c>
      <c r="M18" s="95">
        <v>186.16</v>
      </c>
      <c r="N18" s="93">
        <v>14683.457399999999</v>
      </c>
      <c r="O18" s="94">
        <v>4.8708096080261318E-4</v>
      </c>
      <c r="P18" s="94">
        <v>4.8248508726446468E-2</v>
      </c>
      <c r="Q18" s="94">
        <f>N18/'סכום נכסי הקרן'!$C$43</f>
        <v>8.6272018702567357E-3</v>
      </c>
      <c r="AL18" s="3"/>
    </row>
    <row r="19" spans="2:39">
      <c r="B19" s="85" t="s">
        <v>229</v>
      </c>
      <c r="C19" s="83" t="s">
        <v>230</v>
      </c>
      <c r="D19" s="96" t="s">
        <v>138</v>
      </c>
      <c r="E19" s="83" t="s">
        <v>222</v>
      </c>
      <c r="F19" s="83"/>
      <c r="G19" s="83"/>
      <c r="H19" s="93">
        <v>19.509999999999998</v>
      </c>
      <c r="I19" s="96" t="s">
        <v>149</v>
      </c>
      <c r="J19" s="97">
        <v>2.75E-2</v>
      </c>
      <c r="K19" s="94">
        <v>1.0899999999999998E-2</v>
      </c>
      <c r="L19" s="93">
        <v>10028810.999999998</v>
      </c>
      <c r="M19" s="95">
        <v>145.56</v>
      </c>
      <c r="N19" s="93">
        <v>14597.936959999997</v>
      </c>
      <c r="O19" s="94">
        <v>5.8658764790063577E-4</v>
      </c>
      <c r="P19" s="94">
        <v>4.7967496320224644E-2</v>
      </c>
      <c r="Q19" s="94">
        <f>N19/'סכום נכסי הקרן'!$C$43</f>
        <v>8.5769547057222319E-3</v>
      </c>
      <c r="AM19" s="3"/>
    </row>
    <row r="20" spans="2:39">
      <c r="B20" s="85" t="s">
        <v>231</v>
      </c>
      <c r="C20" s="83" t="s">
        <v>232</v>
      </c>
      <c r="D20" s="96" t="s">
        <v>138</v>
      </c>
      <c r="E20" s="83" t="s">
        <v>222</v>
      </c>
      <c r="F20" s="83"/>
      <c r="G20" s="83"/>
      <c r="H20" s="93">
        <v>7.0600000000000023</v>
      </c>
      <c r="I20" s="96" t="s">
        <v>149</v>
      </c>
      <c r="J20" s="97">
        <v>1.7500000000000002E-2</v>
      </c>
      <c r="K20" s="94">
        <v>2.1000000000000003E-3</v>
      </c>
      <c r="L20" s="93">
        <v>8529428.9999999981</v>
      </c>
      <c r="M20" s="95">
        <v>112.31</v>
      </c>
      <c r="N20" s="93">
        <v>9579.4019499999977</v>
      </c>
      <c r="O20" s="94">
        <v>6.2262786990075229E-4</v>
      </c>
      <c r="P20" s="94">
        <v>3.1477045629506387E-2</v>
      </c>
      <c r="Q20" s="94">
        <f>N20/'סכום נכסי הקרן'!$C$43</f>
        <v>5.6283361723091872E-3</v>
      </c>
    </row>
    <row r="21" spans="2:39">
      <c r="B21" s="85" t="s">
        <v>233</v>
      </c>
      <c r="C21" s="83" t="s">
        <v>234</v>
      </c>
      <c r="D21" s="96" t="s">
        <v>138</v>
      </c>
      <c r="E21" s="83" t="s">
        <v>222</v>
      </c>
      <c r="F21" s="83"/>
      <c r="G21" s="83"/>
      <c r="H21" s="93">
        <v>3.42</v>
      </c>
      <c r="I21" s="96" t="s">
        <v>149</v>
      </c>
      <c r="J21" s="97">
        <v>0.03</v>
      </c>
      <c r="K21" s="94">
        <v>-3.4999999999999996E-3</v>
      </c>
      <c r="L21" s="93">
        <v>13143104.999999998</v>
      </c>
      <c r="M21" s="95">
        <v>122.69</v>
      </c>
      <c r="N21" s="93">
        <v>16125.275669999997</v>
      </c>
      <c r="O21" s="94">
        <v>8.5733091658790617E-4</v>
      </c>
      <c r="P21" s="94">
        <v>5.2986192739616612E-2</v>
      </c>
      <c r="Q21" s="94">
        <f>N21/'סכום נכסי הקרן'!$C$43</f>
        <v>9.4743359570498321E-3</v>
      </c>
    </row>
    <row r="22" spans="2:39">
      <c r="B22" s="85" t="s">
        <v>235</v>
      </c>
      <c r="C22" s="83" t="s">
        <v>236</v>
      </c>
      <c r="D22" s="96" t="s">
        <v>138</v>
      </c>
      <c r="E22" s="83" t="s">
        <v>222</v>
      </c>
      <c r="F22" s="83"/>
      <c r="G22" s="83"/>
      <c r="H22" s="93">
        <v>9.2700000000000031</v>
      </c>
      <c r="I22" s="96" t="s">
        <v>149</v>
      </c>
      <c r="J22" s="97">
        <v>7.4999999999999997E-3</v>
      </c>
      <c r="K22" s="94">
        <v>4.1000000000000003E-3</v>
      </c>
      <c r="L22" s="93">
        <v>9398088.9999999981</v>
      </c>
      <c r="M22" s="95">
        <v>102.12</v>
      </c>
      <c r="N22" s="93">
        <v>9597.3284699999967</v>
      </c>
      <c r="O22" s="94">
        <v>1.6003543632572468E-3</v>
      </c>
      <c r="P22" s="94">
        <v>3.1535950547680137E-2</v>
      </c>
      <c r="Q22" s="94">
        <f>N22/'סכום נכסי הקרן'!$C$43</f>
        <v>5.638868821579596E-3</v>
      </c>
    </row>
    <row r="23" spans="2:39">
      <c r="B23" s="85" t="s">
        <v>237</v>
      </c>
      <c r="C23" s="83" t="s">
        <v>238</v>
      </c>
      <c r="D23" s="96" t="s">
        <v>138</v>
      </c>
      <c r="E23" s="83" t="s">
        <v>222</v>
      </c>
      <c r="F23" s="83"/>
      <c r="G23" s="83"/>
      <c r="H23" s="93">
        <v>6.02</v>
      </c>
      <c r="I23" s="96" t="s">
        <v>149</v>
      </c>
      <c r="J23" s="97">
        <v>2.75E-2</v>
      </c>
      <c r="K23" s="94">
        <v>7.000000000000001E-4</v>
      </c>
      <c r="L23" s="93">
        <v>8769351.9999999981</v>
      </c>
      <c r="M23" s="95">
        <v>120.94</v>
      </c>
      <c r="N23" s="93">
        <v>10605.653849999997</v>
      </c>
      <c r="O23" s="94">
        <v>5.4075243769726269E-4</v>
      </c>
      <c r="P23" s="94">
        <v>3.4849216256887527E-2</v>
      </c>
      <c r="Q23" s="94">
        <f>N23/'סכום נכסי הקרן'!$C$43</f>
        <v>6.2313060362755935E-3</v>
      </c>
    </row>
    <row r="24" spans="2:39">
      <c r="B24" s="85" t="s">
        <v>239</v>
      </c>
      <c r="C24" s="83" t="s">
        <v>240</v>
      </c>
      <c r="D24" s="96" t="s">
        <v>138</v>
      </c>
      <c r="E24" s="83" t="s">
        <v>222</v>
      </c>
      <c r="F24" s="83"/>
      <c r="G24" s="83"/>
      <c r="H24" s="93">
        <v>1.1500000000000001</v>
      </c>
      <c r="I24" s="96" t="s">
        <v>149</v>
      </c>
      <c r="J24" s="97">
        <v>0.01</v>
      </c>
      <c r="K24" s="94">
        <v>-3.0999999999999999E-3</v>
      </c>
      <c r="L24" s="93">
        <v>1814076.9999999998</v>
      </c>
      <c r="M24" s="95">
        <v>103.82</v>
      </c>
      <c r="N24" s="93">
        <v>1883.3746599999997</v>
      </c>
      <c r="O24" s="94">
        <v>1.1191793345829687E-4</v>
      </c>
      <c r="P24" s="94">
        <v>6.1885982464986852E-3</v>
      </c>
      <c r="Q24" s="94">
        <f>N24/'סכום נכסי הקרן'!$C$43</f>
        <v>1.1065686334300357E-3</v>
      </c>
    </row>
    <row r="25" spans="2:39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94"/>
      <c r="Q25" s="83"/>
    </row>
    <row r="26" spans="2:39" s="122" customFormat="1">
      <c r="B26" s="134" t="s">
        <v>56</v>
      </c>
      <c r="C26" s="124"/>
      <c r="D26" s="124"/>
      <c r="E26" s="124"/>
      <c r="F26" s="124"/>
      <c r="G26" s="124"/>
      <c r="H26" s="125">
        <v>4.0880142567086333</v>
      </c>
      <c r="I26" s="124"/>
      <c r="J26" s="124"/>
      <c r="K26" s="127">
        <v>7.9243597425258747E-3</v>
      </c>
      <c r="L26" s="125"/>
      <c r="M26" s="126"/>
      <c r="N26" s="125">
        <v>125217.01227999998</v>
      </c>
      <c r="O26" s="124"/>
      <c r="P26" s="127">
        <v>0.41145174090205311</v>
      </c>
      <c r="Q26" s="127">
        <f>N26/'סכום נכסי הקרן'!$C$43</f>
        <v>7.3570713838143911E-2</v>
      </c>
    </row>
    <row r="27" spans="2:39">
      <c r="B27" s="84" t="s">
        <v>25</v>
      </c>
      <c r="C27" s="81"/>
      <c r="D27" s="81"/>
      <c r="E27" s="81"/>
      <c r="F27" s="81"/>
      <c r="G27" s="81"/>
      <c r="H27" s="90">
        <v>0.5995481929839408</v>
      </c>
      <c r="I27" s="81"/>
      <c r="J27" s="81"/>
      <c r="K27" s="91">
        <v>9.3711928493262462E-4</v>
      </c>
      <c r="L27" s="90"/>
      <c r="M27" s="92"/>
      <c r="N27" s="90">
        <v>58017.469999999994</v>
      </c>
      <c r="O27" s="81"/>
      <c r="P27" s="91">
        <v>0.19064014225841294</v>
      </c>
      <c r="Q27" s="91">
        <f>N27/'סכום נכסי הקרן'!$C$43</f>
        <v>3.4087913497236971E-2</v>
      </c>
    </row>
    <row r="28" spans="2:39">
      <c r="B28" s="85" t="s">
        <v>241</v>
      </c>
      <c r="C28" s="83" t="s">
        <v>242</v>
      </c>
      <c r="D28" s="96" t="s">
        <v>138</v>
      </c>
      <c r="E28" s="83" t="s">
        <v>222</v>
      </c>
      <c r="F28" s="83"/>
      <c r="G28" s="83"/>
      <c r="H28" s="93">
        <v>0.59000000000000019</v>
      </c>
      <c r="I28" s="96" t="s">
        <v>149</v>
      </c>
      <c r="J28" s="97">
        <v>0</v>
      </c>
      <c r="K28" s="94">
        <v>1E-3</v>
      </c>
      <c r="L28" s="93">
        <v>20549999.999999996</v>
      </c>
      <c r="M28" s="95">
        <v>99.94</v>
      </c>
      <c r="N28" s="93">
        <v>20537.669999999995</v>
      </c>
      <c r="O28" s="94">
        <v>2.283333333333333E-3</v>
      </c>
      <c r="P28" s="94">
        <v>6.7484920153469963E-2</v>
      </c>
      <c r="Q28" s="94">
        <f>N28/'סכום נכסי הקרן'!$C$43</f>
        <v>1.206681915627825E-2</v>
      </c>
    </row>
    <row r="29" spans="2:39">
      <c r="B29" s="85" t="s">
        <v>243</v>
      </c>
      <c r="C29" s="83" t="s">
        <v>244</v>
      </c>
      <c r="D29" s="96" t="s">
        <v>138</v>
      </c>
      <c r="E29" s="83" t="s">
        <v>222</v>
      </c>
      <c r="F29" s="83"/>
      <c r="G29" s="83"/>
      <c r="H29" s="93">
        <v>0.67999999999999994</v>
      </c>
      <c r="I29" s="96" t="s">
        <v>149</v>
      </c>
      <c r="J29" s="97">
        <v>0</v>
      </c>
      <c r="K29" s="94">
        <v>8.9999999999999998E-4</v>
      </c>
      <c r="L29" s="93">
        <v>29499999.999999996</v>
      </c>
      <c r="M29" s="95">
        <v>99.94</v>
      </c>
      <c r="N29" s="93">
        <v>29482.299999999996</v>
      </c>
      <c r="O29" s="94">
        <v>3.2777777777777775E-3</v>
      </c>
      <c r="P29" s="94">
        <v>9.6876162750723319E-2</v>
      </c>
      <c r="Q29" s="94">
        <f>N29/'סכום נכסי הקרן'!$C$43</f>
        <v>1.7322197815581919E-2</v>
      </c>
    </row>
    <row r="30" spans="2:39">
      <c r="B30" s="85" t="s">
        <v>245</v>
      </c>
      <c r="C30" s="83" t="s">
        <v>246</v>
      </c>
      <c r="D30" s="96" t="s">
        <v>138</v>
      </c>
      <c r="E30" s="83" t="s">
        <v>222</v>
      </c>
      <c r="F30" s="83"/>
      <c r="G30" s="83"/>
      <c r="H30" s="93">
        <v>0.26</v>
      </c>
      <c r="I30" s="96" t="s">
        <v>149</v>
      </c>
      <c r="J30" s="97">
        <v>0</v>
      </c>
      <c r="K30" s="94">
        <v>8.0000000000000004E-4</v>
      </c>
      <c r="L30" s="93">
        <v>4999999.9999999991</v>
      </c>
      <c r="M30" s="95">
        <v>99.98</v>
      </c>
      <c r="N30" s="93">
        <v>4998.9999999999991</v>
      </c>
      <c r="O30" s="94">
        <v>5.5555555555555545E-4</v>
      </c>
      <c r="P30" s="94">
        <v>1.6426260420349358E-2</v>
      </c>
      <c r="Q30" s="94">
        <f>N30/'סכום נכסי הקרן'!$C$43</f>
        <v>2.9371408228019524E-3</v>
      </c>
    </row>
    <row r="31" spans="2:39">
      <c r="B31" s="85" t="s">
        <v>247</v>
      </c>
      <c r="C31" s="83" t="s">
        <v>248</v>
      </c>
      <c r="D31" s="96" t="s">
        <v>138</v>
      </c>
      <c r="E31" s="83" t="s">
        <v>222</v>
      </c>
      <c r="F31" s="83"/>
      <c r="G31" s="83"/>
      <c r="H31" s="93">
        <v>0.44</v>
      </c>
      <c r="I31" s="96" t="s">
        <v>149</v>
      </c>
      <c r="J31" s="97">
        <v>0</v>
      </c>
      <c r="K31" s="94">
        <v>1.1000000000000001E-3</v>
      </c>
      <c r="L31" s="93">
        <v>2999999.9999999995</v>
      </c>
      <c r="M31" s="95">
        <v>99.95</v>
      </c>
      <c r="N31" s="93">
        <v>2998.4999999999995</v>
      </c>
      <c r="O31" s="94">
        <v>3.3333333333333327E-4</v>
      </c>
      <c r="P31" s="94">
        <v>9.8527989338702843E-3</v>
      </c>
      <c r="Q31" s="94">
        <f>N31/'סכום נכסי הקרן'!$C$43</f>
        <v>1.761755702574846E-3</v>
      </c>
    </row>
    <row r="32" spans="2:39">
      <c r="B32" s="86"/>
      <c r="C32" s="83"/>
      <c r="D32" s="83"/>
      <c r="E32" s="83"/>
      <c r="F32" s="83"/>
      <c r="G32" s="83"/>
      <c r="H32" s="83"/>
      <c r="I32" s="83"/>
      <c r="J32" s="83"/>
      <c r="K32" s="94"/>
      <c r="L32" s="93"/>
      <c r="M32" s="95"/>
      <c r="N32" s="83"/>
      <c r="O32" s="83"/>
      <c r="P32" s="94"/>
      <c r="Q32" s="83"/>
    </row>
    <row r="33" spans="2:17">
      <c r="B33" s="84" t="s">
        <v>26</v>
      </c>
      <c r="C33" s="81"/>
      <c r="D33" s="81"/>
      <c r="E33" s="81"/>
      <c r="F33" s="81"/>
      <c r="G33" s="81"/>
      <c r="H33" s="90">
        <v>4.16</v>
      </c>
      <c r="I33" s="81"/>
      <c r="J33" s="81"/>
      <c r="K33" s="91">
        <v>2.7000000000000001E-3</v>
      </c>
      <c r="L33" s="90"/>
      <c r="M33" s="92"/>
      <c r="N33" s="90">
        <v>1.6904299999999997</v>
      </c>
      <c r="O33" s="81"/>
      <c r="P33" s="91">
        <v>5.5545996003943112E-6</v>
      </c>
      <c r="Q33" s="91">
        <f>N33/'סכום נכסי הקרן'!$C$43</f>
        <v>9.9320483318445787E-7</v>
      </c>
    </row>
    <row r="34" spans="2:17">
      <c r="B34" s="85" t="s">
        <v>249</v>
      </c>
      <c r="C34" s="83" t="s">
        <v>250</v>
      </c>
      <c r="D34" s="96" t="s">
        <v>138</v>
      </c>
      <c r="E34" s="83" t="s">
        <v>222</v>
      </c>
      <c r="F34" s="83"/>
      <c r="G34" s="83"/>
      <c r="H34" s="93">
        <v>4.16</v>
      </c>
      <c r="I34" s="96" t="s">
        <v>149</v>
      </c>
      <c r="J34" s="97">
        <v>7.000000000000001E-4</v>
      </c>
      <c r="K34" s="94">
        <v>2.7000000000000001E-3</v>
      </c>
      <c r="L34" s="93">
        <v>1701.9999999999998</v>
      </c>
      <c r="M34" s="95">
        <v>99.32</v>
      </c>
      <c r="N34" s="93">
        <v>1.6904299999999997</v>
      </c>
      <c r="O34" s="94">
        <v>9.2380633181439768E-8</v>
      </c>
      <c r="P34" s="94">
        <v>5.5545996003943112E-6</v>
      </c>
      <c r="Q34" s="94">
        <f>N34/'סכום נכסי הקרן'!$C$43</f>
        <v>9.9320483318445787E-7</v>
      </c>
    </row>
    <row r="35" spans="2:17">
      <c r="B35" s="86"/>
      <c r="C35" s="83"/>
      <c r="D35" s="83"/>
      <c r="E35" s="83"/>
      <c r="F35" s="83"/>
      <c r="G35" s="83"/>
      <c r="H35" s="83"/>
      <c r="I35" s="83"/>
      <c r="J35" s="83"/>
      <c r="K35" s="94"/>
      <c r="L35" s="93"/>
      <c r="M35" s="95"/>
      <c r="N35" s="83"/>
      <c r="O35" s="83"/>
      <c r="P35" s="94"/>
      <c r="Q35" s="83"/>
    </row>
    <row r="36" spans="2:17">
      <c r="B36" s="84" t="s">
        <v>27</v>
      </c>
      <c r="C36" s="81"/>
      <c r="D36" s="81"/>
      <c r="E36" s="81"/>
      <c r="F36" s="81"/>
      <c r="G36" s="81"/>
      <c r="H36" s="90">
        <v>7.0998940704129074</v>
      </c>
      <c r="I36" s="81"/>
      <c r="J36" s="81"/>
      <c r="K36" s="91">
        <v>1.3957154450763891E-2</v>
      </c>
      <c r="L36" s="90"/>
      <c r="M36" s="92"/>
      <c r="N36" s="90">
        <v>67197.851849999992</v>
      </c>
      <c r="O36" s="81"/>
      <c r="P36" s="91">
        <v>0.22080604404403978</v>
      </c>
      <c r="Q36" s="91">
        <f>N36/'סכום נכסי הקרן'!$C$43</f>
        <v>3.9481807136073757E-2</v>
      </c>
    </row>
    <row r="37" spans="2:17">
      <c r="B37" s="85" t="s">
        <v>251</v>
      </c>
      <c r="C37" s="83" t="s">
        <v>252</v>
      </c>
      <c r="D37" s="96" t="s">
        <v>138</v>
      </c>
      <c r="E37" s="83" t="s">
        <v>222</v>
      </c>
      <c r="F37" s="83"/>
      <c r="G37" s="83"/>
      <c r="H37" s="93">
        <v>0.91</v>
      </c>
      <c r="I37" s="96" t="s">
        <v>149</v>
      </c>
      <c r="J37" s="97">
        <v>5.5E-2</v>
      </c>
      <c r="K37" s="94">
        <v>1E-3</v>
      </c>
      <c r="L37" s="93">
        <v>678869.99999999988</v>
      </c>
      <c r="M37" s="95">
        <v>105.4</v>
      </c>
      <c r="N37" s="93">
        <v>715.52900999999986</v>
      </c>
      <c r="O37" s="94">
        <v>3.7716894226243356E-5</v>
      </c>
      <c r="P37" s="94">
        <v>2.3511634039957508E-3</v>
      </c>
      <c r="Q37" s="94">
        <f>N37/'סכום נכסי הקרן'!$C$43</f>
        <v>4.204059742288591E-4</v>
      </c>
    </row>
    <row r="38" spans="2:17">
      <c r="B38" s="85" t="s">
        <v>253</v>
      </c>
      <c r="C38" s="83" t="s">
        <v>254</v>
      </c>
      <c r="D38" s="96" t="s">
        <v>138</v>
      </c>
      <c r="E38" s="83" t="s">
        <v>222</v>
      </c>
      <c r="F38" s="83"/>
      <c r="G38" s="83"/>
      <c r="H38" s="93">
        <v>2.76</v>
      </c>
      <c r="I38" s="96" t="s">
        <v>149</v>
      </c>
      <c r="J38" s="97">
        <v>0.06</v>
      </c>
      <c r="K38" s="94">
        <v>4.3E-3</v>
      </c>
      <c r="L38" s="93">
        <v>1635718.9999999998</v>
      </c>
      <c r="M38" s="95">
        <v>116.6</v>
      </c>
      <c r="N38" s="93">
        <v>1907.2483399999996</v>
      </c>
      <c r="O38" s="94">
        <v>8.9245552933218258E-5</v>
      </c>
      <c r="P38" s="94">
        <v>6.2670449928223671E-3</v>
      </c>
      <c r="Q38" s="94">
        <f>N38/'סכום נכסי הקרן'!$C$43</f>
        <v>1.1205955108292175E-3</v>
      </c>
    </row>
    <row r="39" spans="2:17">
      <c r="B39" s="85" t="s">
        <v>255</v>
      </c>
      <c r="C39" s="83" t="s">
        <v>256</v>
      </c>
      <c r="D39" s="96" t="s">
        <v>138</v>
      </c>
      <c r="E39" s="83" t="s">
        <v>222</v>
      </c>
      <c r="F39" s="83"/>
      <c r="G39" s="83"/>
      <c r="H39" s="93">
        <v>8.35</v>
      </c>
      <c r="I39" s="96" t="s">
        <v>149</v>
      </c>
      <c r="J39" s="97">
        <v>6.25E-2</v>
      </c>
      <c r="K39" s="94">
        <v>1.9E-2</v>
      </c>
      <c r="L39" s="93">
        <v>3542823.9999999995</v>
      </c>
      <c r="M39" s="95">
        <v>144.04</v>
      </c>
      <c r="N39" s="93">
        <v>5103.0835599999982</v>
      </c>
      <c r="O39" s="94">
        <v>2.1139003159671244E-4</v>
      </c>
      <c r="P39" s="94">
        <v>1.6768269554583611E-2</v>
      </c>
      <c r="Q39" s="94">
        <f>N39/'סכום נכסי הקרן'!$C$43</f>
        <v>2.9982946681827395E-3</v>
      </c>
    </row>
    <row r="40" spans="2:17">
      <c r="B40" s="85" t="s">
        <v>257</v>
      </c>
      <c r="C40" s="83" t="s">
        <v>258</v>
      </c>
      <c r="D40" s="96" t="s">
        <v>138</v>
      </c>
      <c r="E40" s="83" t="s">
        <v>222</v>
      </c>
      <c r="F40" s="83"/>
      <c r="G40" s="83"/>
      <c r="H40" s="93">
        <v>7.1400000000000006</v>
      </c>
      <c r="I40" s="96" t="s">
        <v>149</v>
      </c>
      <c r="J40" s="97">
        <v>3.7499999999999999E-2</v>
      </c>
      <c r="K40" s="94">
        <v>1.5800000000000002E-2</v>
      </c>
      <c r="L40" s="93">
        <v>1305994.9999999998</v>
      </c>
      <c r="M40" s="95">
        <v>116.18</v>
      </c>
      <c r="N40" s="93">
        <v>1517.3049899999999</v>
      </c>
      <c r="O40" s="94">
        <v>9.7712486566352099E-5</v>
      </c>
      <c r="P40" s="94">
        <v>4.9857265258722904E-3</v>
      </c>
      <c r="Q40" s="94">
        <f>N40/'סכום נכסי הקרן'!$C$43</f>
        <v>8.9148598255053184E-4</v>
      </c>
    </row>
    <row r="41" spans="2:17">
      <c r="B41" s="85" t="s">
        <v>259</v>
      </c>
      <c r="C41" s="83" t="s">
        <v>260</v>
      </c>
      <c r="D41" s="96" t="s">
        <v>138</v>
      </c>
      <c r="E41" s="83" t="s">
        <v>222</v>
      </c>
      <c r="F41" s="83"/>
      <c r="G41" s="83"/>
      <c r="H41" s="93">
        <v>0.15999999999999998</v>
      </c>
      <c r="I41" s="96" t="s">
        <v>149</v>
      </c>
      <c r="J41" s="97">
        <v>2.5000000000000001E-2</v>
      </c>
      <c r="K41" s="94">
        <v>1E-3</v>
      </c>
      <c r="L41" s="93">
        <v>1803263.9999999998</v>
      </c>
      <c r="M41" s="95">
        <v>102.49</v>
      </c>
      <c r="N41" s="93">
        <v>1848.1652999999999</v>
      </c>
      <c r="O41" s="94">
        <v>2.0833971359726514E-4</v>
      </c>
      <c r="P41" s="94">
        <v>6.0729034842274656E-3</v>
      </c>
      <c r="Q41" s="94">
        <f>N41/'סכום נכסי הקרן'!$C$43</f>
        <v>1.0858815262884613E-3</v>
      </c>
    </row>
    <row r="42" spans="2:17">
      <c r="B42" s="85" t="s">
        <v>261</v>
      </c>
      <c r="C42" s="83" t="s">
        <v>262</v>
      </c>
      <c r="D42" s="96" t="s">
        <v>138</v>
      </c>
      <c r="E42" s="83" t="s">
        <v>222</v>
      </c>
      <c r="F42" s="83"/>
      <c r="G42" s="83"/>
      <c r="H42" s="93">
        <v>3.0399999999999996</v>
      </c>
      <c r="I42" s="96" t="s">
        <v>149</v>
      </c>
      <c r="J42" s="97">
        <v>2.2499999999999999E-2</v>
      </c>
      <c r="K42" s="94">
        <v>5.0000000000000001E-3</v>
      </c>
      <c r="L42" s="93">
        <v>161740.99999999997</v>
      </c>
      <c r="M42" s="95">
        <v>107.35</v>
      </c>
      <c r="N42" s="93">
        <v>173.62895999999995</v>
      </c>
      <c r="O42" s="94">
        <v>1.0799033394338746E-5</v>
      </c>
      <c r="P42" s="94">
        <v>5.705290084965836E-4</v>
      </c>
      <c r="Q42" s="94">
        <f>N42/'סכום נכסי הקרן'!$C$43</f>
        <v>1.0201494427618469E-4</v>
      </c>
    </row>
    <row r="43" spans="2:17">
      <c r="B43" s="85" t="s">
        <v>263</v>
      </c>
      <c r="C43" s="83" t="s">
        <v>264</v>
      </c>
      <c r="D43" s="96" t="s">
        <v>138</v>
      </c>
      <c r="E43" s="83" t="s">
        <v>222</v>
      </c>
      <c r="F43" s="83"/>
      <c r="G43" s="83"/>
      <c r="H43" s="93">
        <v>1.8000000000000003</v>
      </c>
      <c r="I43" s="96" t="s">
        <v>149</v>
      </c>
      <c r="J43" s="97">
        <v>0.04</v>
      </c>
      <c r="K43" s="94">
        <v>2.2000000000000001E-3</v>
      </c>
      <c r="L43" s="93">
        <v>6103596.9999999991</v>
      </c>
      <c r="M43" s="95">
        <v>107.59</v>
      </c>
      <c r="N43" s="93">
        <v>6566.8602799999981</v>
      </c>
      <c r="O43" s="94">
        <v>3.6395593027947147E-4</v>
      </c>
      <c r="P43" s="94">
        <v>2.1578107042074073E-2</v>
      </c>
      <c r="Q43" s="94">
        <f>N43/'סכום נכסי הקרן'!$C$43</f>
        <v>3.8583303472743864E-3</v>
      </c>
    </row>
    <row r="44" spans="2:17">
      <c r="B44" s="85" t="s">
        <v>265</v>
      </c>
      <c r="C44" s="83" t="s">
        <v>266</v>
      </c>
      <c r="D44" s="96" t="s">
        <v>138</v>
      </c>
      <c r="E44" s="83" t="s">
        <v>222</v>
      </c>
      <c r="F44" s="83"/>
      <c r="G44" s="83"/>
      <c r="H44" s="93">
        <v>5.2</v>
      </c>
      <c r="I44" s="96" t="s">
        <v>149</v>
      </c>
      <c r="J44" s="97">
        <v>5.5E-2</v>
      </c>
      <c r="K44" s="94">
        <v>1.1000000000000001E-2</v>
      </c>
      <c r="L44" s="93">
        <v>21256426.999999996</v>
      </c>
      <c r="M44" s="95">
        <v>125.68</v>
      </c>
      <c r="N44" s="93">
        <v>26715.077369999992</v>
      </c>
      <c r="O44" s="94">
        <v>1.1837203959560809E-3</v>
      </c>
      <c r="P44" s="94">
        <v>8.7783320269934337E-2</v>
      </c>
      <c r="Q44" s="94">
        <f>N44/'סכום נכסי הקרן'!$C$43</f>
        <v>1.5696328131174157E-2</v>
      </c>
    </row>
    <row r="45" spans="2:17">
      <c r="B45" s="85" t="s">
        <v>267</v>
      </c>
      <c r="C45" s="83" t="s">
        <v>268</v>
      </c>
      <c r="D45" s="96" t="s">
        <v>138</v>
      </c>
      <c r="E45" s="83" t="s">
        <v>222</v>
      </c>
      <c r="F45" s="83"/>
      <c r="G45" s="83"/>
      <c r="H45" s="93">
        <v>6.2799999999999994</v>
      </c>
      <c r="I45" s="96" t="s">
        <v>149</v>
      </c>
      <c r="J45" s="97">
        <v>4.2500000000000003E-2</v>
      </c>
      <c r="K45" s="94">
        <v>1.3699999999999999E-2</v>
      </c>
      <c r="L45" s="93">
        <v>5280568.9999999991</v>
      </c>
      <c r="M45" s="95">
        <v>119.1</v>
      </c>
      <c r="N45" s="93">
        <v>6289.1578799999997</v>
      </c>
      <c r="O45" s="94">
        <v>3.1512431330980601E-4</v>
      </c>
      <c r="P45" s="94">
        <v>2.0665602152745006E-2</v>
      </c>
      <c r="Q45" s="94">
        <f>N45/'סכום נכסי הקרן'!$C$43</f>
        <v>3.6951675035796334E-3</v>
      </c>
    </row>
    <row r="46" spans="2:17">
      <c r="B46" s="85" t="s">
        <v>269</v>
      </c>
      <c r="C46" s="83" t="s">
        <v>270</v>
      </c>
      <c r="D46" s="96" t="s">
        <v>138</v>
      </c>
      <c r="E46" s="83" t="s">
        <v>222</v>
      </c>
      <c r="F46" s="83"/>
      <c r="G46" s="83"/>
      <c r="H46" s="93">
        <v>8.6800000000000015</v>
      </c>
      <c r="I46" s="96" t="s">
        <v>149</v>
      </c>
      <c r="J46" s="97">
        <v>1.7500000000000002E-2</v>
      </c>
      <c r="K46" s="94">
        <v>1.8499999999999999E-2</v>
      </c>
      <c r="L46" s="93">
        <v>668397.99999999988</v>
      </c>
      <c r="M46" s="95">
        <v>100.18</v>
      </c>
      <c r="N46" s="93">
        <v>669.60109999999986</v>
      </c>
      <c r="O46" s="94">
        <v>7.7261825319552681E-5</v>
      </c>
      <c r="P46" s="94">
        <v>2.2002484589622707E-3</v>
      </c>
      <c r="Q46" s="94">
        <f>N46/'סכום נכסי הקרן'!$C$43</f>
        <v>3.9342122940649979E-4</v>
      </c>
    </row>
    <row r="47" spans="2:17">
      <c r="B47" s="85" t="s">
        <v>271</v>
      </c>
      <c r="C47" s="83" t="s">
        <v>272</v>
      </c>
      <c r="D47" s="96" t="s">
        <v>138</v>
      </c>
      <c r="E47" s="83" t="s">
        <v>222</v>
      </c>
      <c r="F47" s="83"/>
      <c r="G47" s="83"/>
      <c r="H47" s="93">
        <v>3.58</v>
      </c>
      <c r="I47" s="96" t="s">
        <v>149</v>
      </c>
      <c r="J47" s="97">
        <v>0.05</v>
      </c>
      <c r="K47" s="94">
        <v>6.5000000000000023E-3</v>
      </c>
      <c r="L47" s="93">
        <v>37070.999999999993</v>
      </c>
      <c r="M47" s="95">
        <v>117.26</v>
      </c>
      <c r="N47" s="93">
        <v>43.469449999999988</v>
      </c>
      <c r="O47" s="94">
        <v>2.06399836978036E-6</v>
      </c>
      <c r="P47" s="94">
        <v>1.4283666853957897E-4</v>
      </c>
      <c r="Q47" s="94">
        <f>N47/'סכום נכסי הקרן'!$C$43</f>
        <v>2.5540287285406746E-5</v>
      </c>
    </row>
    <row r="48" spans="2:17">
      <c r="B48" s="85" t="s">
        <v>273</v>
      </c>
      <c r="C48" s="83" t="s">
        <v>274</v>
      </c>
      <c r="D48" s="96" t="s">
        <v>138</v>
      </c>
      <c r="E48" s="83" t="s">
        <v>222</v>
      </c>
      <c r="F48" s="83"/>
      <c r="G48" s="83"/>
      <c r="H48" s="93">
        <v>16.28</v>
      </c>
      <c r="I48" s="96" t="s">
        <v>149</v>
      </c>
      <c r="J48" s="97">
        <v>5.5E-2</v>
      </c>
      <c r="K48" s="94">
        <v>2.9299999999999996E-2</v>
      </c>
      <c r="L48" s="93">
        <v>9186824.9999999981</v>
      </c>
      <c r="M48" s="95">
        <v>146.97</v>
      </c>
      <c r="N48" s="93">
        <v>13501.876669999998</v>
      </c>
      <c r="O48" s="94">
        <v>6.4448934278303041E-4</v>
      </c>
      <c r="P48" s="94">
        <v>4.4365941657303336E-2</v>
      </c>
      <c r="Q48" s="94">
        <f>N48/'סכום נכסי הקרן'!$C$43</f>
        <v>7.9329692242237019E-3</v>
      </c>
    </row>
    <row r="49" spans="2:17">
      <c r="B49" s="85" t="s">
        <v>275</v>
      </c>
      <c r="C49" s="83" t="s">
        <v>276</v>
      </c>
      <c r="D49" s="96" t="s">
        <v>138</v>
      </c>
      <c r="E49" s="83" t="s">
        <v>222</v>
      </c>
      <c r="F49" s="83"/>
      <c r="G49" s="83"/>
      <c r="H49" s="93">
        <v>0.42</v>
      </c>
      <c r="I49" s="96" t="s">
        <v>149</v>
      </c>
      <c r="J49" s="97">
        <v>4.2500000000000003E-2</v>
      </c>
      <c r="K49" s="94">
        <v>1.1999999999999999E-3</v>
      </c>
      <c r="L49" s="93">
        <v>2060117.9999999998</v>
      </c>
      <c r="M49" s="95">
        <v>104.21</v>
      </c>
      <c r="N49" s="93">
        <v>2146.8489399999994</v>
      </c>
      <c r="O49" s="94">
        <v>1.3177296234687886E-4</v>
      </c>
      <c r="P49" s="94">
        <v>7.0543508244830903E-3</v>
      </c>
      <c r="Q49" s="94">
        <f>N49/'סכום נכסי הקרן'!$C$43</f>
        <v>1.2613718067739745E-3</v>
      </c>
    </row>
    <row r="50" spans="2:17">
      <c r="C50" s="1"/>
      <c r="D50" s="1"/>
    </row>
    <row r="51" spans="2:17">
      <c r="C51" s="1"/>
      <c r="D51" s="1"/>
    </row>
    <row r="52" spans="2:17">
      <c r="C52" s="1"/>
      <c r="D52" s="1"/>
    </row>
    <row r="53" spans="2:17">
      <c r="B53" s="109" t="s">
        <v>55</v>
      </c>
      <c r="C53" s="1"/>
      <c r="D53" s="1"/>
    </row>
    <row r="54" spans="2:17">
      <c r="B54" s="109" t="s">
        <v>130</v>
      </c>
      <c r="C54" s="1"/>
      <c r="D54" s="1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03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Z1:XFD2 A1:A1048576 B1:B52 B54:B1048576 D1:X2 D3:XFD1048576"/>
  </dataValidations>
  <printOptions horizontalCentered="1"/>
  <pageMargins left="0" right="0" top="0.51181102362204722" bottom="0.51181102362204722" header="0" footer="0.23622047244094491"/>
  <pageSetup paperSize="9" scale="82" fitToHeight="2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18.28515625" style="2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4" t="s">
        <v>162</v>
      </c>
      <c r="C1" s="77" t="s" vm="1">
        <v>217</v>
      </c>
    </row>
    <row r="2" spans="2:67">
      <c r="B2" s="54" t="s">
        <v>161</v>
      </c>
      <c r="C2" s="77" t="s">
        <v>218</v>
      </c>
    </row>
    <row r="3" spans="2:67">
      <c r="B3" s="54" t="s">
        <v>163</v>
      </c>
      <c r="C3" s="77" t="s">
        <v>219</v>
      </c>
    </row>
    <row r="4" spans="2:67">
      <c r="B4" s="54" t="s">
        <v>164</v>
      </c>
      <c r="C4" s="77">
        <v>414</v>
      </c>
    </row>
    <row r="6" spans="2:67" ht="26.25" customHeight="1">
      <c r="B6" s="206" t="s">
        <v>189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10"/>
      <c r="BO6" s="3"/>
    </row>
    <row r="7" spans="2:67" ht="26.25" customHeight="1">
      <c r="B7" s="206" t="s">
        <v>106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10"/>
      <c r="AZ7" s="41"/>
      <c r="BJ7" s="3"/>
      <c r="BO7" s="3"/>
    </row>
    <row r="8" spans="2:67" s="3" customFormat="1" ht="78.75">
      <c r="B8" s="35" t="s">
        <v>133</v>
      </c>
      <c r="C8" s="12" t="s">
        <v>54</v>
      </c>
      <c r="D8" s="73" t="s">
        <v>137</v>
      </c>
      <c r="E8" s="73" t="s">
        <v>206</v>
      </c>
      <c r="F8" s="73" t="s">
        <v>135</v>
      </c>
      <c r="G8" s="12" t="s">
        <v>77</v>
      </c>
      <c r="H8" s="12" t="s">
        <v>15</v>
      </c>
      <c r="I8" s="12" t="s">
        <v>78</v>
      </c>
      <c r="J8" s="12" t="s">
        <v>121</v>
      </c>
      <c r="K8" s="12" t="s">
        <v>18</v>
      </c>
      <c r="L8" s="12" t="s">
        <v>120</v>
      </c>
      <c r="M8" s="12" t="s">
        <v>17</v>
      </c>
      <c r="N8" s="12" t="s">
        <v>19</v>
      </c>
      <c r="O8" s="12" t="s">
        <v>0</v>
      </c>
      <c r="P8" s="12" t="s">
        <v>124</v>
      </c>
      <c r="Q8" s="12" t="s">
        <v>73</v>
      </c>
      <c r="R8" s="12" t="s">
        <v>70</v>
      </c>
      <c r="S8" s="73" t="s">
        <v>165</v>
      </c>
      <c r="T8" s="36" t="s">
        <v>167</v>
      </c>
      <c r="V8" s="1"/>
      <c r="AZ8" s="41"/>
      <c r="BJ8" s="1"/>
      <c r="BK8" s="1"/>
      <c r="BL8" s="1"/>
      <c r="BO8" s="4"/>
    </row>
    <row r="9" spans="2:67" s="3" customFormat="1" ht="20.25" customHeight="1">
      <c r="B9" s="37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74</v>
      </c>
      <c r="Q9" s="15" t="s">
        <v>23</v>
      </c>
      <c r="R9" s="15" t="s">
        <v>20</v>
      </c>
      <c r="S9" s="15" t="s">
        <v>20</v>
      </c>
      <c r="T9" s="71" t="s">
        <v>20</v>
      </c>
      <c r="BJ9" s="1"/>
      <c r="BL9" s="1"/>
      <c r="BO9" s="4"/>
    </row>
    <row r="10" spans="2:67" s="4" customFormat="1" ht="18" customHeight="1">
      <c r="B10" s="38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131</v>
      </c>
      <c r="R10" s="18" t="s">
        <v>132</v>
      </c>
      <c r="S10" s="43" t="s">
        <v>168</v>
      </c>
      <c r="T10" s="72" t="s">
        <v>207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1"/>
      <c r="C697" s="1"/>
      <c r="D697" s="1"/>
      <c r="E697" s="1"/>
      <c r="F697" s="1"/>
      <c r="G697" s="1"/>
    </row>
    <row r="698" spans="2:7">
      <c r="B698" s="41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03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G830"/>
  <sheetViews>
    <sheetView rightToLeft="1" zoomScale="90" zoomScaleNormal="90" workbookViewId="0">
      <selection activeCell="A14" sqref="A14"/>
    </sheetView>
  </sheetViews>
  <sheetFormatPr defaultColWidth="9.140625" defaultRowHeight="18"/>
  <cols>
    <col min="1" max="1" width="3.28515625" style="1" customWidth="1"/>
    <col min="2" max="2" width="32" style="2" customWidth="1"/>
    <col min="3" max="3" width="17" style="2" customWidth="1"/>
    <col min="4" max="4" width="6.42578125" style="2" bestFit="1" customWidth="1"/>
    <col min="5" max="5" width="5.7109375" style="2" bestFit="1" customWidth="1"/>
    <col min="6" max="6" width="13.7109375" style="2" bestFit="1" customWidth="1"/>
    <col min="7" max="7" width="12.140625" style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4.28515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4" t="s">
        <v>162</v>
      </c>
      <c r="C1" s="77" t="s" vm="1">
        <v>217</v>
      </c>
    </row>
    <row r="2" spans="2:59">
      <c r="B2" s="54" t="s">
        <v>161</v>
      </c>
      <c r="C2" s="77" t="s">
        <v>218</v>
      </c>
    </row>
    <row r="3" spans="2:59">
      <c r="B3" s="54" t="s">
        <v>163</v>
      </c>
      <c r="C3" s="77" t="s">
        <v>219</v>
      </c>
    </row>
    <row r="4" spans="2:59">
      <c r="B4" s="54" t="s">
        <v>164</v>
      </c>
      <c r="C4" s="77">
        <v>414</v>
      </c>
    </row>
    <row r="6" spans="2:59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3"/>
    </row>
    <row r="7" spans="2:59" ht="26.25" customHeight="1">
      <c r="B7" s="211" t="s">
        <v>107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3"/>
      <c r="BG7" s="3"/>
    </row>
    <row r="8" spans="2:59" s="3" customFormat="1" ht="78.75">
      <c r="B8" s="20" t="s">
        <v>133</v>
      </c>
      <c r="C8" s="28" t="s">
        <v>54</v>
      </c>
      <c r="D8" s="73" t="s">
        <v>137</v>
      </c>
      <c r="E8" s="73" t="s">
        <v>206</v>
      </c>
      <c r="F8" s="69" t="s">
        <v>135</v>
      </c>
      <c r="G8" s="28" t="s">
        <v>77</v>
      </c>
      <c r="H8" s="28" t="s">
        <v>15</v>
      </c>
      <c r="I8" s="28" t="s">
        <v>78</v>
      </c>
      <c r="J8" s="28" t="s">
        <v>121</v>
      </c>
      <c r="K8" s="28" t="s">
        <v>18</v>
      </c>
      <c r="L8" s="28" t="s">
        <v>120</v>
      </c>
      <c r="M8" s="28" t="s">
        <v>17</v>
      </c>
      <c r="N8" s="28" t="s">
        <v>19</v>
      </c>
      <c r="O8" s="28" t="s">
        <v>0</v>
      </c>
      <c r="P8" s="28" t="s">
        <v>124</v>
      </c>
      <c r="Q8" s="28" t="s">
        <v>73</v>
      </c>
      <c r="R8" s="12" t="s">
        <v>70</v>
      </c>
      <c r="S8" s="73" t="s">
        <v>165</v>
      </c>
      <c r="T8" s="29" t="s">
        <v>167</v>
      </c>
      <c r="BC8" s="1"/>
      <c r="BD8" s="1"/>
    </row>
    <row r="9" spans="2:59" s="3" customFormat="1" ht="20.25">
      <c r="B9" s="14"/>
      <c r="C9" s="15"/>
      <c r="D9" s="15"/>
      <c r="E9" s="15"/>
      <c r="F9" s="15"/>
      <c r="G9" s="15"/>
      <c r="H9" s="30"/>
      <c r="I9" s="30"/>
      <c r="J9" s="30" t="s">
        <v>24</v>
      </c>
      <c r="K9" s="30" t="s">
        <v>21</v>
      </c>
      <c r="L9" s="30"/>
      <c r="M9" s="30" t="s">
        <v>20</v>
      </c>
      <c r="N9" s="30" t="s">
        <v>20</v>
      </c>
      <c r="O9" s="30" t="s">
        <v>22</v>
      </c>
      <c r="P9" s="30" t="s">
        <v>74</v>
      </c>
      <c r="Q9" s="30" t="s">
        <v>23</v>
      </c>
      <c r="R9" s="15" t="s">
        <v>20</v>
      </c>
      <c r="S9" s="30" t="s">
        <v>23</v>
      </c>
      <c r="T9" s="16" t="s">
        <v>20</v>
      </c>
      <c r="BB9" s="1"/>
      <c r="BC9" s="1"/>
      <c r="BD9" s="1"/>
      <c r="BG9" s="4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2" t="s">
        <v>14</v>
      </c>
      <c r="Q10" s="40" t="s">
        <v>131</v>
      </c>
      <c r="R10" s="18" t="s">
        <v>132</v>
      </c>
      <c r="S10" s="18" t="s">
        <v>168</v>
      </c>
      <c r="T10" s="19" t="s">
        <v>207</v>
      </c>
      <c r="U10" s="5"/>
      <c r="BB10" s="1"/>
      <c r="BC10" s="3"/>
      <c r="BD10" s="1"/>
    </row>
    <row r="11" spans="2:59" s="4" customFormat="1" ht="18" customHeight="1">
      <c r="B11" s="78" t="s">
        <v>40</v>
      </c>
      <c r="C11" s="79"/>
      <c r="D11" s="79"/>
      <c r="E11" s="79"/>
      <c r="F11" s="79"/>
      <c r="G11" s="79"/>
      <c r="H11" s="79"/>
      <c r="I11" s="79"/>
      <c r="J11" s="79"/>
      <c r="K11" s="87">
        <v>3.6283977288790981</v>
      </c>
      <c r="L11" s="79"/>
      <c r="M11" s="79"/>
      <c r="N11" s="101">
        <v>1.5017853817083012E-2</v>
      </c>
      <c r="O11" s="87"/>
      <c r="P11" s="89"/>
      <c r="Q11" s="87">
        <v>346969.12430999998</v>
      </c>
      <c r="R11" s="79"/>
      <c r="S11" s="88">
        <v>1</v>
      </c>
      <c r="T11" s="88">
        <f>Q11/'סכום נכסי הקרן'!$C$43</f>
        <v>0.20386020789412812</v>
      </c>
      <c r="U11" s="5"/>
      <c r="BB11" s="1"/>
      <c r="BC11" s="3"/>
      <c r="BD11" s="1"/>
      <c r="BG11" s="1"/>
    </row>
    <row r="12" spans="2:59">
      <c r="B12" s="80" t="s">
        <v>212</v>
      </c>
      <c r="C12" s="81"/>
      <c r="D12" s="81"/>
      <c r="E12" s="81"/>
      <c r="F12" s="81"/>
      <c r="G12" s="81"/>
      <c r="H12" s="81"/>
      <c r="I12" s="81"/>
      <c r="J12" s="81"/>
      <c r="K12" s="90">
        <v>3.6283977288790976</v>
      </c>
      <c r="L12" s="81"/>
      <c r="M12" s="81"/>
      <c r="N12" s="102">
        <v>1.5017853817083012E-2</v>
      </c>
      <c r="O12" s="90"/>
      <c r="P12" s="92"/>
      <c r="Q12" s="90">
        <v>346969.12431000004</v>
      </c>
      <c r="R12" s="81"/>
      <c r="S12" s="91">
        <v>1.0000000000000002</v>
      </c>
      <c r="T12" s="91">
        <f>Q12/'סכום נכסי הקרן'!$C$43</f>
        <v>0.20386020789412815</v>
      </c>
      <c r="BC12" s="3"/>
    </row>
    <row r="13" spans="2:59" ht="20.25">
      <c r="B13" s="100" t="s">
        <v>39</v>
      </c>
      <c r="C13" s="81"/>
      <c r="D13" s="81"/>
      <c r="E13" s="81"/>
      <c r="F13" s="81"/>
      <c r="G13" s="81"/>
      <c r="H13" s="81"/>
      <c r="I13" s="81"/>
      <c r="J13" s="81"/>
      <c r="K13" s="90">
        <v>3.6113140270530431</v>
      </c>
      <c r="L13" s="81"/>
      <c r="M13" s="81"/>
      <c r="N13" s="102">
        <v>1.2519918829698036E-2</v>
      </c>
      <c r="O13" s="90"/>
      <c r="P13" s="92"/>
      <c r="Q13" s="90">
        <v>260451.13287999999</v>
      </c>
      <c r="R13" s="81"/>
      <c r="S13" s="91">
        <v>0.75064642537847148</v>
      </c>
      <c r="T13" s="91">
        <f>Q13/'סכום נכסי הקרן'!$C$43</f>
        <v>0.15302693633263934</v>
      </c>
      <c r="BC13" s="4"/>
    </row>
    <row r="14" spans="2:59">
      <c r="B14" s="86" t="s">
        <v>277</v>
      </c>
      <c r="C14" s="83" t="s">
        <v>278</v>
      </c>
      <c r="D14" s="96" t="s">
        <v>138</v>
      </c>
      <c r="E14" s="96" t="s">
        <v>279</v>
      </c>
      <c r="F14" s="83" t="s">
        <v>280</v>
      </c>
      <c r="G14" s="96" t="s">
        <v>281</v>
      </c>
      <c r="H14" s="83" t="s">
        <v>282</v>
      </c>
      <c r="I14" s="83" t="s">
        <v>145</v>
      </c>
      <c r="J14" s="83"/>
      <c r="K14" s="93">
        <v>4.2</v>
      </c>
      <c r="L14" s="96" t="s">
        <v>149</v>
      </c>
      <c r="M14" s="97">
        <v>5.8999999999999999E-3</v>
      </c>
      <c r="N14" s="97">
        <v>5.2000000000000015E-3</v>
      </c>
      <c r="O14" s="93">
        <v>12231095.999999998</v>
      </c>
      <c r="P14" s="95">
        <v>98.82</v>
      </c>
      <c r="Q14" s="93">
        <v>12086.768559999997</v>
      </c>
      <c r="R14" s="94">
        <v>2.2912607755007303E-3</v>
      </c>
      <c r="S14" s="94">
        <v>3.4835285658446825E-2</v>
      </c>
      <c r="T14" s="94">
        <f>Q14/'סכום נכסי הקרן'!$C$43</f>
        <v>7.1015285763823101E-3</v>
      </c>
    </row>
    <row r="15" spans="2:59">
      <c r="B15" s="86" t="s">
        <v>283</v>
      </c>
      <c r="C15" s="83" t="s">
        <v>284</v>
      </c>
      <c r="D15" s="96" t="s">
        <v>138</v>
      </c>
      <c r="E15" s="96" t="s">
        <v>279</v>
      </c>
      <c r="F15" s="83" t="s">
        <v>280</v>
      </c>
      <c r="G15" s="96" t="s">
        <v>281</v>
      </c>
      <c r="H15" s="83" t="s">
        <v>282</v>
      </c>
      <c r="I15" s="83" t="s">
        <v>145</v>
      </c>
      <c r="J15" s="83"/>
      <c r="K15" s="93">
        <v>0.33000000000000007</v>
      </c>
      <c r="L15" s="96" t="s">
        <v>149</v>
      </c>
      <c r="M15" s="97">
        <v>5.0499999999999996E-2</v>
      </c>
      <c r="N15" s="97">
        <v>-0.01</v>
      </c>
      <c r="O15" s="93">
        <v>14125.249999999998</v>
      </c>
      <c r="P15" s="95">
        <v>135.66999999999999</v>
      </c>
      <c r="Q15" s="93">
        <v>19.163749999999997</v>
      </c>
      <c r="R15" s="94">
        <v>5.7949743589743582E-5</v>
      </c>
      <c r="S15" s="94">
        <v>5.5231859716941619E-5</v>
      </c>
      <c r="T15" s="94">
        <f>Q15/'סכום נכסי הקרן'!$C$43</f>
        <v>1.1259578404275039E-5</v>
      </c>
    </row>
    <row r="16" spans="2:59">
      <c r="B16" s="86" t="s">
        <v>285</v>
      </c>
      <c r="C16" s="83" t="s">
        <v>286</v>
      </c>
      <c r="D16" s="96" t="s">
        <v>138</v>
      </c>
      <c r="E16" s="96" t="s">
        <v>279</v>
      </c>
      <c r="F16" s="83" t="s">
        <v>287</v>
      </c>
      <c r="G16" s="96" t="s">
        <v>281</v>
      </c>
      <c r="H16" s="83" t="s">
        <v>282</v>
      </c>
      <c r="I16" s="83" t="s">
        <v>147</v>
      </c>
      <c r="J16" s="83"/>
      <c r="K16" s="93">
        <v>4.9399999999999995</v>
      </c>
      <c r="L16" s="96" t="s">
        <v>149</v>
      </c>
      <c r="M16" s="97">
        <v>0.04</v>
      </c>
      <c r="N16" s="97">
        <v>7.8000000000000005E-3</v>
      </c>
      <c r="O16" s="93">
        <v>1150999.9999999998</v>
      </c>
      <c r="P16" s="95">
        <v>116.58</v>
      </c>
      <c r="Q16" s="93">
        <v>1341.8357599999997</v>
      </c>
      <c r="R16" s="94">
        <v>5.5558344467528044E-4</v>
      </c>
      <c r="S16" s="94">
        <v>3.8673059531404729E-3</v>
      </c>
      <c r="T16" s="94">
        <f>Q16/'סכום נכסי הקרן'!$C$43</f>
        <v>7.8838979559741609E-4</v>
      </c>
    </row>
    <row r="17" spans="2:54" ht="20.25">
      <c r="B17" s="86" t="s">
        <v>288</v>
      </c>
      <c r="C17" s="83" t="s">
        <v>289</v>
      </c>
      <c r="D17" s="96" t="s">
        <v>138</v>
      </c>
      <c r="E17" s="96" t="s">
        <v>279</v>
      </c>
      <c r="F17" s="83" t="s">
        <v>287</v>
      </c>
      <c r="G17" s="96" t="s">
        <v>281</v>
      </c>
      <c r="H17" s="83" t="s">
        <v>282</v>
      </c>
      <c r="I17" s="83" t="s">
        <v>147</v>
      </c>
      <c r="J17" s="83"/>
      <c r="K17" s="93">
        <v>2.7399999999999998</v>
      </c>
      <c r="L17" s="96" t="s">
        <v>149</v>
      </c>
      <c r="M17" s="97">
        <v>2.58E-2</v>
      </c>
      <c r="N17" s="97">
        <v>4.3000000000000009E-3</v>
      </c>
      <c r="O17" s="93">
        <v>3568769.9999999995</v>
      </c>
      <c r="P17" s="95">
        <v>108</v>
      </c>
      <c r="Q17" s="93">
        <v>3854.2717199999993</v>
      </c>
      <c r="R17" s="94">
        <v>1.3103188476675444E-3</v>
      </c>
      <c r="S17" s="94">
        <v>1.1108399710391509E-2</v>
      </c>
      <c r="T17" s="94">
        <f>Q17/'סכום נכסי הקרן'!$C$43</f>
        <v>2.2645606743314857E-3</v>
      </c>
      <c r="BB17" s="4"/>
    </row>
    <row r="18" spans="2:54">
      <c r="B18" s="86" t="s">
        <v>290</v>
      </c>
      <c r="C18" s="83" t="s">
        <v>291</v>
      </c>
      <c r="D18" s="96" t="s">
        <v>138</v>
      </c>
      <c r="E18" s="96" t="s">
        <v>279</v>
      </c>
      <c r="F18" s="83" t="s">
        <v>287</v>
      </c>
      <c r="G18" s="96" t="s">
        <v>281</v>
      </c>
      <c r="H18" s="83" t="s">
        <v>282</v>
      </c>
      <c r="I18" s="83" t="s">
        <v>147</v>
      </c>
      <c r="J18" s="83"/>
      <c r="K18" s="93">
        <v>2.9299999999999997</v>
      </c>
      <c r="L18" s="96" t="s">
        <v>149</v>
      </c>
      <c r="M18" s="97">
        <v>4.0999999999999995E-3</v>
      </c>
      <c r="N18" s="97">
        <v>1.8E-3</v>
      </c>
      <c r="O18" s="93">
        <v>1905843.8799999997</v>
      </c>
      <c r="P18" s="95">
        <v>98.8</v>
      </c>
      <c r="Q18" s="93">
        <v>1882.9738399999997</v>
      </c>
      <c r="R18" s="94">
        <v>7.7299553403169328E-4</v>
      </c>
      <c r="S18" s="94">
        <v>5.4269204608466959E-3</v>
      </c>
      <c r="T18" s="94">
        <f>Q18/'סכום נכסי הקרן'!$C$43</f>
        <v>1.106333133373105E-3</v>
      </c>
    </row>
    <row r="19" spans="2:54">
      <c r="B19" s="86" t="s">
        <v>292</v>
      </c>
      <c r="C19" s="83" t="s">
        <v>293</v>
      </c>
      <c r="D19" s="96" t="s">
        <v>138</v>
      </c>
      <c r="E19" s="96" t="s">
        <v>279</v>
      </c>
      <c r="F19" s="83" t="s">
        <v>287</v>
      </c>
      <c r="G19" s="96" t="s">
        <v>281</v>
      </c>
      <c r="H19" s="83" t="s">
        <v>282</v>
      </c>
      <c r="I19" s="83" t="s">
        <v>147</v>
      </c>
      <c r="J19" s="83"/>
      <c r="K19" s="93">
        <v>3.7999999999999994</v>
      </c>
      <c r="L19" s="96" t="s">
        <v>149</v>
      </c>
      <c r="M19" s="97">
        <v>6.4000000000000003E-3</v>
      </c>
      <c r="N19" s="97">
        <v>4.5999999999999999E-3</v>
      </c>
      <c r="O19" s="93">
        <v>10100373.999999998</v>
      </c>
      <c r="P19" s="95">
        <v>98.96</v>
      </c>
      <c r="Q19" s="93">
        <v>9995.3301199999987</v>
      </c>
      <c r="R19" s="94">
        <v>3.2063712364230278E-3</v>
      </c>
      <c r="S19" s="94">
        <v>2.8807549201610397E-2</v>
      </c>
      <c r="T19" s="94">
        <f>Q19/'סכום נכסי הקרן'!$C$43</f>
        <v>5.8727129691606202E-3</v>
      </c>
      <c r="BB19" s="3"/>
    </row>
    <row r="20" spans="2:54" s="130" customFormat="1">
      <c r="B20" s="86" t="s">
        <v>294</v>
      </c>
      <c r="C20" s="83" t="s">
        <v>295</v>
      </c>
      <c r="D20" s="96" t="s">
        <v>138</v>
      </c>
      <c r="E20" s="96" t="s">
        <v>279</v>
      </c>
      <c r="F20" s="83" t="s">
        <v>287</v>
      </c>
      <c r="G20" s="96" t="s">
        <v>281</v>
      </c>
      <c r="H20" s="83" t="s">
        <v>282</v>
      </c>
      <c r="I20" s="83" t="s">
        <v>147</v>
      </c>
      <c r="J20" s="83"/>
      <c r="K20" s="93">
        <v>0.03</v>
      </c>
      <c r="L20" s="96" t="s">
        <v>149</v>
      </c>
      <c r="M20" s="97">
        <v>2.6000000000000002E-2</v>
      </c>
      <c r="N20" s="97">
        <v>1.72E-2</v>
      </c>
      <c r="O20" s="93">
        <v>4897350.9999999991</v>
      </c>
      <c r="P20" s="95">
        <v>105.73</v>
      </c>
      <c r="Q20" s="93">
        <v>5177.9694599999993</v>
      </c>
      <c r="R20" s="94">
        <v>2.1138710851189733E-3</v>
      </c>
      <c r="S20" s="94">
        <v>1.4923430061095973E-2</v>
      </c>
      <c r="T20" s="94">
        <f>Q20/'סכום נכסי הקרן'!$C$43</f>
        <v>3.0422935547485064E-3</v>
      </c>
    </row>
    <row r="21" spans="2:54" s="130" customFormat="1">
      <c r="B21" s="86" t="s">
        <v>296</v>
      </c>
      <c r="C21" s="83" t="s">
        <v>297</v>
      </c>
      <c r="D21" s="96" t="s">
        <v>138</v>
      </c>
      <c r="E21" s="96" t="s">
        <v>279</v>
      </c>
      <c r="F21" s="83" t="s">
        <v>298</v>
      </c>
      <c r="G21" s="96" t="s">
        <v>281</v>
      </c>
      <c r="H21" s="83" t="s">
        <v>282</v>
      </c>
      <c r="I21" s="83" t="s">
        <v>145</v>
      </c>
      <c r="J21" s="83"/>
      <c r="K21" s="93">
        <v>3.94</v>
      </c>
      <c r="L21" s="96" t="s">
        <v>149</v>
      </c>
      <c r="M21" s="97">
        <v>6.9999999999999993E-3</v>
      </c>
      <c r="N21" s="97">
        <v>5.0000000000000001E-3</v>
      </c>
      <c r="O21" s="93">
        <v>10309149.999999998</v>
      </c>
      <c r="P21" s="95">
        <v>100.59</v>
      </c>
      <c r="Q21" s="93">
        <v>10369.974199999997</v>
      </c>
      <c r="R21" s="94">
        <v>2.0713407682715953E-3</v>
      </c>
      <c r="S21" s="94">
        <v>2.9887311214282373E-2</v>
      </c>
      <c r="T21" s="94">
        <f>Q21/'סכום נכסי הקרן'!$C$43</f>
        <v>6.0928334775401114E-3</v>
      </c>
    </row>
    <row r="22" spans="2:54" s="130" customFormat="1">
      <c r="B22" s="86" t="s">
        <v>299</v>
      </c>
      <c r="C22" s="83" t="s">
        <v>300</v>
      </c>
      <c r="D22" s="96" t="s">
        <v>138</v>
      </c>
      <c r="E22" s="96" t="s">
        <v>279</v>
      </c>
      <c r="F22" s="83" t="s">
        <v>298</v>
      </c>
      <c r="G22" s="96" t="s">
        <v>281</v>
      </c>
      <c r="H22" s="83" t="s">
        <v>282</v>
      </c>
      <c r="I22" s="83" t="s">
        <v>145</v>
      </c>
      <c r="J22" s="83"/>
      <c r="K22" s="93">
        <v>3.3699999999999992</v>
      </c>
      <c r="L22" s="96" t="s">
        <v>149</v>
      </c>
      <c r="M22" s="97">
        <v>1.6E-2</v>
      </c>
      <c r="N22" s="97">
        <v>2.5000000000000001E-3</v>
      </c>
      <c r="O22" s="93">
        <v>1376759.9999999998</v>
      </c>
      <c r="P22" s="95">
        <v>103.3</v>
      </c>
      <c r="Q22" s="93">
        <v>1422.19309</v>
      </c>
      <c r="R22" s="94">
        <v>4.3723138547113142E-4</v>
      </c>
      <c r="S22" s="94">
        <v>4.0989038803618157E-3</v>
      </c>
      <c r="T22" s="94">
        <f>Q22/'סכום נכסי הקרן'!$C$43</f>
        <v>8.3560339718860815E-4</v>
      </c>
    </row>
    <row r="23" spans="2:54" s="130" customFormat="1">
      <c r="B23" s="86" t="s">
        <v>301</v>
      </c>
      <c r="C23" s="83" t="s">
        <v>302</v>
      </c>
      <c r="D23" s="96" t="s">
        <v>138</v>
      </c>
      <c r="E23" s="96" t="s">
        <v>279</v>
      </c>
      <c r="F23" s="83" t="s">
        <v>298</v>
      </c>
      <c r="G23" s="96" t="s">
        <v>281</v>
      </c>
      <c r="H23" s="83" t="s">
        <v>282</v>
      </c>
      <c r="I23" s="83" t="s">
        <v>145</v>
      </c>
      <c r="J23" s="83"/>
      <c r="K23" s="93">
        <v>1.34</v>
      </c>
      <c r="L23" s="96" t="s">
        <v>149</v>
      </c>
      <c r="M23" s="97">
        <v>4.4999999999999998E-2</v>
      </c>
      <c r="N23" s="97">
        <v>-7.000000000000001E-4</v>
      </c>
      <c r="O23" s="93">
        <v>1047701.2499999999</v>
      </c>
      <c r="P23" s="95">
        <v>108.37</v>
      </c>
      <c r="Q23" s="93">
        <v>1135.3937999999998</v>
      </c>
      <c r="R23" s="94">
        <v>2.1679451982512853E-3</v>
      </c>
      <c r="S23" s="94">
        <v>3.2723194095667743E-3</v>
      </c>
      <c r="T23" s="94">
        <f>Q23/'סכום נכסי הקרן'!$C$43</f>
        <v>6.6709571513027318E-4</v>
      </c>
    </row>
    <row r="24" spans="2:54" s="130" customFormat="1">
      <c r="B24" s="86" t="s">
        <v>303</v>
      </c>
      <c r="C24" s="83" t="s">
        <v>304</v>
      </c>
      <c r="D24" s="96" t="s">
        <v>138</v>
      </c>
      <c r="E24" s="96" t="s">
        <v>279</v>
      </c>
      <c r="F24" s="83" t="s">
        <v>298</v>
      </c>
      <c r="G24" s="96" t="s">
        <v>281</v>
      </c>
      <c r="H24" s="83" t="s">
        <v>282</v>
      </c>
      <c r="I24" s="83" t="s">
        <v>145</v>
      </c>
      <c r="J24" s="83"/>
      <c r="K24" s="93">
        <v>5.61</v>
      </c>
      <c r="L24" s="96" t="s">
        <v>149</v>
      </c>
      <c r="M24" s="97">
        <v>0.05</v>
      </c>
      <c r="N24" s="97">
        <v>8.8999999999999999E-3</v>
      </c>
      <c r="O24" s="93">
        <v>459976.99999999994</v>
      </c>
      <c r="P24" s="95">
        <v>127.87</v>
      </c>
      <c r="Q24" s="93">
        <v>588.17262999999991</v>
      </c>
      <c r="R24" s="94">
        <v>1.4594998678451975E-4</v>
      </c>
      <c r="S24" s="94">
        <v>1.6951728231428926E-3</v>
      </c>
      <c r="T24" s="94">
        <f>Q24/'סכום נכסי הקרן'!$C$43</f>
        <v>3.4557828414238619E-4</v>
      </c>
    </row>
    <row r="25" spans="2:54" s="130" customFormat="1">
      <c r="B25" s="86" t="s">
        <v>305</v>
      </c>
      <c r="C25" s="83" t="s">
        <v>306</v>
      </c>
      <c r="D25" s="96" t="s">
        <v>138</v>
      </c>
      <c r="E25" s="96" t="s">
        <v>279</v>
      </c>
      <c r="F25" s="83" t="s">
        <v>307</v>
      </c>
      <c r="G25" s="96" t="s">
        <v>281</v>
      </c>
      <c r="H25" s="83" t="s">
        <v>308</v>
      </c>
      <c r="I25" s="83" t="s">
        <v>145</v>
      </c>
      <c r="J25" s="83"/>
      <c r="K25" s="93">
        <v>3.9499999999999997</v>
      </c>
      <c r="L25" s="96" t="s">
        <v>149</v>
      </c>
      <c r="M25" s="97">
        <v>8.0000000000000002E-3</v>
      </c>
      <c r="N25" s="97">
        <v>4.7000000000000002E-3</v>
      </c>
      <c r="O25" s="93">
        <v>2141412.9999999995</v>
      </c>
      <c r="P25" s="95">
        <v>101.1</v>
      </c>
      <c r="Q25" s="93">
        <v>2164.9684799999995</v>
      </c>
      <c r="R25" s="94">
        <v>3.3223896111955805E-3</v>
      </c>
      <c r="S25" s="94">
        <v>6.2396574459049154E-3</v>
      </c>
      <c r="T25" s="94">
        <f>Q25/'סכום נכסי הקרן'!$C$43</f>
        <v>1.2720178641103205E-3</v>
      </c>
    </row>
    <row r="26" spans="2:54" s="130" customFormat="1">
      <c r="B26" s="86" t="s">
        <v>309</v>
      </c>
      <c r="C26" s="83" t="s">
        <v>310</v>
      </c>
      <c r="D26" s="96" t="s">
        <v>138</v>
      </c>
      <c r="E26" s="96" t="s">
        <v>279</v>
      </c>
      <c r="F26" s="83" t="s">
        <v>287</v>
      </c>
      <c r="G26" s="96" t="s">
        <v>281</v>
      </c>
      <c r="H26" s="83" t="s">
        <v>308</v>
      </c>
      <c r="I26" s="83" t="s">
        <v>147</v>
      </c>
      <c r="J26" s="83"/>
      <c r="K26" s="93">
        <v>0.67</v>
      </c>
      <c r="L26" s="96" t="s">
        <v>149</v>
      </c>
      <c r="M26" s="97">
        <v>5.5E-2</v>
      </c>
      <c r="N26" s="97">
        <v>-4.4999999999999997E-3</v>
      </c>
      <c r="O26" s="93">
        <v>92190.999999999985</v>
      </c>
      <c r="P26" s="95">
        <v>134.88</v>
      </c>
      <c r="Q26" s="93">
        <v>124.34722999999998</v>
      </c>
      <c r="R26" s="94">
        <v>4.6095499999999993E-4</v>
      </c>
      <c r="S26" s="94">
        <v>3.5838125437611502E-4</v>
      </c>
      <c r="T26" s="94">
        <f>Q26/'סכום נכסי הקרן'!$C$43</f>
        <v>7.3059677022473219E-5</v>
      </c>
    </row>
    <row r="27" spans="2:54" s="130" customFormat="1">
      <c r="B27" s="86" t="s">
        <v>311</v>
      </c>
      <c r="C27" s="83" t="s">
        <v>312</v>
      </c>
      <c r="D27" s="96" t="s">
        <v>138</v>
      </c>
      <c r="E27" s="96" t="s">
        <v>279</v>
      </c>
      <c r="F27" s="83" t="s">
        <v>298</v>
      </c>
      <c r="G27" s="96" t="s">
        <v>281</v>
      </c>
      <c r="H27" s="83" t="s">
        <v>308</v>
      </c>
      <c r="I27" s="83" t="s">
        <v>147</v>
      </c>
      <c r="J27" s="83"/>
      <c r="K27" s="93">
        <v>2.91</v>
      </c>
      <c r="L27" s="96" t="s">
        <v>149</v>
      </c>
      <c r="M27" s="97">
        <v>4.0999999999999995E-2</v>
      </c>
      <c r="N27" s="97">
        <v>6.1999999999999989E-3</v>
      </c>
      <c r="O27" s="93">
        <v>5197547.9999999991</v>
      </c>
      <c r="P27" s="95">
        <v>131.44999999999999</v>
      </c>
      <c r="Q27" s="93">
        <v>6832.1765599999999</v>
      </c>
      <c r="R27" s="94">
        <v>1.3342246051078188E-3</v>
      </c>
      <c r="S27" s="94">
        <v>1.9691021711475926E-2</v>
      </c>
      <c r="T27" s="94">
        <f>Q27/'סכום נכסי הקרן'!$C$43</f>
        <v>4.0142157797492736E-3</v>
      </c>
    </row>
    <row r="28" spans="2:54" s="130" customFormat="1">
      <c r="B28" s="86" t="s">
        <v>313</v>
      </c>
      <c r="C28" s="83" t="s">
        <v>314</v>
      </c>
      <c r="D28" s="96" t="s">
        <v>138</v>
      </c>
      <c r="E28" s="96" t="s">
        <v>279</v>
      </c>
      <c r="F28" s="83" t="s">
        <v>280</v>
      </c>
      <c r="G28" s="96" t="s">
        <v>281</v>
      </c>
      <c r="H28" s="83" t="s">
        <v>308</v>
      </c>
      <c r="I28" s="83" t="s">
        <v>145</v>
      </c>
      <c r="J28" s="83"/>
      <c r="K28" s="93">
        <v>0.25</v>
      </c>
      <c r="L28" s="96" t="s">
        <v>149</v>
      </c>
      <c r="M28" s="97">
        <v>4.9000000000000002E-2</v>
      </c>
      <c r="N28" s="97">
        <v>-5.6999999999999993E-3</v>
      </c>
      <c r="O28" s="93">
        <v>2134999.9999999995</v>
      </c>
      <c r="P28" s="95">
        <v>135.62</v>
      </c>
      <c r="Q28" s="93">
        <v>2895.4870799999994</v>
      </c>
      <c r="R28" s="94">
        <v>4.1528966210788183E-3</v>
      </c>
      <c r="S28" s="94">
        <v>8.3450857068567957E-3</v>
      </c>
      <c r="T28" s="94">
        <f>Q28/'סכום נכסי הקרן'!$C$43</f>
        <v>1.7012309070941435E-3</v>
      </c>
    </row>
    <row r="29" spans="2:54" s="130" customFormat="1">
      <c r="B29" s="86" t="s">
        <v>315</v>
      </c>
      <c r="C29" s="83" t="s">
        <v>316</v>
      </c>
      <c r="D29" s="96" t="s">
        <v>138</v>
      </c>
      <c r="E29" s="96" t="s">
        <v>279</v>
      </c>
      <c r="F29" s="83" t="s">
        <v>280</v>
      </c>
      <c r="G29" s="96" t="s">
        <v>281</v>
      </c>
      <c r="H29" s="83" t="s">
        <v>308</v>
      </c>
      <c r="I29" s="83" t="s">
        <v>145</v>
      </c>
      <c r="J29" s="83"/>
      <c r="K29" s="93">
        <v>1.4200000000000002</v>
      </c>
      <c r="L29" s="96" t="s">
        <v>149</v>
      </c>
      <c r="M29" s="97">
        <v>2.6000000000000002E-2</v>
      </c>
      <c r="N29" s="97">
        <v>1.9E-3</v>
      </c>
      <c r="O29" s="93">
        <v>5484167.9999999991</v>
      </c>
      <c r="P29" s="95">
        <v>110.35</v>
      </c>
      <c r="Q29" s="93">
        <v>6051.7792799999988</v>
      </c>
      <c r="R29" s="94">
        <v>1.6762902668716623E-3</v>
      </c>
      <c r="S29" s="94">
        <v>1.744183806566324E-2</v>
      </c>
      <c r="T29" s="94">
        <f>Q29/'סכום נכסי הקרן'!$C$43</f>
        <v>3.5556967341218259E-3</v>
      </c>
    </row>
    <row r="30" spans="2:54" s="130" customFormat="1">
      <c r="B30" s="86" t="s">
        <v>317</v>
      </c>
      <c r="C30" s="83" t="s">
        <v>318</v>
      </c>
      <c r="D30" s="96" t="s">
        <v>138</v>
      </c>
      <c r="E30" s="96" t="s">
        <v>279</v>
      </c>
      <c r="F30" s="83" t="s">
        <v>280</v>
      </c>
      <c r="G30" s="96" t="s">
        <v>281</v>
      </c>
      <c r="H30" s="83" t="s">
        <v>308</v>
      </c>
      <c r="I30" s="83" t="s">
        <v>145</v>
      </c>
      <c r="J30" s="83"/>
      <c r="K30" s="93">
        <v>4.3199999999999994</v>
      </c>
      <c r="L30" s="96" t="s">
        <v>149</v>
      </c>
      <c r="M30" s="97">
        <v>3.4000000000000002E-2</v>
      </c>
      <c r="N30" s="97">
        <v>6.3E-3</v>
      </c>
      <c r="O30" s="93">
        <v>174338.99999999997</v>
      </c>
      <c r="P30" s="95">
        <v>115.49</v>
      </c>
      <c r="Q30" s="93">
        <v>201.34408999999997</v>
      </c>
      <c r="R30" s="94">
        <v>9.3192284357301484E-5</v>
      </c>
      <c r="S30" s="94">
        <v>5.8029396823248416E-4</v>
      </c>
      <c r="T30" s="94">
        <f>Q30/'סכום נכסי הקרן'!$C$43</f>
        <v>1.1829884900358279E-4</v>
      </c>
    </row>
    <row r="31" spans="2:54" s="130" customFormat="1">
      <c r="B31" s="86" t="s">
        <v>319</v>
      </c>
      <c r="C31" s="83" t="s">
        <v>320</v>
      </c>
      <c r="D31" s="96" t="s">
        <v>138</v>
      </c>
      <c r="E31" s="96" t="s">
        <v>279</v>
      </c>
      <c r="F31" s="83" t="s">
        <v>280</v>
      </c>
      <c r="G31" s="96" t="s">
        <v>281</v>
      </c>
      <c r="H31" s="83" t="s">
        <v>308</v>
      </c>
      <c r="I31" s="83" t="s">
        <v>145</v>
      </c>
      <c r="J31" s="83"/>
      <c r="K31" s="93">
        <v>1.0900000000000001</v>
      </c>
      <c r="L31" s="96" t="s">
        <v>149</v>
      </c>
      <c r="M31" s="97">
        <v>4.4000000000000004E-2</v>
      </c>
      <c r="N31" s="97">
        <v>2.7000000000000001E-3</v>
      </c>
      <c r="O31" s="93">
        <v>4486546.0299999993</v>
      </c>
      <c r="P31" s="95">
        <v>123.29</v>
      </c>
      <c r="Q31" s="93">
        <v>5531.4625899999992</v>
      </c>
      <c r="R31" s="94">
        <v>3.4885960117201093E-3</v>
      </c>
      <c r="S31" s="94">
        <v>1.5942232903288268E-2</v>
      </c>
      <c r="T31" s="94">
        <f>Q31/'סכום נכסי הקרן'!$C$43</f>
        <v>3.2499869139609562E-3</v>
      </c>
    </row>
    <row r="32" spans="2:54" s="130" customFormat="1">
      <c r="B32" s="86" t="s">
        <v>321</v>
      </c>
      <c r="C32" s="83" t="s">
        <v>322</v>
      </c>
      <c r="D32" s="96" t="s">
        <v>138</v>
      </c>
      <c r="E32" s="96" t="s">
        <v>279</v>
      </c>
      <c r="F32" s="83" t="s">
        <v>287</v>
      </c>
      <c r="G32" s="96" t="s">
        <v>281</v>
      </c>
      <c r="H32" s="83" t="s">
        <v>308</v>
      </c>
      <c r="I32" s="83" t="s">
        <v>147</v>
      </c>
      <c r="J32" s="83"/>
      <c r="K32" s="93">
        <v>1.1200000000000001</v>
      </c>
      <c r="L32" s="96" t="s">
        <v>149</v>
      </c>
      <c r="M32" s="97">
        <v>3.9E-2</v>
      </c>
      <c r="N32" s="97">
        <v>3.4999999999999996E-3</v>
      </c>
      <c r="O32" s="93">
        <v>2681919.9999999995</v>
      </c>
      <c r="P32" s="95">
        <v>127.07</v>
      </c>
      <c r="Q32" s="93">
        <v>3407.9156799999992</v>
      </c>
      <c r="R32" s="94">
        <v>1.8481417524283078E-3</v>
      </c>
      <c r="S32" s="94">
        <v>9.8219565985219852E-3</v>
      </c>
      <c r="T32" s="94">
        <f>Q32/'סכום נכסי הקרן'!$C$43</f>
        <v>2.0023061141017954E-3</v>
      </c>
    </row>
    <row r="33" spans="2:20" s="130" customFormat="1">
      <c r="B33" s="86" t="s">
        <v>323</v>
      </c>
      <c r="C33" s="83" t="s">
        <v>324</v>
      </c>
      <c r="D33" s="96" t="s">
        <v>138</v>
      </c>
      <c r="E33" s="96" t="s">
        <v>279</v>
      </c>
      <c r="F33" s="83" t="s">
        <v>287</v>
      </c>
      <c r="G33" s="96" t="s">
        <v>281</v>
      </c>
      <c r="H33" s="83" t="s">
        <v>308</v>
      </c>
      <c r="I33" s="83" t="s">
        <v>147</v>
      </c>
      <c r="J33" s="83"/>
      <c r="K33" s="93">
        <v>3.31</v>
      </c>
      <c r="L33" s="96" t="s">
        <v>149</v>
      </c>
      <c r="M33" s="97">
        <v>0.03</v>
      </c>
      <c r="N33" s="97">
        <v>4.7999999999999996E-3</v>
      </c>
      <c r="O33" s="93">
        <v>2191837.9999999995</v>
      </c>
      <c r="P33" s="95">
        <v>115.41</v>
      </c>
      <c r="Q33" s="93">
        <v>2529.6000899999999</v>
      </c>
      <c r="R33" s="94">
        <v>4.5663291666666658E-3</v>
      </c>
      <c r="S33" s="94">
        <v>7.2905625105129691E-3</v>
      </c>
      <c r="T33" s="94">
        <f>Q33/'סכום נכסי הקרן'!$C$43</f>
        <v>1.4862555890583105E-3</v>
      </c>
    </row>
    <row r="34" spans="2:20" s="130" customFormat="1">
      <c r="B34" s="86" t="s">
        <v>325</v>
      </c>
      <c r="C34" s="83" t="s">
        <v>326</v>
      </c>
      <c r="D34" s="96" t="s">
        <v>138</v>
      </c>
      <c r="E34" s="96" t="s">
        <v>279</v>
      </c>
      <c r="F34" s="83" t="s">
        <v>327</v>
      </c>
      <c r="G34" s="96" t="s">
        <v>328</v>
      </c>
      <c r="H34" s="83" t="s">
        <v>308</v>
      </c>
      <c r="I34" s="83" t="s">
        <v>147</v>
      </c>
      <c r="J34" s="83"/>
      <c r="K34" s="93">
        <v>4.910000000000001</v>
      </c>
      <c r="L34" s="96" t="s">
        <v>149</v>
      </c>
      <c r="M34" s="97">
        <v>6.5000000000000006E-3</v>
      </c>
      <c r="N34" s="97">
        <v>6.5000000000000014E-3</v>
      </c>
      <c r="O34" s="93">
        <v>4354388.9999999991</v>
      </c>
      <c r="P34" s="95">
        <v>98.19</v>
      </c>
      <c r="Q34" s="93">
        <v>4289.7263099999991</v>
      </c>
      <c r="R34" s="94">
        <v>3.9541459930253781E-3</v>
      </c>
      <c r="S34" s="94">
        <v>1.2363423744204219E-2</v>
      </c>
      <c r="T34" s="94">
        <f>Q34/'סכום נכסי הקרן'!$C$43</f>
        <v>2.5204101347766719E-3</v>
      </c>
    </row>
    <row r="35" spans="2:20" s="130" customFormat="1">
      <c r="B35" s="86" t="s">
        <v>329</v>
      </c>
      <c r="C35" s="83" t="s">
        <v>330</v>
      </c>
      <c r="D35" s="96" t="s">
        <v>138</v>
      </c>
      <c r="E35" s="96" t="s">
        <v>279</v>
      </c>
      <c r="F35" s="83" t="s">
        <v>327</v>
      </c>
      <c r="G35" s="96" t="s">
        <v>328</v>
      </c>
      <c r="H35" s="83" t="s">
        <v>308</v>
      </c>
      <c r="I35" s="83" t="s">
        <v>147</v>
      </c>
      <c r="J35" s="83"/>
      <c r="K35" s="93">
        <v>6.3400000000000007</v>
      </c>
      <c r="L35" s="96" t="s">
        <v>149</v>
      </c>
      <c r="M35" s="97">
        <v>1.6399999999999998E-2</v>
      </c>
      <c r="N35" s="97">
        <v>1.26E-2</v>
      </c>
      <c r="O35" s="93">
        <v>4243837.9999999991</v>
      </c>
      <c r="P35" s="95">
        <v>101.54</v>
      </c>
      <c r="Q35" s="93">
        <v>4309.1930699999994</v>
      </c>
      <c r="R35" s="94">
        <v>4.2222622399538346E-3</v>
      </c>
      <c r="S35" s="94">
        <v>1.2419528909292649E-2</v>
      </c>
      <c r="T35" s="94">
        <f>Q35/'סכום נכסי הקרן'!$C$43</f>
        <v>2.5318477453955338E-3</v>
      </c>
    </row>
    <row r="36" spans="2:20" s="130" customFormat="1">
      <c r="B36" s="86" t="s">
        <v>331</v>
      </c>
      <c r="C36" s="83" t="s">
        <v>332</v>
      </c>
      <c r="D36" s="96" t="s">
        <v>138</v>
      </c>
      <c r="E36" s="96" t="s">
        <v>279</v>
      </c>
      <c r="F36" s="83" t="s">
        <v>298</v>
      </c>
      <c r="G36" s="96" t="s">
        <v>281</v>
      </c>
      <c r="H36" s="83" t="s">
        <v>308</v>
      </c>
      <c r="I36" s="83" t="s">
        <v>147</v>
      </c>
      <c r="J36" s="83"/>
      <c r="K36" s="93">
        <v>4.7300000000000004</v>
      </c>
      <c r="L36" s="96" t="s">
        <v>149</v>
      </c>
      <c r="M36" s="97">
        <v>0.04</v>
      </c>
      <c r="N36" s="97">
        <v>7.7000000000000002E-3</v>
      </c>
      <c r="O36" s="93">
        <v>5128050.9999999991</v>
      </c>
      <c r="P36" s="95">
        <v>122.47</v>
      </c>
      <c r="Q36" s="93">
        <v>6280.3237899999995</v>
      </c>
      <c r="R36" s="94">
        <v>1.7654535032439194E-3</v>
      </c>
      <c r="S36" s="94">
        <v>1.8100526386863276E-2</v>
      </c>
      <c r="T36" s="94">
        <f>Q36/'סכום נכסי הקרן'!$C$43</f>
        <v>3.6899770722190997E-3</v>
      </c>
    </row>
    <row r="37" spans="2:20" s="130" customFormat="1">
      <c r="B37" s="86" t="s">
        <v>333</v>
      </c>
      <c r="C37" s="83" t="s">
        <v>334</v>
      </c>
      <c r="D37" s="96" t="s">
        <v>138</v>
      </c>
      <c r="E37" s="96" t="s">
        <v>279</v>
      </c>
      <c r="F37" s="83" t="s">
        <v>298</v>
      </c>
      <c r="G37" s="96" t="s">
        <v>281</v>
      </c>
      <c r="H37" s="83" t="s">
        <v>308</v>
      </c>
      <c r="I37" s="83" t="s">
        <v>147</v>
      </c>
      <c r="J37" s="83"/>
      <c r="K37" s="93">
        <v>0.22</v>
      </c>
      <c r="L37" s="96" t="s">
        <v>149</v>
      </c>
      <c r="M37" s="97">
        <v>5.1900000000000002E-2</v>
      </c>
      <c r="N37" s="97">
        <v>-7.6E-3</v>
      </c>
      <c r="O37" s="93">
        <v>499999.99999999994</v>
      </c>
      <c r="P37" s="95">
        <v>136.57</v>
      </c>
      <c r="Q37" s="93">
        <v>682.84997999999985</v>
      </c>
      <c r="R37" s="94">
        <v>1.6666666666666666E-3</v>
      </c>
      <c r="S37" s="94">
        <v>1.9680424918440487E-3</v>
      </c>
      <c r="T37" s="94">
        <f>Q37/'סכום נכסי הקרן'!$C$43</f>
        <v>4.012055515318057E-4</v>
      </c>
    </row>
    <row r="38" spans="2:20" s="130" customFormat="1">
      <c r="B38" s="86" t="s">
        <v>335</v>
      </c>
      <c r="C38" s="83" t="s">
        <v>336</v>
      </c>
      <c r="D38" s="96" t="s">
        <v>138</v>
      </c>
      <c r="E38" s="96" t="s">
        <v>279</v>
      </c>
      <c r="F38" s="83" t="s">
        <v>298</v>
      </c>
      <c r="G38" s="96" t="s">
        <v>281</v>
      </c>
      <c r="H38" s="83" t="s">
        <v>308</v>
      </c>
      <c r="I38" s="83" t="s">
        <v>147</v>
      </c>
      <c r="J38" s="83"/>
      <c r="K38" s="93">
        <v>1.21</v>
      </c>
      <c r="L38" s="96" t="s">
        <v>149</v>
      </c>
      <c r="M38" s="97">
        <v>4.7E-2</v>
      </c>
      <c r="N38" s="97">
        <v>2.4000000000000002E-3</v>
      </c>
      <c r="O38" s="93">
        <v>44792.87</v>
      </c>
      <c r="P38" s="95">
        <v>126.29</v>
      </c>
      <c r="Q38" s="93">
        <v>56.568919999999991</v>
      </c>
      <c r="R38" s="94">
        <v>1.5677465306336734E-4</v>
      </c>
      <c r="S38" s="94">
        <v>1.6303733109536981E-4</v>
      </c>
      <c r="T38" s="94">
        <f>Q38/'סכום נכסי הקרן'!$C$43</f>
        <v>3.3236824211605885E-5</v>
      </c>
    </row>
    <row r="39" spans="2:20" s="130" customFormat="1">
      <c r="B39" s="86" t="s">
        <v>337</v>
      </c>
      <c r="C39" s="83" t="s">
        <v>338</v>
      </c>
      <c r="D39" s="96" t="s">
        <v>138</v>
      </c>
      <c r="E39" s="96" t="s">
        <v>279</v>
      </c>
      <c r="F39" s="83" t="s">
        <v>298</v>
      </c>
      <c r="G39" s="96" t="s">
        <v>281</v>
      </c>
      <c r="H39" s="83" t="s">
        <v>308</v>
      </c>
      <c r="I39" s="83" t="s">
        <v>147</v>
      </c>
      <c r="J39" s="83"/>
      <c r="K39" s="93">
        <v>5.47</v>
      </c>
      <c r="L39" s="96" t="s">
        <v>149</v>
      </c>
      <c r="M39" s="97">
        <v>4.2000000000000003E-2</v>
      </c>
      <c r="N39" s="97">
        <v>9.0999999999999987E-3</v>
      </c>
      <c r="O39" s="93">
        <v>346399.99999999994</v>
      </c>
      <c r="P39" s="95">
        <v>123.33</v>
      </c>
      <c r="Q39" s="93">
        <v>427.21512999999993</v>
      </c>
      <c r="R39" s="94">
        <v>3.4718672511911989E-4</v>
      </c>
      <c r="S39" s="94">
        <v>1.2312770793354629E-3</v>
      </c>
      <c r="T39" s="94">
        <f>Q39/'סכום נכסי הקרן'!$C$43</f>
        <v>2.5100840136860236E-4</v>
      </c>
    </row>
    <row r="40" spans="2:20" s="130" customFormat="1">
      <c r="B40" s="86" t="s">
        <v>339</v>
      </c>
      <c r="C40" s="83" t="s">
        <v>340</v>
      </c>
      <c r="D40" s="96" t="s">
        <v>138</v>
      </c>
      <c r="E40" s="96" t="s">
        <v>279</v>
      </c>
      <c r="F40" s="83" t="s">
        <v>298</v>
      </c>
      <c r="G40" s="96" t="s">
        <v>281</v>
      </c>
      <c r="H40" s="83" t="s">
        <v>308</v>
      </c>
      <c r="I40" s="83" t="s">
        <v>147</v>
      </c>
      <c r="J40" s="83"/>
      <c r="K40" s="93">
        <v>0.16999999999999996</v>
      </c>
      <c r="L40" s="96" t="s">
        <v>149</v>
      </c>
      <c r="M40" s="97">
        <v>0.05</v>
      </c>
      <c r="N40" s="97">
        <v>-1.5199999999999998E-2</v>
      </c>
      <c r="O40" s="93">
        <v>45008.999999999993</v>
      </c>
      <c r="P40" s="95">
        <v>115.39</v>
      </c>
      <c r="Q40" s="93">
        <v>51.935899999999997</v>
      </c>
      <c r="R40" s="94">
        <v>2.2021523075056924E-4</v>
      </c>
      <c r="S40" s="94">
        <v>1.4968450032342879E-4</v>
      </c>
      <c r="T40" s="94">
        <f>Q40/'סכום נכסי הקרן'!$C$43</f>
        <v>3.0514713354462882E-5</v>
      </c>
    </row>
    <row r="41" spans="2:20" s="130" customFormat="1">
      <c r="B41" s="86" t="s">
        <v>341</v>
      </c>
      <c r="C41" s="83" t="s">
        <v>342</v>
      </c>
      <c r="D41" s="96" t="s">
        <v>138</v>
      </c>
      <c r="E41" s="96" t="s">
        <v>279</v>
      </c>
      <c r="F41" s="83" t="s">
        <v>343</v>
      </c>
      <c r="G41" s="96" t="s">
        <v>328</v>
      </c>
      <c r="H41" s="83" t="s">
        <v>344</v>
      </c>
      <c r="I41" s="83" t="s">
        <v>147</v>
      </c>
      <c r="J41" s="83"/>
      <c r="K41" s="93">
        <v>3.2499999999999996</v>
      </c>
      <c r="L41" s="96" t="s">
        <v>149</v>
      </c>
      <c r="M41" s="97">
        <v>1.6399999999999998E-2</v>
      </c>
      <c r="N41" s="97">
        <v>4.7999999999999996E-3</v>
      </c>
      <c r="O41" s="93">
        <v>923777.5299999998</v>
      </c>
      <c r="P41" s="95">
        <v>101.9</v>
      </c>
      <c r="Q41" s="93">
        <v>941.32931999999994</v>
      </c>
      <c r="R41" s="94">
        <v>1.6448911734237321E-3</v>
      </c>
      <c r="S41" s="94">
        <v>2.7130060113330664E-3</v>
      </c>
      <c r="T41" s="94">
        <f>Q41/'סכום נכסי הקרן'!$C$43</f>
        <v>5.530739694883782E-4</v>
      </c>
    </row>
    <row r="42" spans="2:20" s="130" customFormat="1">
      <c r="B42" s="86" t="s">
        <v>345</v>
      </c>
      <c r="C42" s="83" t="s">
        <v>346</v>
      </c>
      <c r="D42" s="96" t="s">
        <v>138</v>
      </c>
      <c r="E42" s="96" t="s">
        <v>279</v>
      </c>
      <c r="F42" s="83" t="s">
        <v>347</v>
      </c>
      <c r="G42" s="96" t="s">
        <v>348</v>
      </c>
      <c r="H42" s="83" t="s">
        <v>344</v>
      </c>
      <c r="I42" s="83" t="s">
        <v>147</v>
      </c>
      <c r="J42" s="83"/>
      <c r="K42" s="93">
        <v>0.17</v>
      </c>
      <c r="L42" s="96" t="s">
        <v>149</v>
      </c>
      <c r="M42" s="97">
        <v>5.2999999999999999E-2</v>
      </c>
      <c r="N42" s="97">
        <v>-1.2100000000000001E-2</v>
      </c>
      <c r="O42" s="93">
        <v>25.859999999999996</v>
      </c>
      <c r="P42" s="95">
        <v>128.31</v>
      </c>
      <c r="Q42" s="93">
        <v>3.318999999999999E-2</v>
      </c>
      <c r="R42" s="94">
        <v>6.5002863494278237E-8</v>
      </c>
      <c r="S42" s="94">
        <v>9.5656926436907817E-8</v>
      </c>
      <c r="T42" s="94">
        <f>Q42/'סכום נכסי הקרן'!$C$43</f>
        <v>1.9500640909941348E-8</v>
      </c>
    </row>
    <row r="43" spans="2:20" s="130" customFormat="1">
      <c r="B43" s="86" t="s">
        <v>349</v>
      </c>
      <c r="C43" s="83" t="s">
        <v>350</v>
      </c>
      <c r="D43" s="96" t="s">
        <v>138</v>
      </c>
      <c r="E43" s="96" t="s">
        <v>279</v>
      </c>
      <c r="F43" s="83" t="s">
        <v>347</v>
      </c>
      <c r="G43" s="96" t="s">
        <v>348</v>
      </c>
      <c r="H43" s="83" t="s">
        <v>344</v>
      </c>
      <c r="I43" s="83" t="s">
        <v>147</v>
      </c>
      <c r="J43" s="83"/>
      <c r="K43" s="93">
        <v>4.330000000000001</v>
      </c>
      <c r="L43" s="96" t="s">
        <v>149</v>
      </c>
      <c r="M43" s="97">
        <v>3.7000000000000005E-2</v>
      </c>
      <c r="N43" s="97">
        <v>9.1000000000000004E-3</v>
      </c>
      <c r="O43" s="93">
        <v>4792316.9999999991</v>
      </c>
      <c r="P43" s="95">
        <v>116.01</v>
      </c>
      <c r="Q43" s="93">
        <v>5559.5670299999983</v>
      </c>
      <c r="R43" s="94">
        <v>1.667338493179865E-3</v>
      </c>
      <c r="S43" s="94">
        <v>1.6023232733045137E-2</v>
      </c>
      <c r="T43" s="94">
        <f>Q43/'סכום נכסי הקרן'!$C$43</f>
        <v>3.2664995560945801E-3</v>
      </c>
    </row>
    <row r="44" spans="2:20" s="130" customFormat="1">
      <c r="B44" s="86" t="s">
        <v>351</v>
      </c>
      <c r="C44" s="83" t="s">
        <v>352</v>
      </c>
      <c r="D44" s="96" t="s">
        <v>138</v>
      </c>
      <c r="E44" s="96" t="s">
        <v>279</v>
      </c>
      <c r="F44" s="83" t="s">
        <v>347</v>
      </c>
      <c r="G44" s="96" t="s">
        <v>348</v>
      </c>
      <c r="H44" s="83" t="s">
        <v>344</v>
      </c>
      <c r="I44" s="83" t="s">
        <v>147</v>
      </c>
      <c r="J44" s="83"/>
      <c r="K44" s="93">
        <v>7.7400000000000011</v>
      </c>
      <c r="L44" s="96" t="s">
        <v>149</v>
      </c>
      <c r="M44" s="97">
        <v>2.2000000000000002E-2</v>
      </c>
      <c r="N44" s="97">
        <v>1.6399999999999998E-2</v>
      </c>
      <c r="O44" s="93">
        <v>1915999.9999999998</v>
      </c>
      <c r="P44" s="95">
        <v>103.52</v>
      </c>
      <c r="Q44" s="93">
        <v>1983.4430999999997</v>
      </c>
      <c r="R44" s="94">
        <v>4.7899999999999991E-3</v>
      </c>
      <c r="S44" s="94">
        <v>5.7164829981468041E-3</v>
      </c>
      <c r="T44" s="94">
        <f>Q44/'סכום נכסי הקרן'!$C$43</f>
        <v>1.1653634124254562E-3</v>
      </c>
    </row>
    <row r="45" spans="2:20" s="130" customFormat="1">
      <c r="B45" s="86" t="s">
        <v>353</v>
      </c>
      <c r="C45" s="83" t="s">
        <v>354</v>
      </c>
      <c r="D45" s="96" t="s">
        <v>138</v>
      </c>
      <c r="E45" s="96" t="s">
        <v>279</v>
      </c>
      <c r="F45" s="83" t="s">
        <v>307</v>
      </c>
      <c r="G45" s="96" t="s">
        <v>281</v>
      </c>
      <c r="H45" s="83" t="s">
        <v>344</v>
      </c>
      <c r="I45" s="83" t="s">
        <v>145</v>
      </c>
      <c r="J45" s="83"/>
      <c r="K45" s="93">
        <v>0.69000000000000006</v>
      </c>
      <c r="L45" s="96" t="s">
        <v>149</v>
      </c>
      <c r="M45" s="97">
        <v>3.85E-2</v>
      </c>
      <c r="N45" s="159">
        <v>0</v>
      </c>
      <c r="O45" s="93">
        <v>1061999.9999999998</v>
      </c>
      <c r="P45" s="95">
        <v>122.89</v>
      </c>
      <c r="Q45" s="93">
        <v>1305.0918599999998</v>
      </c>
      <c r="R45" s="94">
        <v>1.4457555774581925E-3</v>
      </c>
      <c r="S45" s="94">
        <v>3.7614063285756915E-3</v>
      </c>
      <c r="T45" s="94">
        <f>Q45/'סכום נכסי הקרן'!$C$43</f>
        <v>7.6680107611772964E-4</v>
      </c>
    </row>
    <row r="46" spans="2:20" s="130" customFormat="1">
      <c r="B46" s="86" t="s">
        <v>355</v>
      </c>
      <c r="C46" s="83" t="s">
        <v>356</v>
      </c>
      <c r="D46" s="96" t="s">
        <v>138</v>
      </c>
      <c r="E46" s="96" t="s">
        <v>279</v>
      </c>
      <c r="F46" s="83" t="s">
        <v>307</v>
      </c>
      <c r="G46" s="96" t="s">
        <v>281</v>
      </c>
      <c r="H46" s="83" t="s">
        <v>344</v>
      </c>
      <c r="I46" s="83" t="s">
        <v>145</v>
      </c>
      <c r="J46" s="83"/>
      <c r="K46" s="93">
        <v>2.76</v>
      </c>
      <c r="L46" s="96" t="s">
        <v>149</v>
      </c>
      <c r="M46" s="97">
        <v>3.1E-2</v>
      </c>
      <c r="N46" s="97">
        <v>4.4000000000000003E-3</v>
      </c>
      <c r="O46" s="93">
        <v>1264721.9999999998</v>
      </c>
      <c r="P46" s="95">
        <v>112.32</v>
      </c>
      <c r="Q46" s="93">
        <v>1420.5357699999997</v>
      </c>
      <c r="R46" s="94">
        <v>1.4704582210869363E-3</v>
      </c>
      <c r="S46" s="94">
        <v>4.094127317019771E-3</v>
      </c>
      <c r="T46" s="94">
        <f>Q46/'סכום נכסי הקרן'!$C$43</f>
        <v>8.3462964599267963E-4</v>
      </c>
    </row>
    <row r="47" spans="2:20" s="130" customFormat="1">
      <c r="B47" s="86" t="s">
        <v>357</v>
      </c>
      <c r="C47" s="83" t="s">
        <v>358</v>
      </c>
      <c r="D47" s="96" t="s">
        <v>138</v>
      </c>
      <c r="E47" s="96" t="s">
        <v>279</v>
      </c>
      <c r="F47" s="83" t="s">
        <v>307</v>
      </c>
      <c r="G47" s="96" t="s">
        <v>281</v>
      </c>
      <c r="H47" s="83" t="s">
        <v>344</v>
      </c>
      <c r="I47" s="83" t="s">
        <v>145</v>
      </c>
      <c r="J47" s="83"/>
      <c r="K47" s="93">
        <v>3.12</v>
      </c>
      <c r="L47" s="96" t="s">
        <v>149</v>
      </c>
      <c r="M47" s="97">
        <v>2.7999999999999997E-2</v>
      </c>
      <c r="N47" s="97">
        <v>4.7000000000000011E-3</v>
      </c>
      <c r="O47" s="93">
        <v>2189809.9999999995</v>
      </c>
      <c r="P47" s="95">
        <v>109.78</v>
      </c>
      <c r="Q47" s="93">
        <v>2403.9733699999997</v>
      </c>
      <c r="R47" s="94">
        <v>2.226473336431009E-3</v>
      </c>
      <c r="S47" s="94">
        <v>6.928493636950148E-3</v>
      </c>
      <c r="T47" s="94">
        <f>Q47/'סכום נכסי הקרן'!$C$43</f>
        <v>1.412444153221801E-3</v>
      </c>
    </row>
    <row r="48" spans="2:20" s="130" customFormat="1">
      <c r="B48" s="86" t="s">
        <v>359</v>
      </c>
      <c r="C48" s="83" t="s">
        <v>360</v>
      </c>
      <c r="D48" s="96" t="s">
        <v>138</v>
      </c>
      <c r="E48" s="96" t="s">
        <v>279</v>
      </c>
      <c r="F48" s="83" t="s">
        <v>307</v>
      </c>
      <c r="G48" s="96" t="s">
        <v>281</v>
      </c>
      <c r="H48" s="83" t="s">
        <v>344</v>
      </c>
      <c r="I48" s="83" t="s">
        <v>145</v>
      </c>
      <c r="J48" s="83"/>
      <c r="K48" s="93">
        <v>2.8600000000000008</v>
      </c>
      <c r="L48" s="96" t="s">
        <v>149</v>
      </c>
      <c r="M48" s="97">
        <v>4.2000000000000003E-2</v>
      </c>
      <c r="N48" s="97">
        <v>4.4000000000000003E-3</v>
      </c>
      <c r="O48" s="93">
        <v>0.2</v>
      </c>
      <c r="P48" s="95">
        <v>132.5</v>
      </c>
      <c r="Q48" s="93">
        <v>2.5999999999999998E-4</v>
      </c>
      <c r="R48" s="94">
        <v>1.5335659241651651E-9</v>
      </c>
      <c r="S48" s="94">
        <v>7.4934621493208909E-10</v>
      </c>
      <c r="T48" s="94">
        <f>Q48/'סכום נכסי הקרן'!$C$43</f>
        <v>1.5276187516073371E-10</v>
      </c>
    </row>
    <row r="49" spans="2:20" s="130" customFormat="1">
      <c r="B49" s="86" t="s">
        <v>361</v>
      </c>
      <c r="C49" s="83" t="s">
        <v>362</v>
      </c>
      <c r="D49" s="96" t="s">
        <v>138</v>
      </c>
      <c r="E49" s="96" t="s">
        <v>279</v>
      </c>
      <c r="F49" s="83" t="s">
        <v>280</v>
      </c>
      <c r="G49" s="96" t="s">
        <v>281</v>
      </c>
      <c r="H49" s="83" t="s">
        <v>344</v>
      </c>
      <c r="I49" s="83" t="s">
        <v>145</v>
      </c>
      <c r="J49" s="83"/>
      <c r="K49" s="93">
        <v>4.4400000000000004</v>
      </c>
      <c r="L49" s="96" t="s">
        <v>149</v>
      </c>
      <c r="M49" s="97">
        <v>0.04</v>
      </c>
      <c r="N49" s="97">
        <v>1.0100000000000003E-2</v>
      </c>
      <c r="O49" s="93">
        <v>2253642.9999999995</v>
      </c>
      <c r="P49" s="95">
        <v>122.1</v>
      </c>
      <c r="Q49" s="93">
        <v>2751.698159999999</v>
      </c>
      <c r="R49" s="94">
        <v>1.6693676583224564E-3</v>
      </c>
      <c r="S49" s="94">
        <v>7.9306715416599741E-3</v>
      </c>
      <c r="T49" s="94">
        <f>Q49/'סכום נכסי הקרן'!$C$43</f>
        <v>1.616748349222848E-3</v>
      </c>
    </row>
    <row r="50" spans="2:20" s="130" customFormat="1">
      <c r="B50" s="86" t="s">
        <v>363</v>
      </c>
      <c r="C50" s="83" t="s">
        <v>364</v>
      </c>
      <c r="D50" s="96" t="s">
        <v>138</v>
      </c>
      <c r="E50" s="96" t="s">
        <v>279</v>
      </c>
      <c r="F50" s="83" t="s">
        <v>365</v>
      </c>
      <c r="G50" s="96" t="s">
        <v>366</v>
      </c>
      <c r="H50" s="83" t="s">
        <v>344</v>
      </c>
      <c r="I50" s="83" t="s">
        <v>147</v>
      </c>
      <c r="J50" s="83"/>
      <c r="K50" s="93">
        <v>3.1199999999999992</v>
      </c>
      <c r="L50" s="96" t="s">
        <v>149</v>
      </c>
      <c r="M50" s="97">
        <v>4.6500000000000007E-2</v>
      </c>
      <c r="N50" s="97">
        <v>5.899999999999999E-3</v>
      </c>
      <c r="O50" s="93">
        <v>26976.479999999996</v>
      </c>
      <c r="P50" s="95">
        <v>135.16999999999999</v>
      </c>
      <c r="Q50" s="93">
        <v>36.464100000000002</v>
      </c>
      <c r="R50" s="94">
        <v>1.7748138305985996E-4</v>
      </c>
      <c r="S50" s="94">
        <v>1.050932127534815E-4</v>
      </c>
      <c r="T50" s="94">
        <f>Q50/'סכום נכסי הקרן'!$C$43</f>
        <v>2.1424324200186577E-5</v>
      </c>
    </row>
    <row r="51" spans="2:20" s="130" customFormat="1">
      <c r="B51" s="86" t="s">
        <v>367</v>
      </c>
      <c r="C51" s="83" t="s">
        <v>368</v>
      </c>
      <c r="D51" s="96" t="s">
        <v>138</v>
      </c>
      <c r="E51" s="96" t="s">
        <v>279</v>
      </c>
      <c r="F51" s="83" t="s">
        <v>369</v>
      </c>
      <c r="G51" s="96" t="s">
        <v>328</v>
      </c>
      <c r="H51" s="83" t="s">
        <v>344</v>
      </c>
      <c r="I51" s="83" t="s">
        <v>147</v>
      </c>
      <c r="J51" s="83"/>
      <c r="K51" s="93">
        <v>3.2899999999999991</v>
      </c>
      <c r="L51" s="96" t="s">
        <v>149</v>
      </c>
      <c r="M51" s="97">
        <v>3.6400000000000002E-2</v>
      </c>
      <c r="N51" s="97">
        <v>9.0000000000000011E-3</v>
      </c>
      <c r="O51" s="93">
        <v>1169904.9999999998</v>
      </c>
      <c r="P51" s="95">
        <v>117.22</v>
      </c>
      <c r="Q51" s="93">
        <v>1371.3626100000001</v>
      </c>
      <c r="R51" s="94">
        <v>9.0954713313896977E-3</v>
      </c>
      <c r="S51" s="94">
        <v>3.9524053119341955E-3</v>
      </c>
      <c r="T51" s="94">
        <f>Q51/'סכום נכסי הקרן'!$C$43</f>
        <v>8.057381685727614E-4</v>
      </c>
    </row>
    <row r="52" spans="2:20" s="130" customFormat="1">
      <c r="B52" s="86" t="s">
        <v>370</v>
      </c>
      <c r="C52" s="83" t="s">
        <v>371</v>
      </c>
      <c r="D52" s="96" t="s">
        <v>138</v>
      </c>
      <c r="E52" s="96" t="s">
        <v>279</v>
      </c>
      <c r="F52" s="83" t="s">
        <v>280</v>
      </c>
      <c r="G52" s="96" t="s">
        <v>281</v>
      </c>
      <c r="H52" s="83" t="s">
        <v>344</v>
      </c>
      <c r="I52" s="83" t="s">
        <v>145</v>
      </c>
      <c r="J52" s="83"/>
      <c r="K52" s="93">
        <v>3.9600000000000004</v>
      </c>
      <c r="L52" s="96" t="s">
        <v>149</v>
      </c>
      <c r="M52" s="97">
        <v>0.05</v>
      </c>
      <c r="N52" s="97">
        <v>9.2999999999999992E-3</v>
      </c>
      <c r="O52" s="93">
        <v>4779584.9999999991</v>
      </c>
      <c r="P52" s="95">
        <v>127.79</v>
      </c>
      <c r="Q52" s="93">
        <v>6107.8319599999986</v>
      </c>
      <c r="R52" s="94">
        <v>4.7795897795897789E-3</v>
      </c>
      <c r="S52" s="94">
        <v>1.7603387541027856E-2</v>
      </c>
      <c r="T52" s="94">
        <f>Q52/'סכום נכסי הקרן'!$C$43</f>
        <v>3.5886302437548433E-3</v>
      </c>
    </row>
    <row r="53" spans="2:20" s="130" customFormat="1">
      <c r="B53" s="86" t="s">
        <v>372</v>
      </c>
      <c r="C53" s="83" t="s">
        <v>373</v>
      </c>
      <c r="D53" s="96" t="s">
        <v>138</v>
      </c>
      <c r="E53" s="96" t="s">
        <v>279</v>
      </c>
      <c r="F53" s="83" t="s">
        <v>374</v>
      </c>
      <c r="G53" s="96" t="s">
        <v>328</v>
      </c>
      <c r="H53" s="83" t="s">
        <v>344</v>
      </c>
      <c r="I53" s="83" t="s">
        <v>147</v>
      </c>
      <c r="J53" s="83"/>
      <c r="K53" s="93">
        <v>5.8600000000000012</v>
      </c>
      <c r="L53" s="96" t="s">
        <v>149</v>
      </c>
      <c r="M53" s="97">
        <v>3.0499999999999999E-2</v>
      </c>
      <c r="N53" s="97">
        <v>1.3300000000000001E-2</v>
      </c>
      <c r="O53" s="93">
        <v>341074.59999999992</v>
      </c>
      <c r="P53" s="95">
        <v>111.66</v>
      </c>
      <c r="Q53" s="93">
        <v>380.84390999999994</v>
      </c>
      <c r="R53" s="94">
        <v>1.1884104246721642E-3</v>
      </c>
      <c r="S53" s="94">
        <v>1.0976305478401429E-3</v>
      </c>
      <c r="T53" s="94">
        <f>Q53/'סכום נכסי הקרן'!$C$43</f>
        <v>2.2376319167363728E-4</v>
      </c>
    </row>
    <row r="54" spans="2:20" s="130" customFormat="1">
      <c r="B54" s="86" t="s">
        <v>375</v>
      </c>
      <c r="C54" s="83" t="s">
        <v>376</v>
      </c>
      <c r="D54" s="96" t="s">
        <v>138</v>
      </c>
      <c r="E54" s="96" t="s">
        <v>279</v>
      </c>
      <c r="F54" s="83" t="s">
        <v>374</v>
      </c>
      <c r="G54" s="96" t="s">
        <v>328</v>
      </c>
      <c r="H54" s="83" t="s">
        <v>344</v>
      </c>
      <c r="I54" s="83" t="s">
        <v>147</v>
      </c>
      <c r="J54" s="83"/>
      <c r="K54" s="93">
        <v>3.47</v>
      </c>
      <c r="L54" s="96" t="s">
        <v>149</v>
      </c>
      <c r="M54" s="97">
        <v>0.03</v>
      </c>
      <c r="N54" s="97">
        <v>8.3999999999999995E-3</v>
      </c>
      <c r="O54" s="93">
        <v>3166380.8299999996</v>
      </c>
      <c r="P54" s="95">
        <v>113.66</v>
      </c>
      <c r="Q54" s="93">
        <v>3598.9083399999995</v>
      </c>
      <c r="R54" s="94">
        <v>2.7969414560419302E-3</v>
      </c>
      <c r="S54" s="94">
        <v>1.0372416701794337E-2</v>
      </c>
      <c r="T54" s="94">
        <f>Q54/'סכום נכסי הקרן'!$C$43</f>
        <v>2.1145230251923205E-3</v>
      </c>
    </row>
    <row r="55" spans="2:20" s="130" customFormat="1">
      <c r="B55" s="86" t="s">
        <v>377</v>
      </c>
      <c r="C55" s="83" t="s">
        <v>378</v>
      </c>
      <c r="D55" s="96" t="s">
        <v>138</v>
      </c>
      <c r="E55" s="96" t="s">
        <v>279</v>
      </c>
      <c r="F55" s="83" t="s">
        <v>298</v>
      </c>
      <c r="G55" s="96" t="s">
        <v>281</v>
      </c>
      <c r="H55" s="83" t="s">
        <v>344</v>
      </c>
      <c r="I55" s="83" t="s">
        <v>147</v>
      </c>
      <c r="J55" s="83"/>
      <c r="K55" s="93">
        <v>3.8099999999999996</v>
      </c>
      <c r="L55" s="96" t="s">
        <v>149</v>
      </c>
      <c r="M55" s="97">
        <v>6.5000000000000002E-2</v>
      </c>
      <c r="N55" s="97">
        <v>8.9999999999999993E-3</v>
      </c>
      <c r="O55" s="93">
        <v>6428763.9999999991</v>
      </c>
      <c r="P55" s="95">
        <v>134.66</v>
      </c>
      <c r="Q55" s="93">
        <v>8771.0361799999991</v>
      </c>
      <c r="R55" s="94">
        <v>4.0817549206349198E-3</v>
      </c>
      <c r="S55" s="94">
        <v>2.5279010625059266E-2</v>
      </c>
      <c r="T55" s="94">
        <f>Q55/'סכום נכסי הקרן'!$C$43</f>
        <v>5.1533843613824556E-3</v>
      </c>
    </row>
    <row r="56" spans="2:20" s="130" customFormat="1">
      <c r="B56" s="86" t="s">
        <v>379</v>
      </c>
      <c r="C56" s="83" t="s">
        <v>380</v>
      </c>
      <c r="D56" s="96" t="s">
        <v>138</v>
      </c>
      <c r="E56" s="96" t="s">
        <v>279</v>
      </c>
      <c r="F56" s="83" t="s">
        <v>381</v>
      </c>
      <c r="G56" s="96" t="s">
        <v>366</v>
      </c>
      <c r="H56" s="83" t="s">
        <v>344</v>
      </c>
      <c r="I56" s="83" t="s">
        <v>145</v>
      </c>
      <c r="J56" s="83"/>
      <c r="K56" s="93">
        <v>1.4</v>
      </c>
      <c r="L56" s="96" t="s">
        <v>149</v>
      </c>
      <c r="M56" s="97">
        <v>4.4000000000000004E-2</v>
      </c>
      <c r="N56" s="97">
        <v>6.5000000000000006E-3</v>
      </c>
      <c r="O56" s="93">
        <v>11436.999999999998</v>
      </c>
      <c r="P56" s="95">
        <v>113.13</v>
      </c>
      <c r="Q56" s="93">
        <v>12.938669999999998</v>
      </c>
      <c r="R56" s="94">
        <v>6.3631787409898095E-5</v>
      </c>
      <c r="S56" s="94">
        <v>3.7290551502905278E-5</v>
      </c>
      <c r="T56" s="94">
        <f>Q56/'סכום נכסי הקרן'!$C$43</f>
        <v>7.602059581868962E-6</v>
      </c>
    </row>
    <row r="57" spans="2:20" s="130" customFormat="1">
      <c r="B57" s="86" t="s">
        <v>382</v>
      </c>
      <c r="C57" s="83" t="s">
        <v>383</v>
      </c>
      <c r="D57" s="96" t="s">
        <v>138</v>
      </c>
      <c r="E57" s="96" t="s">
        <v>279</v>
      </c>
      <c r="F57" s="83" t="s">
        <v>384</v>
      </c>
      <c r="G57" s="96" t="s">
        <v>385</v>
      </c>
      <c r="H57" s="83" t="s">
        <v>386</v>
      </c>
      <c r="I57" s="83" t="s">
        <v>147</v>
      </c>
      <c r="J57" s="83"/>
      <c r="K57" s="93">
        <v>9.0499999999999989</v>
      </c>
      <c r="L57" s="96" t="s">
        <v>149</v>
      </c>
      <c r="M57" s="97">
        <v>5.1500000000000004E-2</v>
      </c>
      <c r="N57" s="97">
        <v>4.9899999999999993E-2</v>
      </c>
      <c r="O57" s="93">
        <v>3448449.9999999995</v>
      </c>
      <c r="P57" s="95">
        <v>122.8</v>
      </c>
      <c r="Q57" s="93">
        <v>4234.6963399999995</v>
      </c>
      <c r="R57" s="94">
        <v>9.7111479455773561E-4</v>
      </c>
      <c r="S57" s="94">
        <v>1.2204821822176042E-2</v>
      </c>
      <c r="T57" s="94">
        <f>Q57/'סכום נכסי הקרן'!$C$43</f>
        <v>2.4880775139795993E-3</v>
      </c>
    </row>
    <row r="58" spans="2:20" s="130" customFormat="1">
      <c r="B58" s="86" t="s">
        <v>387</v>
      </c>
      <c r="C58" s="83" t="s">
        <v>388</v>
      </c>
      <c r="D58" s="96" t="s">
        <v>138</v>
      </c>
      <c r="E58" s="96" t="s">
        <v>279</v>
      </c>
      <c r="F58" s="83" t="s">
        <v>389</v>
      </c>
      <c r="G58" s="96" t="s">
        <v>328</v>
      </c>
      <c r="H58" s="83" t="s">
        <v>386</v>
      </c>
      <c r="I58" s="83" t="s">
        <v>145</v>
      </c>
      <c r="J58" s="83"/>
      <c r="K58" s="93">
        <v>1.7</v>
      </c>
      <c r="L58" s="96" t="s">
        <v>149</v>
      </c>
      <c r="M58" s="97">
        <v>4.9500000000000002E-2</v>
      </c>
      <c r="N58" s="97">
        <v>6.9999999999999993E-3</v>
      </c>
      <c r="O58" s="93">
        <v>92228.35</v>
      </c>
      <c r="P58" s="95">
        <v>129.75</v>
      </c>
      <c r="Q58" s="93">
        <v>119.66629999999999</v>
      </c>
      <c r="R58" s="94">
        <v>1.7875877131469497E-4</v>
      </c>
      <c r="S58" s="94">
        <v>3.4489034215356865E-4</v>
      </c>
      <c r="T58" s="94">
        <f>Q58/'סכום נכסי הקרן'!$C$43</f>
        <v>7.0309416852103488E-5</v>
      </c>
    </row>
    <row r="59" spans="2:20" s="130" customFormat="1">
      <c r="B59" s="86" t="s">
        <v>390</v>
      </c>
      <c r="C59" s="83" t="s">
        <v>391</v>
      </c>
      <c r="D59" s="96" t="s">
        <v>138</v>
      </c>
      <c r="E59" s="96" t="s">
        <v>279</v>
      </c>
      <c r="F59" s="83" t="s">
        <v>389</v>
      </c>
      <c r="G59" s="96" t="s">
        <v>328</v>
      </c>
      <c r="H59" s="83" t="s">
        <v>386</v>
      </c>
      <c r="I59" s="83" t="s">
        <v>145</v>
      </c>
      <c r="J59" s="83"/>
      <c r="K59" s="93">
        <v>4.5199999999999996</v>
      </c>
      <c r="L59" s="96" t="s">
        <v>149</v>
      </c>
      <c r="M59" s="97">
        <v>4.8000000000000001E-2</v>
      </c>
      <c r="N59" s="97">
        <v>1.3400000000000002E-2</v>
      </c>
      <c r="O59" s="93">
        <v>2719855.9999999995</v>
      </c>
      <c r="P59" s="95">
        <v>120.55</v>
      </c>
      <c r="Q59" s="93">
        <v>3278.7862599999999</v>
      </c>
      <c r="R59" s="94">
        <v>2.3456214759914654E-3</v>
      </c>
      <c r="S59" s="94">
        <v>9.4497925903936179E-3</v>
      </c>
      <c r="T59" s="94">
        <f>Q59/'סכום נכסי הקרן'!$C$43</f>
        <v>1.9264366820340344E-3</v>
      </c>
    </row>
    <row r="60" spans="2:20" s="130" customFormat="1">
      <c r="B60" s="86" t="s">
        <v>392</v>
      </c>
      <c r="C60" s="83" t="s">
        <v>393</v>
      </c>
      <c r="D60" s="96" t="s">
        <v>138</v>
      </c>
      <c r="E60" s="96" t="s">
        <v>279</v>
      </c>
      <c r="F60" s="83" t="s">
        <v>389</v>
      </c>
      <c r="G60" s="96" t="s">
        <v>328</v>
      </c>
      <c r="H60" s="83" t="s">
        <v>386</v>
      </c>
      <c r="I60" s="83" t="s">
        <v>145</v>
      </c>
      <c r="J60" s="83"/>
      <c r="K60" s="93">
        <v>2.6499999999999995</v>
      </c>
      <c r="L60" s="96" t="s">
        <v>149</v>
      </c>
      <c r="M60" s="97">
        <v>4.9000000000000002E-2</v>
      </c>
      <c r="N60" s="97">
        <v>7.2999999999999983E-3</v>
      </c>
      <c r="O60" s="93">
        <v>874102.1399999999</v>
      </c>
      <c r="P60" s="95">
        <v>119.68</v>
      </c>
      <c r="Q60" s="93">
        <v>1046.12546</v>
      </c>
      <c r="R60" s="94">
        <v>1.7649382490284133E-3</v>
      </c>
      <c r="S60" s="94">
        <v>3.0150390530580408E-3</v>
      </c>
      <c r="T60" s="94">
        <f>Q60/'סכום נכסי הקרן'!$C$43</f>
        <v>6.1464648816532744E-4</v>
      </c>
    </row>
    <row r="61" spans="2:20" s="130" customFormat="1">
      <c r="B61" s="86" t="s">
        <v>394</v>
      </c>
      <c r="C61" s="83" t="s">
        <v>395</v>
      </c>
      <c r="D61" s="96" t="s">
        <v>138</v>
      </c>
      <c r="E61" s="96" t="s">
        <v>279</v>
      </c>
      <c r="F61" s="83" t="s">
        <v>396</v>
      </c>
      <c r="G61" s="96" t="s">
        <v>328</v>
      </c>
      <c r="H61" s="83" t="s">
        <v>386</v>
      </c>
      <c r="I61" s="83" t="s">
        <v>147</v>
      </c>
      <c r="J61" s="83"/>
      <c r="K61" s="93">
        <v>2.2100000000000004</v>
      </c>
      <c r="L61" s="96" t="s">
        <v>149</v>
      </c>
      <c r="M61" s="97">
        <v>4.8000000000000001E-2</v>
      </c>
      <c r="N61" s="97">
        <v>8.5000000000000006E-3</v>
      </c>
      <c r="O61" s="93">
        <v>127303.93999999999</v>
      </c>
      <c r="P61" s="95">
        <v>113.68</v>
      </c>
      <c r="Q61" s="93">
        <v>144.71910999999994</v>
      </c>
      <c r="R61" s="94">
        <v>4.4549251119820824E-4</v>
      </c>
      <c r="S61" s="94">
        <v>4.1709506656477157E-4</v>
      </c>
      <c r="T61" s="94">
        <f>Q61/'סכום נכסי הקרן'!$C$43</f>
        <v>8.5029086981509535E-5</v>
      </c>
    </row>
    <row r="62" spans="2:20" s="130" customFormat="1">
      <c r="B62" s="86" t="s">
        <v>397</v>
      </c>
      <c r="C62" s="83" t="s">
        <v>398</v>
      </c>
      <c r="D62" s="96" t="s">
        <v>138</v>
      </c>
      <c r="E62" s="96" t="s">
        <v>279</v>
      </c>
      <c r="F62" s="83" t="s">
        <v>396</v>
      </c>
      <c r="G62" s="96" t="s">
        <v>328</v>
      </c>
      <c r="H62" s="83" t="s">
        <v>386</v>
      </c>
      <c r="I62" s="83" t="s">
        <v>147</v>
      </c>
      <c r="J62" s="83"/>
      <c r="K62" s="93">
        <v>5.42</v>
      </c>
      <c r="L62" s="96" t="s">
        <v>149</v>
      </c>
      <c r="M62" s="97">
        <v>3.2899999999999999E-2</v>
      </c>
      <c r="N62" s="97">
        <v>1.7500000000000002E-2</v>
      </c>
      <c r="O62" s="93">
        <v>1142298.3599999996</v>
      </c>
      <c r="P62" s="95">
        <v>108.75</v>
      </c>
      <c r="Q62" s="93">
        <v>1242.2494799999997</v>
      </c>
      <c r="R62" s="94">
        <v>5.192265272727271E-3</v>
      </c>
      <c r="S62" s="94">
        <v>3.5802882532282912E-3</v>
      </c>
      <c r="T62" s="94">
        <f>Q62/'סכום נכסי הקרן'!$C$43</f>
        <v>7.2987830762402434E-4</v>
      </c>
    </row>
    <row r="63" spans="2:20" s="130" customFormat="1">
      <c r="B63" s="86" t="s">
        <v>399</v>
      </c>
      <c r="C63" s="83" t="s">
        <v>400</v>
      </c>
      <c r="D63" s="96" t="s">
        <v>138</v>
      </c>
      <c r="E63" s="96" t="s">
        <v>279</v>
      </c>
      <c r="F63" s="83" t="s">
        <v>401</v>
      </c>
      <c r="G63" s="96" t="s">
        <v>328</v>
      </c>
      <c r="H63" s="83" t="s">
        <v>386</v>
      </c>
      <c r="I63" s="83" t="s">
        <v>147</v>
      </c>
      <c r="J63" s="83"/>
      <c r="K63" s="93">
        <v>1.1399999999999997</v>
      </c>
      <c r="L63" s="96" t="s">
        <v>149</v>
      </c>
      <c r="M63" s="97">
        <v>5.5E-2</v>
      </c>
      <c r="N63" s="97">
        <v>6.1999999999999989E-3</v>
      </c>
      <c r="O63" s="93">
        <v>34899.999999999993</v>
      </c>
      <c r="P63" s="95">
        <v>127.2</v>
      </c>
      <c r="Q63" s="93">
        <v>44.392800000000001</v>
      </c>
      <c r="R63" s="94">
        <v>4.6658283594689455E-4</v>
      </c>
      <c r="S63" s="94">
        <v>1.2794452557783557E-4</v>
      </c>
      <c r="T63" s="94">
        <f>Q63/'סכום נכסי הקרן'!$C$43</f>
        <v>2.6082797583213151E-5</v>
      </c>
    </row>
    <row r="64" spans="2:20" s="130" customFormat="1">
      <c r="B64" s="86" t="s">
        <v>402</v>
      </c>
      <c r="C64" s="83" t="s">
        <v>403</v>
      </c>
      <c r="D64" s="96" t="s">
        <v>138</v>
      </c>
      <c r="E64" s="96" t="s">
        <v>279</v>
      </c>
      <c r="F64" s="83" t="s">
        <v>401</v>
      </c>
      <c r="G64" s="96" t="s">
        <v>328</v>
      </c>
      <c r="H64" s="83" t="s">
        <v>386</v>
      </c>
      <c r="I64" s="83" t="s">
        <v>147</v>
      </c>
      <c r="J64" s="83"/>
      <c r="K64" s="93">
        <v>3.39</v>
      </c>
      <c r="L64" s="96" t="s">
        <v>149</v>
      </c>
      <c r="M64" s="97">
        <v>5.8499999999999996E-2</v>
      </c>
      <c r="N64" s="97">
        <v>1.18E-2</v>
      </c>
      <c r="O64" s="93">
        <v>0.18999999999999997</v>
      </c>
      <c r="P64" s="95">
        <v>126.1</v>
      </c>
      <c r="Q64" s="93">
        <v>2.3999999999999995E-4</v>
      </c>
      <c r="R64" s="94">
        <v>1.076008878085825E-10</v>
      </c>
      <c r="S64" s="94">
        <v>6.917041983988514E-10</v>
      </c>
      <c r="T64" s="94">
        <f>Q64/'סכום נכסי הקרן'!$C$43</f>
        <v>1.4101096168683109E-10</v>
      </c>
    </row>
    <row r="65" spans="2:20" s="130" customFormat="1">
      <c r="B65" s="86" t="s">
        <v>404</v>
      </c>
      <c r="C65" s="83" t="s">
        <v>405</v>
      </c>
      <c r="D65" s="96" t="s">
        <v>138</v>
      </c>
      <c r="E65" s="96" t="s">
        <v>279</v>
      </c>
      <c r="F65" s="83" t="s">
        <v>406</v>
      </c>
      <c r="G65" s="96" t="s">
        <v>328</v>
      </c>
      <c r="H65" s="83" t="s">
        <v>386</v>
      </c>
      <c r="I65" s="83" t="s">
        <v>145</v>
      </c>
      <c r="J65" s="83"/>
      <c r="K65" s="93">
        <v>1.4699999999999998</v>
      </c>
      <c r="L65" s="96" t="s">
        <v>149</v>
      </c>
      <c r="M65" s="97">
        <v>4.5499999999999999E-2</v>
      </c>
      <c r="N65" s="97">
        <v>4.2999999999999991E-3</v>
      </c>
      <c r="O65" s="93">
        <v>531805.99999999988</v>
      </c>
      <c r="P65" s="95">
        <v>126.5</v>
      </c>
      <c r="Q65" s="93">
        <v>672.7346</v>
      </c>
      <c r="R65" s="94">
        <v>1.8802095854958912E-3</v>
      </c>
      <c r="S65" s="94">
        <v>1.93888894678405E-3</v>
      </c>
      <c r="T65" s="94">
        <f>Q65/'סכום נכסי הקרן'!$C$43</f>
        <v>3.9526230377502354E-4</v>
      </c>
    </row>
    <row r="66" spans="2:20" s="130" customFormat="1">
      <c r="B66" s="86" t="s">
        <v>407</v>
      </c>
      <c r="C66" s="83" t="s">
        <v>408</v>
      </c>
      <c r="D66" s="96" t="s">
        <v>138</v>
      </c>
      <c r="E66" s="96" t="s">
        <v>279</v>
      </c>
      <c r="F66" s="83" t="s">
        <v>406</v>
      </c>
      <c r="G66" s="96" t="s">
        <v>328</v>
      </c>
      <c r="H66" s="83" t="s">
        <v>386</v>
      </c>
      <c r="I66" s="83" t="s">
        <v>145</v>
      </c>
      <c r="J66" s="83"/>
      <c r="K66" s="93">
        <v>6.52</v>
      </c>
      <c r="L66" s="96" t="s">
        <v>149</v>
      </c>
      <c r="M66" s="97">
        <v>4.7500000000000001E-2</v>
      </c>
      <c r="N66" s="97">
        <v>1.9599999999999999E-2</v>
      </c>
      <c r="O66" s="93">
        <v>2080845.9999999998</v>
      </c>
      <c r="P66" s="95">
        <v>142.24</v>
      </c>
      <c r="Q66" s="93">
        <v>2959.7953499999994</v>
      </c>
      <c r="R66" s="94">
        <v>1.697190904471503E-3</v>
      </c>
      <c r="S66" s="94">
        <v>8.5304286249849905E-3</v>
      </c>
      <c r="T66" s="94">
        <f>Q66/'סכום נכסי הקרן'!$C$43</f>
        <v>1.7390149529154617E-3</v>
      </c>
    </row>
    <row r="67" spans="2:20" s="130" customFormat="1">
      <c r="B67" s="86" t="s">
        <v>409</v>
      </c>
      <c r="C67" s="83" t="s">
        <v>410</v>
      </c>
      <c r="D67" s="96" t="s">
        <v>138</v>
      </c>
      <c r="E67" s="96" t="s">
        <v>279</v>
      </c>
      <c r="F67" s="83" t="s">
        <v>411</v>
      </c>
      <c r="G67" s="96" t="s">
        <v>328</v>
      </c>
      <c r="H67" s="83" t="s">
        <v>386</v>
      </c>
      <c r="I67" s="83" t="s">
        <v>147</v>
      </c>
      <c r="J67" s="83"/>
      <c r="K67" s="93">
        <v>1.6</v>
      </c>
      <c r="L67" s="96" t="s">
        <v>149</v>
      </c>
      <c r="M67" s="97">
        <v>4.9500000000000002E-2</v>
      </c>
      <c r="N67" s="97">
        <v>1.0700000000000001E-2</v>
      </c>
      <c r="O67" s="93">
        <v>157916.31999999998</v>
      </c>
      <c r="P67" s="95">
        <v>131.33000000000001</v>
      </c>
      <c r="Q67" s="93">
        <v>207.39149999999998</v>
      </c>
      <c r="R67" s="94">
        <v>2.4911468010876546E-4</v>
      </c>
      <c r="S67" s="94">
        <v>5.9772321359264746E-4</v>
      </c>
      <c r="T67" s="94">
        <f>Q67/'סכום נכסי הקרן'!$C$43</f>
        <v>1.2185197858614347E-4</v>
      </c>
    </row>
    <row r="68" spans="2:20" s="130" customFormat="1">
      <c r="B68" s="86" t="s">
        <v>412</v>
      </c>
      <c r="C68" s="83" t="s">
        <v>413</v>
      </c>
      <c r="D68" s="96" t="s">
        <v>138</v>
      </c>
      <c r="E68" s="96" t="s">
        <v>279</v>
      </c>
      <c r="F68" s="83" t="s">
        <v>411</v>
      </c>
      <c r="G68" s="96" t="s">
        <v>328</v>
      </c>
      <c r="H68" s="83" t="s">
        <v>386</v>
      </c>
      <c r="I68" s="83" t="s">
        <v>147</v>
      </c>
      <c r="J68" s="83"/>
      <c r="K68" s="93">
        <v>3.1300000000000003</v>
      </c>
      <c r="L68" s="96" t="s">
        <v>149</v>
      </c>
      <c r="M68" s="97">
        <v>6.5000000000000002E-2</v>
      </c>
      <c r="N68" s="97">
        <v>8.199999999999999E-3</v>
      </c>
      <c r="O68" s="93">
        <v>2138303.9099999997</v>
      </c>
      <c r="P68" s="95">
        <v>132.19</v>
      </c>
      <c r="Q68" s="93">
        <v>2826.6239199999995</v>
      </c>
      <c r="R68" s="94">
        <v>3.0312918309852634E-3</v>
      </c>
      <c r="S68" s="94">
        <v>8.1466151364942459E-3</v>
      </c>
      <c r="T68" s="94">
        <f>Q68/'סכום נכסי הקרן'!$C$43</f>
        <v>1.660770655359168E-3</v>
      </c>
    </row>
    <row r="69" spans="2:20" s="130" customFormat="1">
      <c r="B69" s="86" t="s">
        <v>414</v>
      </c>
      <c r="C69" s="83" t="s">
        <v>415</v>
      </c>
      <c r="D69" s="96" t="s">
        <v>138</v>
      </c>
      <c r="E69" s="96" t="s">
        <v>279</v>
      </c>
      <c r="F69" s="83" t="s">
        <v>411</v>
      </c>
      <c r="G69" s="96" t="s">
        <v>328</v>
      </c>
      <c r="H69" s="83" t="s">
        <v>386</v>
      </c>
      <c r="I69" s="83" t="s">
        <v>147</v>
      </c>
      <c r="J69" s="83"/>
      <c r="K69" s="93">
        <v>3.82</v>
      </c>
      <c r="L69" s="96" t="s">
        <v>149</v>
      </c>
      <c r="M69" s="97">
        <v>5.0999999999999997E-2</v>
      </c>
      <c r="N69" s="97">
        <v>1.9199999999999998E-2</v>
      </c>
      <c r="O69" s="93">
        <v>912978.99999999988</v>
      </c>
      <c r="P69" s="95">
        <v>131.06</v>
      </c>
      <c r="Q69" s="93">
        <v>1196.5502799999997</v>
      </c>
      <c r="R69" s="94">
        <v>4.4125565784263978E-4</v>
      </c>
      <c r="S69" s="94">
        <v>3.4485785511305048E-3</v>
      </c>
      <c r="T69" s="94">
        <f>Q69/'סכום נכסי הקרן'!$C$43</f>
        <v>7.0302794037269579E-4</v>
      </c>
    </row>
    <row r="70" spans="2:20" s="130" customFormat="1">
      <c r="B70" s="86" t="s">
        <v>416</v>
      </c>
      <c r="C70" s="83" t="s">
        <v>417</v>
      </c>
      <c r="D70" s="96" t="s">
        <v>138</v>
      </c>
      <c r="E70" s="96" t="s">
        <v>279</v>
      </c>
      <c r="F70" s="83" t="s">
        <v>411</v>
      </c>
      <c r="G70" s="96" t="s">
        <v>328</v>
      </c>
      <c r="H70" s="83" t="s">
        <v>386</v>
      </c>
      <c r="I70" s="83" t="s">
        <v>147</v>
      </c>
      <c r="J70" s="83"/>
      <c r="K70" s="93">
        <v>1.3800000000000001</v>
      </c>
      <c r="L70" s="96" t="s">
        <v>149</v>
      </c>
      <c r="M70" s="97">
        <v>5.2999999999999999E-2</v>
      </c>
      <c r="N70" s="97">
        <v>1.1699999999999999E-2</v>
      </c>
      <c r="O70" s="93">
        <v>673700.8</v>
      </c>
      <c r="P70" s="95">
        <v>123.62</v>
      </c>
      <c r="Q70" s="93">
        <v>832.82889999999986</v>
      </c>
      <c r="R70" s="94">
        <v>8.190774024977017E-4</v>
      </c>
      <c r="S70" s="94">
        <v>2.4002968611579046E-3</v>
      </c>
      <c r="T70" s="94">
        <f>Q70/'סכום נכסי הקרן'!$C$43</f>
        <v>4.893250171232737E-4</v>
      </c>
    </row>
    <row r="71" spans="2:20" s="130" customFormat="1">
      <c r="B71" s="86" t="s">
        <v>418</v>
      </c>
      <c r="C71" s="83" t="s">
        <v>419</v>
      </c>
      <c r="D71" s="96" t="s">
        <v>138</v>
      </c>
      <c r="E71" s="96" t="s">
        <v>279</v>
      </c>
      <c r="F71" s="83" t="s">
        <v>420</v>
      </c>
      <c r="G71" s="96" t="s">
        <v>328</v>
      </c>
      <c r="H71" s="83" t="s">
        <v>386</v>
      </c>
      <c r="I71" s="83" t="s">
        <v>147</v>
      </c>
      <c r="J71" s="83"/>
      <c r="K71" s="93">
        <v>3.2100000000000004</v>
      </c>
      <c r="L71" s="96" t="s">
        <v>149</v>
      </c>
      <c r="M71" s="97">
        <v>4.9500000000000002E-2</v>
      </c>
      <c r="N71" s="97">
        <v>1.6300000000000002E-2</v>
      </c>
      <c r="O71" s="93">
        <v>1115992.9699999997</v>
      </c>
      <c r="P71" s="95">
        <v>111.33</v>
      </c>
      <c r="Q71" s="93">
        <v>1242.4349799999998</v>
      </c>
      <c r="R71" s="94">
        <v>3.2547625116658881E-3</v>
      </c>
      <c r="S71" s="94">
        <v>3.5808228829316371E-3</v>
      </c>
      <c r="T71" s="94">
        <f>Q71/'סכום נכסי הקרן'!$C$43</f>
        <v>7.2998729734649484E-4</v>
      </c>
    </row>
    <row r="72" spans="2:20" s="130" customFormat="1">
      <c r="B72" s="86" t="s">
        <v>421</v>
      </c>
      <c r="C72" s="83" t="s">
        <v>422</v>
      </c>
      <c r="D72" s="96" t="s">
        <v>138</v>
      </c>
      <c r="E72" s="96" t="s">
        <v>279</v>
      </c>
      <c r="F72" s="83" t="s">
        <v>423</v>
      </c>
      <c r="G72" s="96" t="s">
        <v>281</v>
      </c>
      <c r="H72" s="83" t="s">
        <v>386</v>
      </c>
      <c r="I72" s="83" t="s">
        <v>147</v>
      </c>
      <c r="J72" s="83"/>
      <c r="K72" s="93">
        <v>4.34</v>
      </c>
      <c r="L72" s="96" t="s">
        <v>149</v>
      </c>
      <c r="M72" s="97">
        <v>3.85E-2</v>
      </c>
      <c r="N72" s="97">
        <v>5.4999999999999997E-3</v>
      </c>
      <c r="O72" s="93">
        <v>3099999.9999999995</v>
      </c>
      <c r="P72" s="95">
        <v>123.42</v>
      </c>
      <c r="Q72" s="93">
        <v>3826.0200499999992</v>
      </c>
      <c r="R72" s="94">
        <v>7.2781399891532223E-3</v>
      </c>
      <c r="S72" s="94">
        <v>1.1026975548929931E-2</v>
      </c>
      <c r="T72" s="94">
        <f>Q72/'סכום נכסי הקרן'!$C$43</f>
        <v>2.2479615278483229E-3</v>
      </c>
    </row>
    <row r="73" spans="2:20" s="130" customFormat="1">
      <c r="B73" s="86" t="s">
        <v>424</v>
      </c>
      <c r="C73" s="83" t="s">
        <v>425</v>
      </c>
      <c r="D73" s="96" t="s">
        <v>138</v>
      </c>
      <c r="E73" s="96" t="s">
        <v>279</v>
      </c>
      <c r="F73" s="83" t="s">
        <v>423</v>
      </c>
      <c r="G73" s="96" t="s">
        <v>281</v>
      </c>
      <c r="H73" s="83" t="s">
        <v>386</v>
      </c>
      <c r="I73" s="83" t="s">
        <v>145</v>
      </c>
      <c r="J73" s="83"/>
      <c r="K73" s="93">
        <v>0.94</v>
      </c>
      <c r="L73" s="96" t="s">
        <v>149</v>
      </c>
      <c r="M73" s="97">
        <v>4.2900000000000001E-2</v>
      </c>
      <c r="N73" s="97">
        <v>5.0000000000000001E-4</v>
      </c>
      <c r="O73" s="93">
        <v>257540.32999999996</v>
      </c>
      <c r="P73" s="95">
        <v>119.62</v>
      </c>
      <c r="Q73" s="93">
        <v>308.06974999999994</v>
      </c>
      <c r="R73" s="94">
        <v>9.0723390556115061E-4</v>
      </c>
      <c r="S73" s="94">
        <v>8.8788808114451893E-4</v>
      </c>
      <c r="T73" s="94">
        <f>Q73/'סכום נכסי הקרן'!$C$43</f>
        <v>1.8100504880884014E-4</v>
      </c>
    </row>
    <row r="74" spans="2:20" s="130" customFormat="1">
      <c r="B74" s="86" t="s">
        <v>426</v>
      </c>
      <c r="C74" s="83" t="s">
        <v>427</v>
      </c>
      <c r="D74" s="96" t="s">
        <v>138</v>
      </c>
      <c r="E74" s="96" t="s">
        <v>279</v>
      </c>
      <c r="F74" s="83" t="s">
        <v>423</v>
      </c>
      <c r="G74" s="96" t="s">
        <v>281</v>
      </c>
      <c r="H74" s="83" t="s">
        <v>386</v>
      </c>
      <c r="I74" s="83" t="s">
        <v>145</v>
      </c>
      <c r="J74" s="83"/>
      <c r="K74" s="93">
        <v>3.399999999999999</v>
      </c>
      <c r="L74" s="96" t="s">
        <v>149</v>
      </c>
      <c r="M74" s="97">
        <v>4.7500000000000001E-2</v>
      </c>
      <c r="N74" s="97">
        <v>4.4999999999999988E-3</v>
      </c>
      <c r="O74" s="93">
        <v>1778533.7499999998</v>
      </c>
      <c r="P74" s="95">
        <v>135.96</v>
      </c>
      <c r="Q74" s="93">
        <v>2418.0944900000004</v>
      </c>
      <c r="R74" s="94">
        <v>3.5016165998481247E-3</v>
      </c>
      <c r="S74" s="94">
        <v>6.9691921285755416E-3</v>
      </c>
      <c r="T74" s="94">
        <f>Q74/'סכום נכסי הקרן'!$C$43</f>
        <v>1.4207409561855311E-3</v>
      </c>
    </row>
    <row r="75" spans="2:20" s="130" customFormat="1">
      <c r="B75" s="86" t="s">
        <v>428</v>
      </c>
      <c r="C75" s="83" t="s">
        <v>429</v>
      </c>
      <c r="D75" s="96" t="s">
        <v>138</v>
      </c>
      <c r="E75" s="96" t="s">
        <v>279</v>
      </c>
      <c r="F75" s="83" t="s">
        <v>430</v>
      </c>
      <c r="G75" s="96" t="s">
        <v>281</v>
      </c>
      <c r="H75" s="83" t="s">
        <v>386</v>
      </c>
      <c r="I75" s="83" t="s">
        <v>147</v>
      </c>
      <c r="J75" s="83"/>
      <c r="K75" s="93">
        <v>3.6399999999999997</v>
      </c>
      <c r="L75" s="96" t="s">
        <v>149</v>
      </c>
      <c r="M75" s="97">
        <v>3.5499999999999997E-2</v>
      </c>
      <c r="N75" s="97">
        <v>6.8999999999999999E-3</v>
      </c>
      <c r="O75" s="93">
        <v>2477599.9999999995</v>
      </c>
      <c r="P75" s="95">
        <v>119.87</v>
      </c>
      <c r="Q75" s="93">
        <v>2969.8989999999994</v>
      </c>
      <c r="R75" s="94">
        <v>4.3452411226492351E-3</v>
      </c>
      <c r="S75" s="94">
        <v>8.5595483630022933E-3</v>
      </c>
      <c r="T75" s="94">
        <f>Q75/'סכום נכסי הקרן'!$C$43</f>
        <v>1.7449513087614914E-3</v>
      </c>
    </row>
    <row r="76" spans="2:20" s="130" customFormat="1">
      <c r="B76" s="86" t="s">
        <v>431</v>
      </c>
      <c r="C76" s="83" t="s">
        <v>432</v>
      </c>
      <c r="D76" s="96" t="s">
        <v>138</v>
      </c>
      <c r="E76" s="96" t="s">
        <v>279</v>
      </c>
      <c r="F76" s="83" t="s">
        <v>430</v>
      </c>
      <c r="G76" s="96" t="s">
        <v>281</v>
      </c>
      <c r="H76" s="83" t="s">
        <v>386</v>
      </c>
      <c r="I76" s="83" t="s">
        <v>147</v>
      </c>
      <c r="J76" s="83"/>
      <c r="K76" s="93">
        <v>2.5999999999999996</v>
      </c>
      <c r="L76" s="96" t="s">
        <v>149</v>
      </c>
      <c r="M76" s="97">
        <v>4.6500000000000007E-2</v>
      </c>
      <c r="N76" s="97">
        <v>5.0999999999999986E-3</v>
      </c>
      <c r="O76" s="93">
        <v>2439338.3899999997</v>
      </c>
      <c r="P76" s="95">
        <v>132.9</v>
      </c>
      <c r="Q76" s="93">
        <v>3241.8807299999994</v>
      </c>
      <c r="R76" s="94">
        <v>3.7196213554890798E-3</v>
      </c>
      <c r="S76" s="94">
        <v>9.3434271318722211E-3</v>
      </c>
      <c r="T76" s="94">
        <f>Q76/'סכום נכסי הקרן'!$C$43</f>
        <v>1.9047529975471083E-3</v>
      </c>
    </row>
    <row r="77" spans="2:20" s="130" customFormat="1">
      <c r="B77" s="86" t="s">
        <v>433</v>
      </c>
      <c r="C77" s="83" t="s">
        <v>434</v>
      </c>
      <c r="D77" s="96" t="s">
        <v>138</v>
      </c>
      <c r="E77" s="96" t="s">
        <v>279</v>
      </c>
      <c r="F77" s="83" t="s">
        <v>430</v>
      </c>
      <c r="G77" s="96" t="s">
        <v>281</v>
      </c>
      <c r="H77" s="83" t="s">
        <v>386</v>
      </c>
      <c r="I77" s="83" t="s">
        <v>147</v>
      </c>
      <c r="J77" s="83"/>
      <c r="K77" s="93">
        <v>6.9300000000000006</v>
      </c>
      <c r="L77" s="96" t="s">
        <v>149</v>
      </c>
      <c r="M77" s="97">
        <v>1.4999999999999999E-2</v>
      </c>
      <c r="N77" s="97">
        <v>1.2E-2</v>
      </c>
      <c r="O77" s="93">
        <v>2436511.8899999992</v>
      </c>
      <c r="P77" s="95">
        <v>100.49</v>
      </c>
      <c r="Q77" s="93">
        <v>2448.4506900000001</v>
      </c>
      <c r="R77" s="94">
        <v>3.7461872391026437E-3</v>
      </c>
      <c r="S77" s="94">
        <v>7.056681757689854E-3</v>
      </c>
      <c r="T77" s="94">
        <f>Q77/'סכום נכסי הקרן'!$C$43</f>
        <v>1.4385766101653551E-3</v>
      </c>
    </row>
    <row r="78" spans="2:20" s="130" customFormat="1">
      <c r="B78" s="86" t="s">
        <v>435</v>
      </c>
      <c r="C78" s="83" t="s">
        <v>436</v>
      </c>
      <c r="D78" s="96" t="s">
        <v>138</v>
      </c>
      <c r="E78" s="96" t="s">
        <v>279</v>
      </c>
      <c r="F78" s="83" t="s">
        <v>365</v>
      </c>
      <c r="G78" s="96" t="s">
        <v>366</v>
      </c>
      <c r="H78" s="83" t="s">
        <v>386</v>
      </c>
      <c r="I78" s="83" t="s">
        <v>147</v>
      </c>
      <c r="J78" s="83"/>
      <c r="K78" s="93">
        <v>6.33</v>
      </c>
      <c r="L78" s="96" t="s">
        <v>149</v>
      </c>
      <c r="M78" s="97">
        <v>3.85E-2</v>
      </c>
      <c r="N78" s="97">
        <v>1.5800000000000002E-2</v>
      </c>
      <c r="O78" s="93">
        <v>237053.99999999997</v>
      </c>
      <c r="P78" s="95">
        <v>118.29</v>
      </c>
      <c r="Q78" s="93">
        <v>280.41117999999994</v>
      </c>
      <c r="R78" s="94">
        <v>9.895933522490461E-4</v>
      </c>
      <c r="S78" s="94">
        <v>8.0817329368323347E-4</v>
      </c>
      <c r="T78" s="94">
        <f>Q78/'סכום נכסי הקרן'!$C$43</f>
        <v>1.6475437566474622E-4</v>
      </c>
    </row>
    <row r="79" spans="2:20" s="130" customFormat="1">
      <c r="B79" s="86" t="s">
        <v>437</v>
      </c>
      <c r="C79" s="83" t="s">
        <v>438</v>
      </c>
      <c r="D79" s="96" t="s">
        <v>138</v>
      </c>
      <c r="E79" s="96" t="s">
        <v>279</v>
      </c>
      <c r="F79" s="83" t="s">
        <v>365</v>
      </c>
      <c r="G79" s="96" t="s">
        <v>366</v>
      </c>
      <c r="H79" s="83" t="s">
        <v>386</v>
      </c>
      <c r="I79" s="83" t="s">
        <v>147</v>
      </c>
      <c r="J79" s="83"/>
      <c r="K79" s="93">
        <v>3.8599999999999994</v>
      </c>
      <c r="L79" s="96" t="s">
        <v>149</v>
      </c>
      <c r="M79" s="97">
        <v>3.9E-2</v>
      </c>
      <c r="N79" s="97">
        <v>7.9999999999999984E-3</v>
      </c>
      <c r="O79" s="93">
        <v>1072199.9999999998</v>
      </c>
      <c r="P79" s="95">
        <v>121.26</v>
      </c>
      <c r="Q79" s="93">
        <v>1300.1497099999999</v>
      </c>
      <c r="R79" s="94">
        <v>5.3870599022772655E-3</v>
      </c>
      <c r="S79" s="94">
        <v>3.7471625539752047E-3</v>
      </c>
      <c r="T79" s="94">
        <f>Q79/'סכום נכסי הקרן'!$C$43</f>
        <v>7.6389733726647737E-4</v>
      </c>
    </row>
    <row r="80" spans="2:20" s="130" customFormat="1">
      <c r="B80" s="86" t="s">
        <v>439</v>
      </c>
      <c r="C80" s="83" t="s">
        <v>440</v>
      </c>
      <c r="D80" s="96" t="s">
        <v>138</v>
      </c>
      <c r="E80" s="96" t="s">
        <v>279</v>
      </c>
      <c r="F80" s="83" t="s">
        <v>365</v>
      </c>
      <c r="G80" s="96" t="s">
        <v>366</v>
      </c>
      <c r="H80" s="83" t="s">
        <v>386</v>
      </c>
      <c r="I80" s="83" t="s">
        <v>147</v>
      </c>
      <c r="J80" s="83"/>
      <c r="K80" s="93">
        <v>4.7100000000000009</v>
      </c>
      <c r="L80" s="96" t="s">
        <v>149</v>
      </c>
      <c r="M80" s="97">
        <v>3.9E-2</v>
      </c>
      <c r="N80" s="97">
        <v>1.1000000000000001E-2</v>
      </c>
      <c r="O80" s="93">
        <v>19123.999999999996</v>
      </c>
      <c r="P80" s="95">
        <v>122.7</v>
      </c>
      <c r="Q80" s="93">
        <v>23.465129999999995</v>
      </c>
      <c r="R80" s="94">
        <v>4.7925920820985752E-5</v>
      </c>
      <c r="S80" s="94">
        <v>6.76288705707285E-5</v>
      </c>
      <c r="T80" s="94">
        <f>Q80/'סכום נכסי הקרן'!$C$43</f>
        <v>1.3786835614193794E-5</v>
      </c>
    </row>
    <row r="81" spans="2:20" s="130" customFormat="1">
      <c r="B81" s="86" t="s">
        <v>441</v>
      </c>
      <c r="C81" s="83" t="s">
        <v>442</v>
      </c>
      <c r="D81" s="96" t="s">
        <v>138</v>
      </c>
      <c r="E81" s="96" t="s">
        <v>279</v>
      </c>
      <c r="F81" s="83" t="s">
        <v>365</v>
      </c>
      <c r="G81" s="96" t="s">
        <v>366</v>
      </c>
      <c r="H81" s="83" t="s">
        <v>386</v>
      </c>
      <c r="I81" s="83" t="s">
        <v>147</v>
      </c>
      <c r="J81" s="83"/>
      <c r="K81" s="93">
        <v>7.1000000000000014</v>
      </c>
      <c r="L81" s="96" t="s">
        <v>149</v>
      </c>
      <c r="M81" s="97">
        <v>3.85E-2</v>
      </c>
      <c r="N81" s="97">
        <v>1.7900000000000003E-2</v>
      </c>
      <c r="O81" s="93">
        <v>224087.99999999997</v>
      </c>
      <c r="P81" s="95">
        <v>118.56</v>
      </c>
      <c r="Q81" s="93">
        <v>265.67872999999992</v>
      </c>
      <c r="R81" s="94">
        <v>8.9635199999999989E-4</v>
      </c>
      <c r="S81" s="94">
        <v>7.6571288735947853E-4</v>
      </c>
      <c r="T81" s="94">
        <f>Q81/'סכום נכסי הקרן'!$C$43</f>
        <v>1.5609838840431641E-4</v>
      </c>
    </row>
    <row r="82" spans="2:20" s="130" customFormat="1">
      <c r="B82" s="86" t="s">
        <v>443</v>
      </c>
      <c r="C82" s="83" t="s">
        <v>444</v>
      </c>
      <c r="D82" s="96" t="s">
        <v>138</v>
      </c>
      <c r="E82" s="96" t="s">
        <v>279</v>
      </c>
      <c r="F82" s="83" t="s">
        <v>445</v>
      </c>
      <c r="G82" s="96" t="s">
        <v>446</v>
      </c>
      <c r="H82" s="83" t="s">
        <v>386</v>
      </c>
      <c r="I82" s="83" t="s">
        <v>147</v>
      </c>
      <c r="J82" s="83"/>
      <c r="K82" s="93">
        <v>0.98999999999999977</v>
      </c>
      <c r="L82" s="96" t="s">
        <v>149</v>
      </c>
      <c r="M82" s="97">
        <v>1.2800000000000001E-2</v>
      </c>
      <c r="N82" s="97">
        <v>2.0999999999999999E-3</v>
      </c>
      <c r="O82" s="93">
        <v>468401.99999999994</v>
      </c>
      <c r="P82" s="95">
        <v>100.3</v>
      </c>
      <c r="Q82" s="93">
        <v>472.80498999999998</v>
      </c>
      <c r="R82" s="94">
        <v>3.9033499999999994E-3</v>
      </c>
      <c r="S82" s="94">
        <v>1.3626716525288625E-3</v>
      </c>
      <c r="T82" s="94">
        <f>Q82/'סכום נכסי הקרן'!$C$43</f>
        <v>2.7779452637596901E-4</v>
      </c>
    </row>
    <row r="83" spans="2:20" s="130" customFormat="1">
      <c r="B83" s="86" t="s">
        <v>447</v>
      </c>
      <c r="C83" s="83" t="s">
        <v>448</v>
      </c>
      <c r="D83" s="96" t="s">
        <v>138</v>
      </c>
      <c r="E83" s="96" t="s">
        <v>279</v>
      </c>
      <c r="F83" s="83" t="s">
        <v>449</v>
      </c>
      <c r="G83" s="96" t="s">
        <v>366</v>
      </c>
      <c r="H83" s="83" t="s">
        <v>386</v>
      </c>
      <c r="I83" s="83" t="s">
        <v>145</v>
      </c>
      <c r="J83" s="83"/>
      <c r="K83" s="93">
        <v>4.8899999999999988</v>
      </c>
      <c r="L83" s="96" t="s">
        <v>149</v>
      </c>
      <c r="M83" s="97">
        <v>3.7499999999999999E-2</v>
      </c>
      <c r="N83" s="97">
        <v>1.2799999999999995E-2</v>
      </c>
      <c r="O83" s="93">
        <v>1825156.9999999998</v>
      </c>
      <c r="P83" s="95">
        <v>119.75</v>
      </c>
      <c r="Q83" s="93">
        <v>2185.6254700000004</v>
      </c>
      <c r="R83" s="94">
        <v>2.3559493035835272E-3</v>
      </c>
      <c r="S83" s="94">
        <v>6.2991929738602636E-3</v>
      </c>
      <c r="T83" s="94">
        <f>Q83/'סכום נכסי הקרן'!$C$43</f>
        <v>1.2841547892163845E-3</v>
      </c>
    </row>
    <row r="84" spans="2:20" s="130" customFormat="1">
      <c r="B84" s="86" t="s">
        <v>450</v>
      </c>
      <c r="C84" s="83" t="s">
        <v>451</v>
      </c>
      <c r="D84" s="96" t="s">
        <v>138</v>
      </c>
      <c r="E84" s="96" t="s">
        <v>279</v>
      </c>
      <c r="F84" s="83" t="s">
        <v>449</v>
      </c>
      <c r="G84" s="96" t="s">
        <v>366</v>
      </c>
      <c r="H84" s="83" t="s">
        <v>386</v>
      </c>
      <c r="I84" s="83" t="s">
        <v>145</v>
      </c>
      <c r="J84" s="83"/>
      <c r="K84" s="93">
        <v>8.39</v>
      </c>
      <c r="L84" s="96" t="s">
        <v>149</v>
      </c>
      <c r="M84" s="97">
        <v>2.4799999999999999E-2</v>
      </c>
      <c r="N84" s="97">
        <v>1.9200000000000002E-2</v>
      </c>
      <c r="O84" s="93">
        <v>659099.99999999988</v>
      </c>
      <c r="P84" s="95">
        <v>103.58</v>
      </c>
      <c r="Q84" s="93">
        <v>682.69579999999985</v>
      </c>
      <c r="R84" s="94">
        <v>2.5643120593865257E-3</v>
      </c>
      <c r="S84" s="94">
        <v>1.9675981295385939E-3</v>
      </c>
      <c r="T84" s="94">
        <f>Q84/'סכום נכסי הקרן'!$C$43</f>
        <v>4.0111496373983538E-4</v>
      </c>
    </row>
    <row r="85" spans="2:20" s="130" customFormat="1">
      <c r="B85" s="86" t="s">
        <v>452</v>
      </c>
      <c r="C85" s="83" t="s">
        <v>453</v>
      </c>
      <c r="D85" s="96" t="s">
        <v>138</v>
      </c>
      <c r="E85" s="96" t="s">
        <v>279</v>
      </c>
      <c r="F85" s="83" t="s">
        <v>454</v>
      </c>
      <c r="G85" s="96" t="s">
        <v>328</v>
      </c>
      <c r="H85" s="83" t="s">
        <v>386</v>
      </c>
      <c r="I85" s="83" t="s">
        <v>147</v>
      </c>
      <c r="J85" s="83"/>
      <c r="K85" s="93">
        <v>3.73</v>
      </c>
      <c r="L85" s="96" t="s">
        <v>149</v>
      </c>
      <c r="M85" s="97">
        <v>5.0999999999999997E-2</v>
      </c>
      <c r="N85" s="97">
        <v>8.8000000000000005E-3</v>
      </c>
      <c r="O85" s="93">
        <v>5379125.419999999</v>
      </c>
      <c r="P85" s="95">
        <v>128.79</v>
      </c>
      <c r="Q85" s="93">
        <v>6927.7758499999991</v>
      </c>
      <c r="R85" s="94">
        <v>4.6317536819699637E-3</v>
      </c>
      <c r="S85" s="94">
        <v>1.9966548504213213E-2</v>
      </c>
      <c r="T85" s="94">
        <f>Q85/'סכום נכסי הקרן'!$C$43</f>
        <v>4.0703847289970986E-3</v>
      </c>
    </row>
    <row r="86" spans="2:20" s="130" customFormat="1">
      <c r="B86" s="86" t="s">
        <v>455</v>
      </c>
      <c r="C86" s="83" t="s">
        <v>456</v>
      </c>
      <c r="D86" s="96" t="s">
        <v>138</v>
      </c>
      <c r="E86" s="96" t="s">
        <v>279</v>
      </c>
      <c r="F86" s="83" t="s">
        <v>454</v>
      </c>
      <c r="G86" s="96" t="s">
        <v>328</v>
      </c>
      <c r="H86" s="83" t="s">
        <v>386</v>
      </c>
      <c r="I86" s="83" t="s">
        <v>147</v>
      </c>
      <c r="J86" s="83"/>
      <c r="K86" s="93">
        <v>4.0299999999999994</v>
      </c>
      <c r="L86" s="96" t="s">
        <v>149</v>
      </c>
      <c r="M86" s="97">
        <v>3.4000000000000002E-2</v>
      </c>
      <c r="N86" s="97">
        <v>1.1099999999999997E-2</v>
      </c>
      <c r="O86" s="93">
        <v>1332669.9899999998</v>
      </c>
      <c r="P86" s="95">
        <v>111.53</v>
      </c>
      <c r="Q86" s="93">
        <v>1486.32683</v>
      </c>
      <c r="R86" s="94">
        <v>3.8139600106946677E-3</v>
      </c>
      <c r="S86" s="94">
        <v>4.2837437854327332E-3</v>
      </c>
      <c r="T86" s="94">
        <f>Q86/'סכום נכסי הקרן'!$C$43</f>
        <v>8.7328489866349637E-4</v>
      </c>
    </row>
    <row r="87" spans="2:20" s="130" customFormat="1">
      <c r="B87" s="86" t="s">
        <v>457</v>
      </c>
      <c r="C87" s="83" t="s">
        <v>458</v>
      </c>
      <c r="D87" s="96" t="s">
        <v>138</v>
      </c>
      <c r="E87" s="96" t="s">
        <v>279</v>
      </c>
      <c r="F87" s="83" t="s">
        <v>454</v>
      </c>
      <c r="G87" s="96" t="s">
        <v>328</v>
      </c>
      <c r="H87" s="83" t="s">
        <v>386</v>
      </c>
      <c r="I87" s="83" t="s">
        <v>147</v>
      </c>
      <c r="J87" s="83"/>
      <c r="K87" s="93">
        <v>5.07</v>
      </c>
      <c r="L87" s="96" t="s">
        <v>149</v>
      </c>
      <c r="M87" s="97">
        <v>2.5499999999999998E-2</v>
      </c>
      <c r="N87" s="97">
        <v>1.3600000000000001E-2</v>
      </c>
      <c r="O87" s="93">
        <v>1375734.5199999998</v>
      </c>
      <c r="P87" s="95">
        <v>106.15</v>
      </c>
      <c r="Q87" s="93">
        <v>1460.3421899999996</v>
      </c>
      <c r="R87" s="94">
        <v>1.4861490853676506E-3</v>
      </c>
      <c r="S87" s="94">
        <v>4.2088534330082207E-3</v>
      </c>
      <c r="T87" s="94">
        <f>Q87/'סכום נכסי הקרן'!$C$43</f>
        <v>8.5801773584897082E-4</v>
      </c>
    </row>
    <row r="88" spans="2:20" s="130" customFormat="1">
      <c r="B88" s="86" t="s">
        <v>459</v>
      </c>
      <c r="C88" s="83" t="s">
        <v>460</v>
      </c>
      <c r="D88" s="96" t="s">
        <v>138</v>
      </c>
      <c r="E88" s="96" t="s">
        <v>279</v>
      </c>
      <c r="F88" s="83" t="s">
        <v>454</v>
      </c>
      <c r="G88" s="96" t="s">
        <v>328</v>
      </c>
      <c r="H88" s="83" t="s">
        <v>386</v>
      </c>
      <c r="I88" s="83" t="s">
        <v>147</v>
      </c>
      <c r="J88" s="83"/>
      <c r="K88" s="93">
        <v>3.9299999999999997</v>
      </c>
      <c r="L88" s="96" t="s">
        <v>149</v>
      </c>
      <c r="M88" s="97">
        <v>4.9000000000000002E-2</v>
      </c>
      <c r="N88" s="97">
        <v>1.41E-2</v>
      </c>
      <c r="O88" s="93">
        <v>2082341.2599999998</v>
      </c>
      <c r="P88" s="95">
        <v>115.41</v>
      </c>
      <c r="Q88" s="93">
        <v>2454.8739099999998</v>
      </c>
      <c r="R88" s="94">
        <v>2.0600511277483551E-3</v>
      </c>
      <c r="S88" s="94">
        <v>7.0751941253616845E-3</v>
      </c>
      <c r="T88" s="94">
        <f>Q88/'סכום נכסי הקרן'!$C$43</f>
        <v>1.4423505452875469E-3</v>
      </c>
    </row>
    <row r="89" spans="2:20" s="130" customFormat="1">
      <c r="B89" s="86" t="s">
        <v>461</v>
      </c>
      <c r="C89" s="83" t="s">
        <v>462</v>
      </c>
      <c r="D89" s="96" t="s">
        <v>138</v>
      </c>
      <c r="E89" s="96" t="s">
        <v>279</v>
      </c>
      <c r="F89" s="83" t="s">
        <v>423</v>
      </c>
      <c r="G89" s="96" t="s">
        <v>281</v>
      </c>
      <c r="H89" s="83" t="s">
        <v>386</v>
      </c>
      <c r="I89" s="83" t="s">
        <v>145</v>
      </c>
      <c r="J89" s="83"/>
      <c r="K89" s="93">
        <v>2.0999999999999996</v>
      </c>
      <c r="L89" s="96" t="s">
        <v>149</v>
      </c>
      <c r="M89" s="97">
        <v>5.2499999999999998E-2</v>
      </c>
      <c r="N89" s="97">
        <v>2.7999999999999991E-3</v>
      </c>
      <c r="O89" s="93">
        <v>582079.99999999988</v>
      </c>
      <c r="P89" s="95">
        <v>136.47999999999999</v>
      </c>
      <c r="Q89" s="93">
        <v>794.42281000000003</v>
      </c>
      <c r="R89" s="94">
        <v>1.2126666666666664E-3</v>
      </c>
      <c r="S89" s="94">
        <v>2.2896066374200547E-3</v>
      </c>
      <c r="T89" s="94">
        <f>Q89/'סכום נכסי הקרן'!$C$43</f>
        <v>4.6675968510022798E-4</v>
      </c>
    </row>
    <row r="90" spans="2:20" s="130" customFormat="1">
      <c r="B90" s="86" t="s">
        <v>463</v>
      </c>
      <c r="C90" s="83" t="s">
        <v>464</v>
      </c>
      <c r="D90" s="96" t="s">
        <v>138</v>
      </c>
      <c r="E90" s="96" t="s">
        <v>279</v>
      </c>
      <c r="F90" s="83" t="s">
        <v>423</v>
      </c>
      <c r="G90" s="96" t="s">
        <v>281</v>
      </c>
      <c r="H90" s="83" t="s">
        <v>386</v>
      </c>
      <c r="I90" s="83" t="s">
        <v>145</v>
      </c>
      <c r="J90" s="83"/>
      <c r="K90" s="93">
        <v>1.4900000000000002</v>
      </c>
      <c r="L90" s="96" t="s">
        <v>149</v>
      </c>
      <c r="M90" s="97">
        <v>5.5E-2</v>
      </c>
      <c r="N90" s="97">
        <v>9.0000000000000008E-4</v>
      </c>
      <c r="O90" s="93">
        <v>164990.13999999998</v>
      </c>
      <c r="P90" s="95">
        <v>132.78</v>
      </c>
      <c r="Q90" s="93">
        <v>219.07389999999995</v>
      </c>
      <c r="R90" s="94">
        <v>1.031188375E-3</v>
      </c>
      <c r="S90" s="94">
        <v>6.3139306829004219E-4</v>
      </c>
      <c r="T90" s="94">
        <f>Q90/'סכום נכסי הקרן'!$C$43</f>
        <v>1.2871592216451945E-4</v>
      </c>
    </row>
    <row r="91" spans="2:20" s="130" customFormat="1">
      <c r="B91" s="86" t="s">
        <v>465</v>
      </c>
      <c r="C91" s="83" t="s">
        <v>466</v>
      </c>
      <c r="D91" s="96" t="s">
        <v>138</v>
      </c>
      <c r="E91" s="96" t="s">
        <v>279</v>
      </c>
      <c r="F91" s="83" t="s">
        <v>381</v>
      </c>
      <c r="G91" s="96" t="s">
        <v>366</v>
      </c>
      <c r="H91" s="83" t="s">
        <v>386</v>
      </c>
      <c r="I91" s="83" t="s">
        <v>145</v>
      </c>
      <c r="J91" s="83"/>
      <c r="K91" s="93">
        <v>3.3299999999999996</v>
      </c>
      <c r="L91" s="96" t="s">
        <v>149</v>
      </c>
      <c r="M91" s="97">
        <v>3.6000000000000004E-2</v>
      </c>
      <c r="N91" s="97">
        <v>6.1999999999999998E-3</v>
      </c>
      <c r="O91" s="93">
        <v>2295899.9999999995</v>
      </c>
      <c r="P91" s="95">
        <v>115.48</v>
      </c>
      <c r="Q91" s="93">
        <v>2651.3053299999997</v>
      </c>
      <c r="R91" s="94">
        <v>5.5495127044900786E-3</v>
      </c>
      <c r="S91" s="94">
        <v>7.6413292833260506E-3</v>
      </c>
      <c r="T91" s="94">
        <f>Q91/'סכום נכסי הקרן'!$C$43</f>
        <v>1.5577629762863379E-3</v>
      </c>
    </row>
    <row r="92" spans="2:20" s="130" customFormat="1">
      <c r="B92" s="86" t="s">
        <v>467</v>
      </c>
      <c r="C92" s="83" t="s">
        <v>468</v>
      </c>
      <c r="D92" s="96" t="s">
        <v>138</v>
      </c>
      <c r="E92" s="96" t="s">
        <v>279</v>
      </c>
      <c r="F92" s="83" t="s">
        <v>469</v>
      </c>
      <c r="G92" s="96" t="s">
        <v>328</v>
      </c>
      <c r="H92" s="83" t="s">
        <v>386</v>
      </c>
      <c r="I92" s="83" t="s">
        <v>147</v>
      </c>
      <c r="J92" s="83"/>
      <c r="K92" s="93">
        <v>3.06</v>
      </c>
      <c r="L92" s="96" t="s">
        <v>149</v>
      </c>
      <c r="M92" s="97">
        <v>3.9E-2</v>
      </c>
      <c r="N92" s="97">
        <v>7.1000000000000004E-3</v>
      </c>
      <c r="O92" s="93">
        <v>611131.58999999985</v>
      </c>
      <c r="P92" s="95">
        <v>116.44</v>
      </c>
      <c r="Q92" s="93">
        <v>711.60158999999987</v>
      </c>
      <c r="R92" s="94">
        <v>1.3749241516323501E-3</v>
      </c>
      <c r="S92" s="94">
        <v>2.0509075307929086E-3</v>
      </c>
      <c r="T92" s="94">
        <f>Q92/'סכום נכסי הקרן'!$C$43</f>
        <v>4.1809843559907536E-4</v>
      </c>
    </row>
    <row r="93" spans="2:20" s="130" customFormat="1">
      <c r="B93" s="86" t="s">
        <v>470</v>
      </c>
      <c r="C93" s="83" t="s">
        <v>471</v>
      </c>
      <c r="D93" s="96" t="s">
        <v>138</v>
      </c>
      <c r="E93" s="96" t="s">
        <v>279</v>
      </c>
      <c r="F93" s="83" t="s">
        <v>469</v>
      </c>
      <c r="G93" s="96" t="s">
        <v>328</v>
      </c>
      <c r="H93" s="83" t="s">
        <v>386</v>
      </c>
      <c r="I93" s="83" t="s">
        <v>147</v>
      </c>
      <c r="J93" s="83"/>
      <c r="K93" s="93">
        <v>5.669999999999999</v>
      </c>
      <c r="L93" s="96" t="s">
        <v>149</v>
      </c>
      <c r="M93" s="97">
        <v>0.04</v>
      </c>
      <c r="N93" s="97">
        <v>1.2599999999999998E-2</v>
      </c>
      <c r="O93" s="93">
        <v>4082338.5299999993</v>
      </c>
      <c r="P93" s="95">
        <v>114.18</v>
      </c>
      <c r="Q93" s="93">
        <v>4661.2142199999998</v>
      </c>
      <c r="R93" s="94">
        <v>6.9385198099516507E-3</v>
      </c>
      <c r="S93" s="94">
        <v>1.3434089356710116E-2</v>
      </c>
      <c r="T93" s="94">
        <f>Q93/'סכום נכסי הקרן'!$C$43</f>
        <v>2.7386762491272182E-3</v>
      </c>
    </row>
    <row r="94" spans="2:20" s="130" customFormat="1">
      <c r="B94" s="86" t="s">
        <v>472</v>
      </c>
      <c r="C94" s="83" t="s">
        <v>473</v>
      </c>
      <c r="D94" s="96" t="s">
        <v>138</v>
      </c>
      <c r="E94" s="96" t="s">
        <v>279</v>
      </c>
      <c r="F94" s="83" t="s">
        <v>469</v>
      </c>
      <c r="G94" s="96" t="s">
        <v>328</v>
      </c>
      <c r="H94" s="83" t="s">
        <v>386</v>
      </c>
      <c r="I94" s="83" t="s">
        <v>147</v>
      </c>
      <c r="J94" s="83"/>
      <c r="K94" s="93">
        <v>7.2100000000000009</v>
      </c>
      <c r="L94" s="96" t="s">
        <v>149</v>
      </c>
      <c r="M94" s="97">
        <v>0.04</v>
      </c>
      <c r="N94" s="97">
        <v>1.8200000000000001E-2</v>
      </c>
      <c r="O94" s="93">
        <v>801999.99999999988</v>
      </c>
      <c r="P94" s="95">
        <v>116.8</v>
      </c>
      <c r="Q94" s="93">
        <v>936.73603999999978</v>
      </c>
      <c r="R94" s="94">
        <v>5.5719208537127604E-3</v>
      </c>
      <c r="S94" s="94">
        <v>2.6997677152479763E-3</v>
      </c>
      <c r="T94" s="94">
        <f>Q94/'סכום נכסי הקרן'!$C$43</f>
        <v>5.5037520769630783E-4</v>
      </c>
    </row>
    <row r="95" spans="2:20" s="130" customFormat="1">
      <c r="B95" s="86" t="s">
        <v>474</v>
      </c>
      <c r="C95" s="83" t="s">
        <v>475</v>
      </c>
      <c r="D95" s="96" t="s">
        <v>138</v>
      </c>
      <c r="E95" s="96" t="s">
        <v>279</v>
      </c>
      <c r="F95" s="83" t="s">
        <v>298</v>
      </c>
      <c r="G95" s="96" t="s">
        <v>281</v>
      </c>
      <c r="H95" s="83" t="s">
        <v>476</v>
      </c>
      <c r="I95" s="83" t="s">
        <v>147</v>
      </c>
      <c r="J95" s="83"/>
      <c r="K95" s="93">
        <v>0.73</v>
      </c>
      <c r="L95" s="96" t="s">
        <v>149</v>
      </c>
      <c r="M95" s="97">
        <v>6.5000000000000002E-2</v>
      </c>
      <c r="N95" s="97">
        <v>-2.2000000000000001E-3</v>
      </c>
      <c r="O95" s="93">
        <v>562024.99999999988</v>
      </c>
      <c r="P95" s="95">
        <v>133.88999999999999</v>
      </c>
      <c r="Q95" s="93">
        <v>752.49525999999992</v>
      </c>
      <c r="R95" s="94">
        <v>8.3139792899408272E-4</v>
      </c>
      <c r="S95" s="94">
        <v>2.1687672109051469E-3</v>
      </c>
      <c r="T95" s="94">
        <f>Q95/'סכום נכסי הקרן'!$C$43</f>
        <v>4.4212533448909167E-4</v>
      </c>
    </row>
    <row r="96" spans="2:20" s="130" customFormat="1">
      <c r="B96" s="86" t="s">
        <v>477</v>
      </c>
      <c r="C96" s="83" t="s">
        <v>478</v>
      </c>
      <c r="D96" s="96" t="s">
        <v>138</v>
      </c>
      <c r="E96" s="96" t="s">
        <v>279</v>
      </c>
      <c r="F96" s="83" t="s">
        <v>479</v>
      </c>
      <c r="G96" s="96" t="s">
        <v>281</v>
      </c>
      <c r="H96" s="83" t="s">
        <v>476</v>
      </c>
      <c r="I96" s="83" t="s">
        <v>145</v>
      </c>
      <c r="J96" s="83"/>
      <c r="K96" s="93">
        <v>3.9200000000000004</v>
      </c>
      <c r="L96" s="96" t="s">
        <v>149</v>
      </c>
      <c r="M96" s="97">
        <v>4.1500000000000002E-2</v>
      </c>
      <c r="N96" s="97">
        <v>6.0999999999999995E-3</v>
      </c>
      <c r="O96" s="93">
        <v>105999.99999999999</v>
      </c>
      <c r="P96" s="95">
        <v>120.04</v>
      </c>
      <c r="Q96" s="93">
        <v>127.24240999999998</v>
      </c>
      <c r="R96" s="94">
        <v>3.5228235763306133E-4</v>
      </c>
      <c r="S96" s="94">
        <v>3.6672545504744995E-4</v>
      </c>
      <c r="T96" s="94">
        <f>Q96/'סכום נכסי הקרן'!$C$43</f>
        <v>7.4760727506041895E-5</v>
      </c>
    </row>
    <row r="97" spans="2:20" s="130" customFormat="1">
      <c r="B97" s="86" t="s">
        <v>480</v>
      </c>
      <c r="C97" s="83" t="s">
        <v>481</v>
      </c>
      <c r="D97" s="96" t="s">
        <v>138</v>
      </c>
      <c r="E97" s="96" t="s">
        <v>279</v>
      </c>
      <c r="F97" s="83" t="s">
        <v>482</v>
      </c>
      <c r="G97" s="96" t="s">
        <v>328</v>
      </c>
      <c r="H97" s="83" t="s">
        <v>476</v>
      </c>
      <c r="I97" s="83" t="s">
        <v>147</v>
      </c>
      <c r="J97" s="83"/>
      <c r="K97" s="93">
        <v>4.59</v>
      </c>
      <c r="L97" s="96" t="s">
        <v>149</v>
      </c>
      <c r="M97" s="97">
        <v>2.8500000000000001E-2</v>
      </c>
      <c r="N97" s="97">
        <v>1.4900000000000002E-2</v>
      </c>
      <c r="O97" s="93">
        <v>1168987.71</v>
      </c>
      <c r="P97" s="95">
        <v>106</v>
      </c>
      <c r="Q97" s="93">
        <v>1239.1269799999998</v>
      </c>
      <c r="R97" s="94">
        <v>2.1238218757773479E-3</v>
      </c>
      <c r="S97" s="94">
        <v>3.5712888933970397E-3</v>
      </c>
      <c r="T97" s="94">
        <f>Q97/'סכום נכסי הקרן'!$C$43</f>
        <v>7.2804369625791129E-4</v>
      </c>
    </row>
    <row r="98" spans="2:20" s="130" customFormat="1">
      <c r="B98" s="86" t="s">
        <v>483</v>
      </c>
      <c r="C98" s="83" t="s">
        <v>484</v>
      </c>
      <c r="D98" s="96" t="s">
        <v>138</v>
      </c>
      <c r="E98" s="96" t="s">
        <v>279</v>
      </c>
      <c r="F98" s="83" t="s">
        <v>482</v>
      </c>
      <c r="G98" s="96" t="s">
        <v>328</v>
      </c>
      <c r="H98" s="83" t="s">
        <v>476</v>
      </c>
      <c r="I98" s="83" t="s">
        <v>147</v>
      </c>
      <c r="J98" s="83"/>
      <c r="K98" s="93">
        <v>3.2699999999999996</v>
      </c>
      <c r="L98" s="96" t="s">
        <v>149</v>
      </c>
      <c r="M98" s="97">
        <v>3.7699999999999997E-2</v>
      </c>
      <c r="N98" s="97">
        <v>7.9999999999999984E-3</v>
      </c>
      <c r="O98" s="93">
        <v>1910534.8599999996</v>
      </c>
      <c r="P98" s="95">
        <v>118.84</v>
      </c>
      <c r="Q98" s="93">
        <v>2270.4796699999997</v>
      </c>
      <c r="R98" s="94">
        <v>4.71287428009322E-3</v>
      </c>
      <c r="S98" s="94">
        <v>6.5437513338259942E-3</v>
      </c>
      <c r="T98" s="94">
        <f>Q98/'סכום נכסי הקרן'!$C$43</f>
        <v>1.3340105073212454E-3</v>
      </c>
    </row>
    <row r="99" spans="2:20" s="130" customFormat="1">
      <c r="B99" s="86" t="s">
        <v>485</v>
      </c>
      <c r="C99" s="83" t="s">
        <v>486</v>
      </c>
      <c r="D99" s="96" t="s">
        <v>138</v>
      </c>
      <c r="E99" s="96" t="s">
        <v>279</v>
      </c>
      <c r="F99" s="83" t="s">
        <v>423</v>
      </c>
      <c r="G99" s="96" t="s">
        <v>281</v>
      </c>
      <c r="H99" s="83" t="s">
        <v>476</v>
      </c>
      <c r="I99" s="83" t="s">
        <v>147</v>
      </c>
      <c r="J99" s="83"/>
      <c r="K99" s="93">
        <v>3.6199999999999997</v>
      </c>
      <c r="L99" s="96" t="s">
        <v>149</v>
      </c>
      <c r="M99" s="97">
        <v>6.4000000000000001E-2</v>
      </c>
      <c r="N99" s="97">
        <v>1.1000000000000001E-2</v>
      </c>
      <c r="O99" s="93">
        <v>6728159.9999999991</v>
      </c>
      <c r="P99" s="95">
        <v>136</v>
      </c>
      <c r="Q99" s="93">
        <v>9150.2977399999982</v>
      </c>
      <c r="R99" s="94">
        <v>5.374013413148207E-3</v>
      </c>
      <c r="S99" s="94">
        <v>2.6372080680656339E-2</v>
      </c>
      <c r="T99" s="94">
        <f>Q99/'סכום נכסי הקרן'!$C$43</f>
        <v>5.3762178501593214E-3</v>
      </c>
    </row>
    <row r="100" spans="2:20" s="130" customFormat="1">
      <c r="B100" s="86" t="s">
        <v>487</v>
      </c>
      <c r="C100" s="83" t="s">
        <v>488</v>
      </c>
      <c r="D100" s="96" t="s">
        <v>138</v>
      </c>
      <c r="E100" s="96" t="s">
        <v>279</v>
      </c>
      <c r="F100" s="83" t="s">
        <v>489</v>
      </c>
      <c r="G100" s="96" t="s">
        <v>446</v>
      </c>
      <c r="H100" s="83" t="s">
        <v>476</v>
      </c>
      <c r="I100" s="83" t="s">
        <v>145</v>
      </c>
      <c r="J100" s="83"/>
      <c r="K100" s="93">
        <v>3.4100000000000006</v>
      </c>
      <c r="L100" s="96" t="s">
        <v>149</v>
      </c>
      <c r="M100" s="97">
        <v>6.0999999999999999E-2</v>
      </c>
      <c r="N100" s="97">
        <v>1.7599999999999998E-2</v>
      </c>
      <c r="O100" s="93">
        <v>32583.999999999996</v>
      </c>
      <c r="P100" s="95">
        <v>126.22</v>
      </c>
      <c r="Q100" s="93">
        <v>41.127499999999991</v>
      </c>
      <c r="R100" s="94">
        <v>3.067191294689082E-5</v>
      </c>
      <c r="S100" s="94">
        <v>1.185336017485365E-4</v>
      </c>
      <c r="T100" s="94">
        <f>Q100/'סכום נכסי הקרן'!$C$43</f>
        <v>2.4164284694896439E-5</v>
      </c>
    </row>
    <row r="101" spans="2:20" s="130" customFormat="1">
      <c r="B101" s="86" t="s">
        <v>490</v>
      </c>
      <c r="C101" s="83" t="s">
        <v>491</v>
      </c>
      <c r="D101" s="96" t="s">
        <v>138</v>
      </c>
      <c r="E101" s="96" t="s">
        <v>279</v>
      </c>
      <c r="F101" s="83" t="s">
        <v>287</v>
      </c>
      <c r="G101" s="96" t="s">
        <v>281</v>
      </c>
      <c r="H101" s="83" t="s">
        <v>476</v>
      </c>
      <c r="I101" s="83" t="s">
        <v>147</v>
      </c>
      <c r="J101" s="83"/>
      <c r="K101" s="93">
        <v>5.160000000000001</v>
      </c>
      <c r="L101" s="96" t="s">
        <v>149</v>
      </c>
      <c r="M101" s="97">
        <v>4.4999999999999998E-2</v>
      </c>
      <c r="N101" s="97">
        <v>1.5400000000000002E-2</v>
      </c>
      <c r="O101" s="93">
        <v>3639649.9999999995</v>
      </c>
      <c r="P101" s="95">
        <v>137.75</v>
      </c>
      <c r="Q101" s="93">
        <v>5062.1062299999985</v>
      </c>
      <c r="R101" s="94">
        <v>2.1384744828275154E-3</v>
      </c>
      <c r="S101" s="94">
        <v>1.4589500550133255E-2</v>
      </c>
      <c r="T101" s="94">
        <f>Q101/'סכום נכסי הקרן'!$C$43</f>
        <v>2.9742186152216621E-3</v>
      </c>
    </row>
    <row r="102" spans="2:20" s="130" customFormat="1">
      <c r="B102" s="86" t="s">
        <v>492</v>
      </c>
      <c r="C102" s="83" t="s">
        <v>493</v>
      </c>
      <c r="D102" s="96" t="s">
        <v>138</v>
      </c>
      <c r="E102" s="96" t="s">
        <v>279</v>
      </c>
      <c r="F102" s="83" t="s">
        <v>494</v>
      </c>
      <c r="G102" s="96" t="s">
        <v>328</v>
      </c>
      <c r="H102" s="83" t="s">
        <v>476</v>
      </c>
      <c r="I102" s="83" t="s">
        <v>145</v>
      </c>
      <c r="J102" s="83"/>
      <c r="K102" s="93">
        <v>0.25</v>
      </c>
      <c r="L102" s="96" t="s">
        <v>149</v>
      </c>
      <c r="M102" s="97">
        <v>4.9500000000000002E-2</v>
      </c>
      <c r="N102" s="97">
        <v>1.06E-2</v>
      </c>
      <c r="O102" s="93">
        <v>0.96999999999999986</v>
      </c>
      <c r="P102" s="95">
        <v>123.92</v>
      </c>
      <c r="Q102" s="93">
        <v>1.1999999999999997E-3</v>
      </c>
      <c r="R102" s="94">
        <v>9.655876795073535E-9</v>
      </c>
      <c r="S102" s="94">
        <v>3.4585209919942566E-9</v>
      </c>
      <c r="T102" s="94">
        <f>Q102/'סכום נכסי הקרן'!$C$43</f>
        <v>7.0505480843415535E-10</v>
      </c>
    </row>
    <row r="103" spans="2:20" s="130" customFormat="1">
      <c r="B103" s="86" t="s">
        <v>495</v>
      </c>
      <c r="C103" s="83" t="s">
        <v>496</v>
      </c>
      <c r="D103" s="96" t="s">
        <v>138</v>
      </c>
      <c r="E103" s="96" t="s">
        <v>279</v>
      </c>
      <c r="F103" s="83" t="s">
        <v>497</v>
      </c>
      <c r="G103" s="96" t="s">
        <v>328</v>
      </c>
      <c r="H103" s="83" t="s">
        <v>476</v>
      </c>
      <c r="I103" s="83" t="s">
        <v>145</v>
      </c>
      <c r="J103" s="83"/>
      <c r="K103" s="93">
        <v>3.9400000000000004</v>
      </c>
      <c r="L103" s="96" t="s">
        <v>149</v>
      </c>
      <c r="M103" s="97">
        <v>4.9500000000000002E-2</v>
      </c>
      <c r="N103" s="97">
        <v>1.8200000000000004E-2</v>
      </c>
      <c r="O103" s="93">
        <v>1109270.7</v>
      </c>
      <c r="P103" s="95">
        <v>114</v>
      </c>
      <c r="Q103" s="93">
        <v>1264.5686099999996</v>
      </c>
      <c r="R103" s="94">
        <v>1.1390427721704364E-3</v>
      </c>
      <c r="S103" s="94">
        <v>3.6446142362516649E-3</v>
      </c>
      <c r="T103" s="94">
        <f>Q103/'סכום נכסי הקרן'!$C$43</f>
        <v>7.4299181589616338E-4</v>
      </c>
    </row>
    <row r="104" spans="2:20" s="130" customFormat="1">
      <c r="B104" s="86" t="s">
        <v>498</v>
      </c>
      <c r="C104" s="83" t="s">
        <v>499</v>
      </c>
      <c r="D104" s="96" t="s">
        <v>138</v>
      </c>
      <c r="E104" s="96" t="s">
        <v>279</v>
      </c>
      <c r="F104" s="83" t="s">
        <v>500</v>
      </c>
      <c r="G104" s="96" t="s">
        <v>348</v>
      </c>
      <c r="H104" s="83" t="s">
        <v>476</v>
      </c>
      <c r="I104" s="83" t="s">
        <v>147</v>
      </c>
      <c r="J104" s="83"/>
      <c r="K104" s="93">
        <v>0.74</v>
      </c>
      <c r="L104" s="96" t="s">
        <v>149</v>
      </c>
      <c r="M104" s="97">
        <v>5.1900000000000002E-2</v>
      </c>
      <c r="N104" s="97">
        <v>4.6999999999999993E-3</v>
      </c>
      <c r="O104" s="93">
        <v>910184.66999999981</v>
      </c>
      <c r="P104" s="95">
        <v>123.99</v>
      </c>
      <c r="Q104" s="93">
        <v>1128.5379999999998</v>
      </c>
      <c r="R104" s="94">
        <v>1.5189920866822842E-3</v>
      </c>
      <c r="S104" s="94">
        <v>3.2525603027193455E-3</v>
      </c>
      <c r="T104" s="94">
        <f>Q104/'סכום נכסי הקרן'!$C$43</f>
        <v>6.6306761950055409E-4</v>
      </c>
    </row>
    <row r="105" spans="2:20" s="130" customFormat="1">
      <c r="B105" s="86" t="s">
        <v>501</v>
      </c>
      <c r="C105" s="83" t="s">
        <v>502</v>
      </c>
      <c r="D105" s="96" t="s">
        <v>138</v>
      </c>
      <c r="E105" s="96" t="s">
        <v>279</v>
      </c>
      <c r="F105" s="83" t="s">
        <v>500</v>
      </c>
      <c r="G105" s="96" t="s">
        <v>348</v>
      </c>
      <c r="H105" s="83" t="s">
        <v>476</v>
      </c>
      <c r="I105" s="83" t="s">
        <v>147</v>
      </c>
      <c r="J105" s="83"/>
      <c r="K105" s="93">
        <v>2.44</v>
      </c>
      <c r="L105" s="96" t="s">
        <v>149</v>
      </c>
      <c r="M105" s="97">
        <v>4.5999999999999999E-2</v>
      </c>
      <c r="N105" s="97">
        <v>1.18E-2</v>
      </c>
      <c r="O105" s="93">
        <v>111907.99999999999</v>
      </c>
      <c r="P105" s="95">
        <v>111.24</v>
      </c>
      <c r="Q105" s="93">
        <v>124.48644999999998</v>
      </c>
      <c r="R105" s="94">
        <v>1.5655803984879728E-4</v>
      </c>
      <c r="S105" s="94">
        <v>3.5878250045320289E-4</v>
      </c>
      <c r="T105" s="94">
        <f>Q105/'סכום נכסי הקרן'!$C$43</f>
        <v>7.3141475131165053E-5</v>
      </c>
    </row>
    <row r="106" spans="2:20" s="130" customFormat="1">
      <c r="B106" s="86" t="s">
        <v>503</v>
      </c>
      <c r="C106" s="83" t="s">
        <v>504</v>
      </c>
      <c r="D106" s="96" t="s">
        <v>138</v>
      </c>
      <c r="E106" s="96" t="s">
        <v>279</v>
      </c>
      <c r="F106" s="83" t="s">
        <v>500</v>
      </c>
      <c r="G106" s="96" t="s">
        <v>348</v>
      </c>
      <c r="H106" s="83" t="s">
        <v>476</v>
      </c>
      <c r="I106" s="83" t="s">
        <v>147</v>
      </c>
      <c r="J106" s="83"/>
      <c r="K106" s="93">
        <v>5.1700000000000008</v>
      </c>
      <c r="L106" s="96" t="s">
        <v>149</v>
      </c>
      <c r="M106" s="97">
        <v>1.9799999999999998E-2</v>
      </c>
      <c r="N106" s="97">
        <v>2.3900000000000001E-2</v>
      </c>
      <c r="O106" s="93">
        <v>3934110.9999999995</v>
      </c>
      <c r="P106" s="95">
        <v>96.78</v>
      </c>
      <c r="Q106" s="93">
        <v>3807.4326199999991</v>
      </c>
      <c r="R106" s="94">
        <v>4.1428105194263121E-3</v>
      </c>
      <c r="S106" s="94">
        <v>1.097340470156141E-2</v>
      </c>
      <c r="T106" s="94">
        <f>Q106/'סכום נכסי הקרן'!$C$43</f>
        <v>2.2370405637667122E-3</v>
      </c>
    </row>
    <row r="107" spans="2:20" s="130" customFormat="1">
      <c r="B107" s="86" t="s">
        <v>505</v>
      </c>
      <c r="C107" s="83" t="s">
        <v>506</v>
      </c>
      <c r="D107" s="96" t="s">
        <v>138</v>
      </c>
      <c r="E107" s="96" t="s">
        <v>279</v>
      </c>
      <c r="F107" s="83" t="s">
        <v>381</v>
      </c>
      <c r="G107" s="96" t="s">
        <v>366</v>
      </c>
      <c r="H107" s="83" t="s">
        <v>476</v>
      </c>
      <c r="I107" s="83" t="s">
        <v>147</v>
      </c>
      <c r="J107" s="83"/>
      <c r="K107" s="93">
        <v>1.9500000000000002</v>
      </c>
      <c r="L107" s="96" t="s">
        <v>149</v>
      </c>
      <c r="M107" s="97">
        <v>4.4999999999999998E-2</v>
      </c>
      <c r="N107" s="97">
        <v>5.3E-3</v>
      </c>
      <c r="O107" s="93">
        <v>40056.999999999993</v>
      </c>
      <c r="P107" s="95">
        <v>128.57</v>
      </c>
      <c r="Q107" s="93">
        <v>51.50128999999999</v>
      </c>
      <c r="R107" s="94">
        <v>2.559622226162691E-4</v>
      </c>
      <c r="S107" s="94">
        <v>1.4843191048315326E-4</v>
      </c>
      <c r="T107" s="94">
        <f>Q107/'סכום נכסי הקרן'!$C$43</f>
        <v>3.0259360129218238E-5</v>
      </c>
    </row>
    <row r="108" spans="2:20" s="130" customFormat="1">
      <c r="B108" s="86" t="s">
        <v>507</v>
      </c>
      <c r="C108" s="83" t="s">
        <v>508</v>
      </c>
      <c r="D108" s="96" t="s">
        <v>138</v>
      </c>
      <c r="E108" s="96" t="s">
        <v>279</v>
      </c>
      <c r="F108" s="83" t="s">
        <v>509</v>
      </c>
      <c r="G108" s="96" t="s">
        <v>348</v>
      </c>
      <c r="H108" s="83" t="s">
        <v>476</v>
      </c>
      <c r="I108" s="83" t="s">
        <v>147</v>
      </c>
      <c r="J108" s="83"/>
      <c r="K108" s="93">
        <v>1.7000000000000002</v>
      </c>
      <c r="L108" s="96" t="s">
        <v>149</v>
      </c>
      <c r="M108" s="97">
        <v>3.3500000000000002E-2</v>
      </c>
      <c r="N108" s="97">
        <v>1.09E-2</v>
      </c>
      <c r="O108" s="93">
        <v>1532000.9999999998</v>
      </c>
      <c r="P108" s="95">
        <v>112.39</v>
      </c>
      <c r="Q108" s="93">
        <v>1721.8159199999998</v>
      </c>
      <c r="R108" s="94">
        <v>2.3806774066755286E-3</v>
      </c>
      <c r="S108" s="94">
        <v>4.9624470863915866E-3</v>
      </c>
      <c r="T108" s="94">
        <f>Q108/'סכום נכסי הקרן'!$C$43</f>
        <v>1.0116454946953993E-3</v>
      </c>
    </row>
    <row r="109" spans="2:20" s="130" customFormat="1">
      <c r="B109" s="86" t="s">
        <v>510</v>
      </c>
      <c r="C109" s="83" t="s">
        <v>511</v>
      </c>
      <c r="D109" s="96" t="s">
        <v>138</v>
      </c>
      <c r="E109" s="96" t="s">
        <v>279</v>
      </c>
      <c r="F109" s="83" t="s">
        <v>509</v>
      </c>
      <c r="G109" s="96" t="s">
        <v>348</v>
      </c>
      <c r="H109" s="83" t="s">
        <v>476</v>
      </c>
      <c r="I109" s="83" t="s">
        <v>147</v>
      </c>
      <c r="J109" s="83"/>
      <c r="K109" s="93">
        <v>0.66</v>
      </c>
      <c r="L109" s="96" t="s">
        <v>149</v>
      </c>
      <c r="M109" s="97">
        <v>3.4000000000000002E-2</v>
      </c>
      <c r="N109" s="97">
        <v>6.9999999999999993E-3</v>
      </c>
      <c r="O109" s="93">
        <v>4504.4999999999991</v>
      </c>
      <c r="P109" s="95">
        <v>109.81</v>
      </c>
      <c r="Q109" s="93">
        <v>4.9463799999999996</v>
      </c>
      <c r="R109" s="94">
        <v>6.5377007409394165E-5</v>
      </c>
      <c r="S109" s="94">
        <v>1.4255965886983795E-5</v>
      </c>
      <c r="T109" s="94">
        <f>Q109/'סכום נכסי הקרן'!$C$43</f>
        <v>2.906224169452115E-6</v>
      </c>
    </row>
    <row r="110" spans="2:20" s="130" customFormat="1">
      <c r="B110" s="86" t="s">
        <v>512</v>
      </c>
      <c r="C110" s="83" t="s">
        <v>513</v>
      </c>
      <c r="D110" s="96" t="s">
        <v>138</v>
      </c>
      <c r="E110" s="96" t="s">
        <v>279</v>
      </c>
      <c r="F110" s="83" t="s">
        <v>514</v>
      </c>
      <c r="G110" s="96" t="s">
        <v>328</v>
      </c>
      <c r="H110" s="83" t="s">
        <v>476</v>
      </c>
      <c r="I110" s="83" t="s">
        <v>145</v>
      </c>
      <c r="J110" s="83"/>
      <c r="K110" s="93">
        <v>5.7499999999999991</v>
      </c>
      <c r="L110" s="96" t="s">
        <v>149</v>
      </c>
      <c r="M110" s="97">
        <v>4.0899999999999999E-2</v>
      </c>
      <c r="N110" s="97">
        <v>3.3099999999999997E-2</v>
      </c>
      <c r="O110" s="93">
        <v>281418.99999999994</v>
      </c>
      <c r="P110" s="95">
        <v>102.75</v>
      </c>
      <c r="Q110" s="93">
        <v>294.91305</v>
      </c>
      <c r="R110" s="94">
        <v>1.6010517574048988E-4</v>
      </c>
      <c r="S110" s="94">
        <v>8.4996914519837677E-4</v>
      </c>
      <c r="T110" s="94">
        <f>Q110/'סכום נכסי הקרן'!$C$43</f>
        <v>1.7327488664373546E-4</v>
      </c>
    </row>
    <row r="111" spans="2:20" s="130" customFormat="1">
      <c r="B111" s="86" t="s">
        <v>515</v>
      </c>
      <c r="C111" s="83" t="s">
        <v>516</v>
      </c>
      <c r="D111" s="96" t="s">
        <v>138</v>
      </c>
      <c r="E111" s="96" t="s">
        <v>279</v>
      </c>
      <c r="F111" s="83" t="s">
        <v>479</v>
      </c>
      <c r="G111" s="96" t="s">
        <v>281</v>
      </c>
      <c r="H111" s="83" t="s">
        <v>517</v>
      </c>
      <c r="I111" s="83" t="s">
        <v>145</v>
      </c>
      <c r="J111" s="83"/>
      <c r="K111" s="93">
        <v>4.0299999999999994</v>
      </c>
      <c r="L111" s="96" t="s">
        <v>149</v>
      </c>
      <c r="M111" s="97">
        <v>5.2999999999999999E-2</v>
      </c>
      <c r="N111" s="97">
        <v>1.01E-2</v>
      </c>
      <c r="O111" s="93">
        <v>1039999.9999999999</v>
      </c>
      <c r="P111" s="95">
        <v>127.37</v>
      </c>
      <c r="Q111" s="93">
        <v>1324.6480499999998</v>
      </c>
      <c r="R111" s="94">
        <v>3.9999076944378202E-3</v>
      </c>
      <c r="S111" s="94">
        <v>3.8177692399410483E-3</v>
      </c>
      <c r="T111" s="94">
        <f>Q111/'סכום נכסי הקרן'!$C$43</f>
        <v>7.7829123094618965E-4</v>
      </c>
    </row>
    <row r="112" spans="2:20" s="130" customFormat="1">
      <c r="B112" s="86" t="s">
        <v>518</v>
      </c>
      <c r="C112" s="83" t="s">
        <v>519</v>
      </c>
      <c r="D112" s="96" t="s">
        <v>138</v>
      </c>
      <c r="E112" s="96" t="s">
        <v>279</v>
      </c>
      <c r="F112" s="83" t="s">
        <v>520</v>
      </c>
      <c r="G112" s="96" t="s">
        <v>328</v>
      </c>
      <c r="H112" s="83" t="s">
        <v>517</v>
      </c>
      <c r="I112" s="83" t="s">
        <v>147</v>
      </c>
      <c r="J112" s="83"/>
      <c r="K112" s="93">
        <v>2.63</v>
      </c>
      <c r="L112" s="96" t="s">
        <v>149</v>
      </c>
      <c r="M112" s="97">
        <v>4.2500000000000003E-2</v>
      </c>
      <c r="N112" s="97">
        <v>1.2100000000000001E-2</v>
      </c>
      <c r="O112" s="93">
        <v>32620.449999999997</v>
      </c>
      <c r="P112" s="95">
        <v>115.44</v>
      </c>
      <c r="Q112" s="93">
        <v>37.657049999999998</v>
      </c>
      <c r="R112" s="94">
        <v>1.1557828524440677E-4</v>
      </c>
      <c r="S112" s="94">
        <v>1.0853141493464779E-4</v>
      </c>
      <c r="T112" s="94">
        <f>Q112/'סכום נכסי הקרן'!$C$43</f>
        <v>2.2125236811621181E-5</v>
      </c>
    </row>
    <row r="113" spans="2:20" s="130" customFormat="1">
      <c r="B113" s="86" t="s">
        <v>521</v>
      </c>
      <c r="C113" s="83" t="s">
        <v>522</v>
      </c>
      <c r="D113" s="96" t="s">
        <v>138</v>
      </c>
      <c r="E113" s="96" t="s">
        <v>279</v>
      </c>
      <c r="F113" s="83" t="s">
        <v>520</v>
      </c>
      <c r="G113" s="96" t="s">
        <v>328</v>
      </c>
      <c r="H113" s="83" t="s">
        <v>517</v>
      </c>
      <c r="I113" s="83" t="s">
        <v>147</v>
      </c>
      <c r="J113" s="83"/>
      <c r="K113" s="93">
        <v>3.4099999999999997</v>
      </c>
      <c r="L113" s="96" t="s">
        <v>149</v>
      </c>
      <c r="M113" s="97">
        <v>4.5999999999999999E-2</v>
      </c>
      <c r="N113" s="97">
        <v>1.4900000000000002E-2</v>
      </c>
      <c r="O113" s="93">
        <v>2094299.9999999998</v>
      </c>
      <c r="P113" s="95">
        <v>111.97</v>
      </c>
      <c r="Q113" s="93">
        <v>2344.9877699999997</v>
      </c>
      <c r="R113" s="94">
        <v>4.1064705882352939E-3</v>
      </c>
      <c r="S113" s="94">
        <v>6.7584911904290008E-3</v>
      </c>
      <c r="T113" s="94">
        <f>Q113/'סכום נכסי הקרן'!$C$43</f>
        <v>1.3777874191314896E-3</v>
      </c>
    </row>
    <row r="114" spans="2:20" s="130" customFormat="1">
      <c r="B114" s="86" t="s">
        <v>523</v>
      </c>
      <c r="C114" s="83" t="s">
        <v>524</v>
      </c>
      <c r="D114" s="96" t="s">
        <v>138</v>
      </c>
      <c r="E114" s="96" t="s">
        <v>279</v>
      </c>
      <c r="F114" s="83" t="s">
        <v>525</v>
      </c>
      <c r="G114" s="96" t="s">
        <v>328</v>
      </c>
      <c r="H114" s="83" t="s">
        <v>517</v>
      </c>
      <c r="I114" s="83" t="s">
        <v>145</v>
      </c>
      <c r="J114" s="83"/>
      <c r="K114" s="93">
        <v>2.5199999999999996</v>
      </c>
      <c r="L114" s="96" t="s">
        <v>149</v>
      </c>
      <c r="M114" s="97">
        <v>4.4500000000000005E-2</v>
      </c>
      <c r="N114" s="97">
        <v>1.6E-2</v>
      </c>
      <c r="O114" s="93">
        <v>384250.10999999993</v>
      </c>
      <c r="P114" s="95">
        <v>109.65</v>
      </c>
      <c r="Q114" s="93">
        <v>421.33025999999995</v>
      </c>
      <c r="R114" s="94">
        <v>3.6214048119366138E-3</v>
      </c>
      <c r="S114" s="94">
        <v>1.2143162906436652E-3</v>
      </c>
      <c r="T114" s="94">
        <f>Q114/'סכום נכסי הקרן'!$C$43</f>
        <v>2.4755077145984411E-4</v>
      </c>
    </row>
    <row r="115" spans="2:20" s="130" customFormat="1">
      <c r="B115" s="86" t="s">
        <v>526</v>
      </c>
      <c r="C115" s="83" t="s">
        <v>527</v>
      </c>
      <c r="D115" s="96" t="s">
        <v>138</v>
      </c>
      <c r="E115" s="96" t="s">
        <v>279</v>
      </c>
      <c r="F115" s="83" t="s">
        <v>525</v>
      </c>
      <c r="G115" s="96" t="s">
        <v>328</v>
      </c>
      <c r="H115" s="83" t="s">
        <v>517</v>
      </c>
      <c r="I115" s="83" t="s">
        <v>145</v>
      </c>
      <c r="J115" s="83"/>
      <c r="K115" s="93">
        <v>5.0200000000000005</v>
      </c>
      <c r="L115" s="96" t="s">
        <v>149</v>
      </c>
      <c r="M115" s="97">
        <v>3.2500000000000001E-2</v>
      </c>
      <c r="N115" s="97">
        <v>2.1600000000000005E-2</v>
      </c>
      <c r="O115" s="93">
        <v>634499.99999999988</v>
      </c>
      <c r="P115" s="95">
        <v>104.02</v>
      </c>
      <c r="Q115" s="93">
        <v>660.00690999999983</v>
      </c>
      <c r="R115" s="94">
        <v>4.5504715063028863E-3</v>
      </c>
      <c r="S115" s="94">
        <v>1.9022064609135535E-3</v>
      </c>
      <c r="T115" s="94">
        <f>Q115/'סכום נכסי הקרן'!$C$43</f>
        <v>3.8778420457939071E-4</v>
      </c>
    </row>
    <row r="116" spans="2:20" s="130" customFormat="1">
      <c r="B116" s="86" t="s">
        <v>528</v>
      </c>
      <c r="C116" s="83" t="s">
        <v>529</v>
      </c>
      <c r="D116" s="96" t="s">
        <v>138</v>
      </c>
      <c r="E116" s="96" t="s">
        <v>279</v>
      </c>
      <c r="F116" s="83" t="s">
        <v>489</v>
      </c>
      <c r="G116" s="96" t="s">
        <v>446</v>
      </c>
      <c r="H116" s="83" t="s">
        <v>517</v>
      </c>
      <c r="I116" s="83" t="s">
        <v>147</v>
      </c>
      <c r="J116" s="83"/>
      <c r="K116" s="93">
        <v>4.1099999999999994</v>
      </c>
      <c r="L116" s="96" t="s">
        <v>149</v>
      </c>
      <c r="M116" s="97">
        <v>4.4999999999999998E-2</v>
      </c>
      <c r="N116" s="97">
        <v>2.0300000000000002E-2</v>
      </c>
      <c r="O116" s="93">
        <v>18244.999999999996</v>
      </c>
      <c r="P116" s="95">
        <v>132.18</v>
      </c>
      <c r="Q116" s="93">
        <v>24.116249999999997</v>
      </c>
      <c r="R116" s="94">
        <v>4.8653333333333324E-5</v>
      </c>
      <c r="S116" s="94">
        <v>6.9505464060984592E-5</v>
      </c>
      <c r="T116" s="94">
        <f>Q116/'סכום נכסי הקרן'!$C$43</f>
        <v>1.4169398353250169E-5</v>
      </c>
    </row>
    <row r="117" spans="2:20" s="130" customFormat="1">
      <c r="B117" s="86" t="s">
        <v>530</v>
      </c>
      <c r="C117" s="83" t="s">
        <v>531</v>
      </c>
      <c r="D117" s="96" t="s">
        <v>138</v>
      </c>
      <c r="E117" s="96" t="s">
        <v>279</v>
      </c>
      <c r="F117" s="83" t="s">
        <v>532</v>
      </c>
      <c r="G117" s="96" t="s">
        <v>533</v>
      </c>
      <c r="H117" s="83" t="s">
        <v>517</v>
      </c>
      <c r="I117" s="83" t="s">
        <v>147</v>
      </c>
      <c r="J117" s="83"/>
      <c r="K117" s="93">
        <v>0.95</v>
      </c>
      <c r="L117" s="96" t="s">
        <v>149</v>
      </c>
      <c r="M117" s="97">
        <v>5.1500000000000004E-2</v>
      </c>
      <c r="N117" s="97">
        <v>1.14E-2</v>
      </c>
      <c r="O117" s="93">
        <v>135566.67000000001</v>
      </c>
      <c r="P117" s="95">
        <v>123.96</v>
      </c>
      <c r="Q117" s="93">
        <v>168.04842999999997</v>
      </c>
      <c r="R117" s="94">
        <v>1.7725297272121274E-3</v>
      </c>
      <c r="S117" s="94">
        <v>4.843325190222312E-4</v>
      </c>
      <c r="T117" s="94">
        <f>Q117/'סכום נכסי הקרן'!$C$43</f>
        <v>9.8736128017758813E-5</v>
      </c>
    </row>
    <row r="118" spans="2:20" s="130" customFormat="1">
      <c r="B118" s="86" t="s">
        <v>534</v>
      </c>
      <c r="C118" s="83" t="s">
        <v>535</v>
      </c>
      <c r="D118" s="96" t="s">
        <v>138</v>
      </c>
      <c r="E118" s="96" t="s">
        <v>279</v>
      </c>
      <c r="F118" s="83" t="s">
        <v>536</v>
      </c>
      <c r="G118" s="96" t="s">
        <v>328</v>
      </c>
      <c r="H118" s="83" t="s">
        <v>517</v>
      </c>
      <c r="I118" s="83" t="s">
        <v>145</v>
      </c>
      <c r="J118" s="83"/>
      <c r="K118" s="93">
        <v>0.64999999999999991</v>
      </c>
      <c r="L118" s="96" t="s">
        <v>149</v>
      </c>
      <c r="M118" s="97">
        <v>6.5000000000000002E-2</v>
      </c>
      <c r="N118" s="97">
        <v>1.4099999999999996E-2</v>
      </c>
      <c r="O118" s="93">
        <v>87928.199999999983</v>
      </c>
      <c r="P118" s="95">
        <v>112.59</v>
      </c>
      <c r="Q118" s="93">
        <v>98.998350000000002</v>
      </c>
      <c r="R118" s="94">
        <v>1.0246177822426476E-3</v>
      </c>
      <c r="S118" s="94">
        <v>2.8532322637316227E-4</v>
      </c>
      <c r="T118" s="94">
        <f>Q118/'סכום נכסי הקרן'!$C$43</f>
        <v>5.8166052245456237E-5</v>
      </c>
    </row>
    <row r="119" spans="2:20" s="130" customFormat="1">
      <c r="B119" s="86" t="s">
        <v>537</v>
      </c>
      <c r="C119" s="83" t="s">
        <v>538</v>
      </c>
      <c r="D119" s="96" t="s">
        <v>138</v>
      </c>
      <c r="E119" s="96" t="s">
        <v>279</v>
      </c>
      <c r="F119" s="83" t="s">
        <v>536</v>
      </c>
      <c r="G119" s="96" t="s">
        <v>328</v>
      </c>
      <c r="H119" s="83" t="s">
        <v>517</v>
      </c>
      <c r="I119" s="83" t="s">
        <v>145</v>
      </c>
      <c r="J119" s="83"/>
      <c r="K119" s="93">
        <v>2.5799999999999996</v>
      </c>
      <c r="L119" s="96" t="s">
        <v>149</v>
      </c>
      <c r="M119" s="97">
        <v>4.5999999999999999E-2</v>
      </c>
      <c r="N119" s="97">
        <v>2.459999999999999E-2</v>
      </c>
      <c r="O119" s="93">
        <v>919901.22999999986</v>
      </c>
      <c r="P119" s="95">
        <v>128.91999999999999</v>
      </c>
      <c r="Q119" s="93">
        <v>1185.9367099999999</v>
      </c>
      <c r="R119" s="94">
        <v>1.5965253704958307E-3</v>
      </c>
      <c r="S119" s="94">
        <v>3.4179891722596716E-3</v>
      </c>
      <c r="T119" s="94">
        <f>Q119/'סכום נכסי הקרן'!$C$43</f>
        <v>6.9679198323673562E-4</v>
      </c>
    </row>
    <row r="120" spans="2:20" s="130" customFormat="1">
      <c r="B120" s="86" t="s">
        <v>539</v>
      </c>
      <c r="C120" s="83" t="s">
        <v>540</v>
      </c>
      <c r="D120" s="96" t="s">
        <v>138</v>
      </c>
      <c r="E120" s="96" t="s">
        <v>279</v>
      </c>
      <c r="F120" s="83" t="s">
        <v>541</v>
      </c>
      <c r="G120" s="96" t="s">
        <v>328</v>
      </c>
      <c r="H120" s="83" t="s">
        <v>517</v>
      </c>
      <c r="I120" s="83" t="s">
        <v>147</v>
      </c>
      <c r="J120" s="83"/>
      <c r="K120" s="93">
        <v>2.6100000000000003</v>
      </c>
      <c r="L120" s="96" t="s">
        <v>149</v>
      </c>
      <c r="M120" s="97">
        <v>5.4000000000000006E-2</v>
      </c>
      <c r="N120" s="97">
        <v>1.29E-2</v>
      </c>
      <c r="O120" s="93">
        <v>1173001.3199999996</v>
      </c>
      <c r="P120" s="95">
        <v>132.91999999999999</v>
      </c>
      <c r="Q120" s="93">
        <v>1559.1533799999997</v>
      </c>
      <c r="R120" s="94">
        <v>4.6050573397303837E-3</v>
      </c>
      <c r="S120" s="94">
        <v>4.4936372453906652E-3</v>
      </c>
      <c r="T120" s="94">
        <f>Q120/'סכום נכסי הקרן'!$C$43</f>
        <v>9.1607382304613829E-4</v>
      </c>
    </row>
    <row r="121" spans="2:20" s="130" customFormat="1">
      <c r="B121" s="86" t="s">
        <v>542</v>
      </c>
      <c r="C121" s="83" t="s">
        <v>543</v>
      </c>
      <c r="D121" s="96" t="s">
        <v>138</v>
      </c>
      <c r="E121" s="96" t="s">
        <v>279</v>
      </c>
      <c r="F121" s="83" t="s">
        <v>544</v>
      </c>
      <c r="G121" s="96" t="s">
        <v>328</v>
      </c>
      <c r="H121" s="83" t="s">
        <v>517</v>
      </c>
      <c r="I121" s="83" t="s">
        <v>147</v>
      </c>
      <c r="J121" s="83"/>
      <c r="K121" s="93">
        <v>3.3599999999999994</v>
      </c>
      <c r="L121" s="96" t="s">
        <v>149</v>
      </c>
      <c r="M121" s="97">
        <v>4.4000000000000004E-2</v>
      </c>
      <c r="N121" s="97">
        <v>8.6999999999999994E-3</v>
      </c>
      <c r="O121" s="93">
        <v>653300.0199999999</v>
      </c>
      <c r="P121" s="95">
        <v>113</v>
      </c>
      <c r="Q121" s="93">
        <v>738.22901999999988</v>
      </c>
      <c r="R121" s="94">
        <v>3.574551361809369E-3</v>
      </c>
      <c r="S121" s="94">
        <v>2.1276504688077899E-3</v>
      </c>
      <c r="T121" s="94">
        <f>Q121/'סכום נכסי הקרן'!$C$43</f>
        <v>4.3374326689719526E-4</v>
      </c>
    </row>
    <row r="122" spans="2:20" s="130" customFormat="1">
      <c r="B122" s="86" t="s">
        <v>545</v>
      </c>
      <c r="C122" s="83" t="s">
        <v>546</v>
      </c>
      <c r="D122" s="96" t="s">
        <v>138</v>
      </c>
      <c r="E122" s="96" t="s">
        <v>279</v>
      </c>
      <c r="F122" s="83" t="s">
        <v>497</v>
      </c>
      <c r="G122" s="96" t="s">
        <v>328</v>
      </c>
      <c r="H122" s="83" t="s">
        <v>517</v>
      </c>
      <c r="I122" s="83" t="s">
        <v>147</v>
      </c>
      <c r="J122" s="83"/>
      <c r="K122" s="93">
        <v>6.1800000000000006</v>
      </c>
      <c r="L122" s="96" t="s">
        <v>149</v>
      </c>
      <c r="M122" s="97">
        <v>4.9500000000000002E-2</v>
      </c>
      <c r="N122" s="97">
        <v>3.0200000000000005E-2</v>
      </c>
      <c r="O122" s="93">
        <v>794548.99999999988</v>
      </c>
      <c r="P122" s="95">
        <v>135</v>
      </c>
      <c r="Q122" s="93">
        <v>1072.6411499999997</v>
      </c>
      <c r="R122" s="94">
        <v>4.917803224072896E-4</v>
      </c>
      <c r="S122" s="94">
        <v>3.0914599451265499E-3</v>
      </c>
      <c r="T122" s="94">
        <f>Q122/'סכום נכסי הקרן'!$C$43</f>
        <v>6.3022566710986842E-4</v>
      </c>
    </row>
    <row r="123" spans="2:20" s="130" customFormat="1">
      <c r="B123" s="86" t="s">
        <v>547</v>
      </c>
      <c r="C123" s="83" t="s">
        <v>548</v>
      </c>
      <c r="D123" s="96" t="s">
        <v>138</v>
      </c>
      <c r="E123" s="96" t="s">
        <v>279</v>
      </c>
      <c r="F123" s="83" t="s">
        <v>497</v>
      </c>
      <c r="G123" s="96" t="s">
        <v>328</v>
      </c>
      <c r="H123" s="83" t="s">
        <v>517</v>
      </c>
      <c r="I123" s="83" t="s">
        <v>147</v>
      </c>
      <c r="J123" s="83"/>
      <c r="K123" s="93">
        <v>1.1399999999999999</v>
      </c>
      <c r="L123" s="96" t="s">
        <v>149</v>
      </c>
      <c r="M123" s="97">
        <v>0.05</v>
      </c>
      <c r="N123" s="97">
        <v>5.3999999999999994E-3</v>
      </c>
      <c r="O123" s="93">
        <v>1173037.1799999997</v>
      </c>
      <c r="P123" s="95">
        <v>126.28</v>
      </c>
      <c r="Q123" s="93">
        <v>1481.31133</v>
      </c>
      <c r="R123" s="94">
        <v>2.0857298923012647E-3</v>
      </c>
      <c r="S123" s="94">
        <v>4.269288608736611E-3</v>
      </c>
      <c r="T123" s="94">
        <f>Q123/'סכום נכסי הקרן'!$C$43</f>
        <v>8.7033806333707854E-4</v>
      </c>
    </row>
    <row r="124" spans="2:20" s="130" customFormat="1">
      <c r="B124" s="86" t="s">
        <v>549</v>
      </c>
      <c r="C124" s="83" t="s">
        <v>550</v>
      </c>
      <c r="D124" s="96" t="s">
        <v>138</v>
      </c>
      <c r="E124" s="96" t="s">
        <v>279</v>
      </c>
      <c r="F124" s="83" t="s">
        <v>489</v>
      </c>
      <c r="G124" s="96" t="s">
        <v>446</v>
      </c>
      <c r="H124" s="83" t="s">
        <v>517</v>
      </c>
      <c r="I124" s="83" t="s">
        <v>147</v>
      </c>
      <c r="J124" s="83"/>
      <c r="K124" s="93">
        <v>3.9299999999999993</v>
      </c>
      <c r="L124" s="96" t="s">
        <v>149</v>
      </c>
      <c r="M124" s="97">
        <v>4.5999999999999999E-2</v>
      </c>
      <c r="N124" s="97">
        <v>1.9299999999999994E-2</v>
      </c>
      <c r="O124" s="93">
        <v>295478.74999999994</v>
      </c>
      <c r="P124" s="95">
        <v>132.16</v>
      </c>
      <c r="Q124" s="93">
        <v>390.50471000000005</v>
      </c>
      <c r="R124" s="94">
        <v>5.3923835555943513E-4</v>
      </c>
      <c r="S124" s="94">
        <v>1.1254739475063584E-3</v>
      </c>
      <c r="T124" s="94">
        <f>Q124/'סכום נכסי הקרן'!$C$43</f>
        <v>2.2943935291807127E-4</v>
      </c>
    </row>
    <row r="125" spans="2:20" s="130" customFormat="1">
      <c r="B125" s="86" t="s">
        <v>551</v>
      </c>
      <c r="C125" s="83" t="s">
        <v>552</v>
      </c>
      <c r="D125" s="96" t="s">
        <v>138</v>
      </c>
      <c r="E125" s="96" t="s">
        <v>279</v>
      </c>
      <c r="F125" s="83" t="s">
        <v>532</v>
      </c>
      <c r="G125" s="96" t="s">
        <v>533</v>
      </c>
      <c r="H125" s="83" t="s">
        <v>517</v>
      </c>
      <c r="I125" s="83" t="s">
        <v>147</v>
      </c>
      <c r="J125" s="83"/>
      <c r="K125" s="93">
        <v>0.57000000000000006</v>
      </c>
      <c r="L125" s="96" t="s">
        <v>149</v>
      </c>
      <c r="M125" s="97">
        <v>5.2999999999999999E-2</v>
      </c>
      <c r="N125" s="97">
        <v>1.2899999999999998E-2</v>
      </c>
      <c r="O125" s="93">
        <v>90665.24</v>
      </c>
      <c r="P125" s="95">
        <v>122.96</v>
      </c>
      <c r="Q125" s="93">
        <v>111.48196999999999</v>
      </c>
      <c r="R125" s="94">
        <v>6.2896931553584859E-4</v>
      </c>
      <c r="S125" s="94">
        <v>3.2130227789489501E-4</v>
      </c>
      <c r="T125" s="94">
        <f>Q125/'סכום נכסי הקרן'!$C$43</f>
        <v>6.550074916851022E-5</v>
      </c>
    </row>
    <row r="126" spans="2:20" s="130" customFormat="1">
      <c r="B126" s="86" t="s">
        <v>553</v>
      </c>
      <c r="C126" s="83" t="s">
        <v>554</v>
      </c>
      <c r="D126" s="96" t="s">
        <v>138</v>
      </c>
      <c r="E126" s="96" t="s">
        <v>279</v>
      </c>
      <c r="F126" s="83" t="s">
        <v>555</v>
      </c>
      <c r="G126" s="96" t="s">
        <v>328</v>
      </c>
      <c r="H126" s="83" t="s">
        <v>556</v>
      </c>
      <c r="I126" s="83" t="s">
        <v>145</v>
      </c>
      <c r="J126" s="83"/>
      <c r="K126" s="93">
        <v>2.14</v>
      </c>
      <c r="L126" s="96" t="s">
        <v>149</v>
      </c>
      <c r="M126" s="97">
        <v>5.5999999999999994E-2</v>
      </c>
      <c r="N126" s="97">
        <v>1.5700000000000002E-2</v>
      </c>
      <c r="O126" s="93">
        <v>780639.61999999988</v>
      </c>
      <c r="P126" s="95">
        <v>114.66</v>
      </c>
      <c r="Q126" s="93">
        <v>895.0813099999998</v>
      </c>
      <c r="R126" s="94">
        <v>3.0827052663170529E-3</v>
      </c>
      <c r="S126" s="94">
        <v>2.5797145834805992E-3</v>
      </c>
      <c r="T126" s="94">
        <f>Q126/'סכום נכסי הקרן'!$C$43</f>
        <v>5.2590115129586912E-4</v>
      </c>
    </row>
    <row r="127" spans="2:20" s="130" customFormat="1">
      <c r="B127" s="86" t="s">
        <v>557</v>
      </c>
      <c r="C127" s="83" t="s">
        <v>558</v>
      </c>
      <c r="D127" s="96" t="s">
        <v>138</v>
      </c>
      <c r="E127" s="96" t="s">
        <v>279</v>
      </c>
      <c r="F127" s="83" t="s">
        <v>559</v>
      </c>
      <c r="G127" s="96" t="s">
        <v>328</v>
      </c>
      <c r="H127" s="83" t="s">
        <v>556</v>
      </c>
      <c r="I127" s="83" t="s">
        <v>145</v>
      </c>
      <c r="J127" s="83"/>
      <c r="K127" s="93">
        <v>3.03</v>
      </c>
      <c r="L127" s="96" t="s">
        <v>149</v>
      </c>
      <c r="M127" s="97">
        <v>5.3499999999999999E-2</v>
      </c>
      <c r="N127" s="97">
        <v>1.6100000000000003E-2</v>
      </c>
      <c r="O127" s="93">
        <v>1083602.2499999998</v>
      </c>
      <c r="P127" s="95">
        <v>113.04</v>
      </c>
      <c r="Q127" s="93">
        <v>1224.9039999999998</v>
      </c>
      <c r="R127" s="94">
        <v>3.0748536319079242E-3</v>
      </c>
      <c r="S127" s="94">
        <v>3.5302968309814443E-3</v>
      </c>
      <c r="T127" s="94">
        <f>Q127/'סכום נכסי הקרן'!$C$43</f>
        <v>7.1968704589185899E-4</v>
      </c>
    </row>
    <row r="128" spans="2:20" s="130" customFormat="1">
      <c r="B128" s="86" t="s">
        <v>560</v>
      </c>
      <c r="C128" s="83" t="s">
        <v>561</v>
      </c>
      <c r="D128" s="96" t="s">
        <v>138</v>
      </c>
      <c r="E128" s="96" t="s">
        <v>279</v>
      </c>
      <c r="F128" s="83" t="s">
        <v>559</v>
      </c>
      <c r="G128" s="96" t="s">
        <v>328</v>
      </c>
      <c r="H128" s="83" t="s">
        <v>556</v>
      </c>
      <c r="I128" s="83" t="s">
        <v>145</v>
      </c>
      <c r="J128" s="83"/>
      <c r="K128" s="93">
        <v>1.22</v>
      </c>
      <c r="L128" s="96" t="s">
        <v>149</v>
      </c>
      <c r="M128" s="97">
        <v>5.5E-2</v>
      </c>
      <c r="N128" s="97">
        <v>9.0000000000000011E-3</v>
      </c>
      <c r="O128" s="93">
        <v>2563.5999999999995</v>
      </c>
      <c r="P128" s="95">
        <v>126.7</v>
      </c>
      <c r="Q128" s="93">
        <v>3.2480799999999994</v>
      </c>
      <c r="R128" s="94">
        <v>2.1372238432680278E-5</v>
      </c>
      <c r="S128" s="94">
        <v>9.3612940530639222E-6</v>
      </c>
      <c r="T128" s="94">
        <f>Q128/'סכום נכסי הקרן'!$C$43</f>
        <v>1.9083953518156762E-6</v>
      </c>
    </row>
    <row r="129" spans="2:20" s="130" customFormat="1">
      <c r="B129" s="86" t="s">
        <v>562</v>
      </c>
      <c r="C129" s="83" t="s">
        <v>563</v>
      </c>
      <c r="D129" s="96" t="s">
        <v>138</v>
      </c>
      <c r="E129" s="96" t="s">
        <v>279</v>
      </c>
      <c r="F129" s="83" t="s">
        <v>564</v>
      </c>
      <c r="G129" s="96" t="s">
        <v>533</v>
      </c>
      <c r="H129" s="83" t="s">
        <v>556</v>
      </c>
      <c r="I129" s="83" t="s">
        <v>145</v>
      </c>
      <c r="J129" s="83"/>
      <c r="K129" s="93">
        <v>0.25</v>
      </c>
      <c r="L129" s="96" t="s">
        <v>149</v>
      </c>
      <c r="M129" s="97">
        <v>2.7999999999999997E-2</v>
      </c>
      <c r="N129" s="97">
        <v>-1.2000000000000003E-3</v>
      </c>
      <c r="O129" s="93">
        <v>44297.529999999992</v>
      </c>
      <c r="P129" s="95">
        <v>103.86</v>
      </c>
      <c r="Q129" s="93">
        <v>46.007409999999986</v>
      </c>
      <c r="R129" s="94">
        <v>1.6700411799321635E-3</v>
      </c>
      <c r="S129" s="94">
        <v>1.3259799439357207E-4</v>
      </c>
      <c r="T129" s="94">
        <f>Q129/'סכום נכסי הקרן'!$C$43</f>
        <v>2.7031454703418038E-5</v>
      </c>
    </row>
    <row r="130" spans="2:20" s="130" customFormat="1">
      <c r="B130" s="86" t="s">
        <v>565</v>
      </c>
      <c r="C130" s="83" t="s">
        <v>566</v>
      </c>
      <c r="D130" s="96" t="s">
        <v>138</v>
      </c>
      <c r="E130" s="96" t="s">
        <v>279</v>
      </c>
      <c r="F130" s="83" t="s">
        <v>564</v>
      </c>
      <c r="G130" s="96" t="s">
        <v>533</v>
      </c>
      <c r="H130" s="83" t="s">
        <v>556</v>
      </c>
      <c r="I130" s="83" t="s">
        <v>145</v>
      </c>
      <c r="J130" s="83"/>
      <c r="K130" s="93">
        <v>1.49</v>
      </c>
      <c r="L130" s="96" t="s">
        <v>149</v>
      </c>
      <c r="M130" s="97">
        <v>4.2000000000000003E-2</v>
      </c>
      <c r="N130" s="97">
        <v>1.61E-2</v>
      </c>
      <c r="O130" s="93">
        <v>813921.8</v>
      </c>
      <c r="P130" s="95">
        <v>104.6</v>
      </c>
      <c r="Q130" s="93">
        <v>851.36222999999984</v>
      </c>
      <c r="R130" s="94">
        <v>1.3928185985583074E-3</v>
      </c>
      <c r="S130" s="94">
        <v>2.4537117868717023E-3</v>
      </c>
      <c r="T130" s="94">
        <f>Q130/'סכום נכסי הקרן'!$C$43</f>
        <v>5.0021419498393787E-4</v>
      </c>
    </row>
    <row r="131" spans="2:20" s="130" customFormat="1">
      <c r="B131" s="86" t="s">
        <v>567</v>
      </c>
      <c r="C131" s="83" t="s">
        <v>568</v>
      </c>
      <c r="D131" s="96" t="s">
        <v>138</v>
      </c>
      <c r="E131" s="96" t="s">
        <v>279</v>
      </c>
      <c r="F131" s="83" t="s">
        <v>569</v>
      </c>
      <c r="G131" s="96" t="s">
        <v>328</v>
      </c>
      <c r="H131" s="83" t="s">
        <v>556</v>
      </c>
      <c r="I131" s="83" t="s">
        <v>145</v>
      </c>
      <c r="J131" s="83"/>
      <c r="K131" s="93">
        <v>2.78</v>
      </c>
      <c r="L131" s="96" t="s">
        <v>149</v>
      </c>
      <c r="M131" s="97">
        <v>4.8000000000000001E-2</v>
      </c>
      <c r="N131" s="97">
        <v>2.1899999999999996E-2</v>
      </c>
      <c r="O131" s="93">
        <v>659999.99999999988</v>
      </c>
      <c r="P131" s="95">
        <v>106.6</v>
      </c>
      <c r="Q131" s="93">
        <v>703.56001999999989</v>
      </c>
      <c r="R131" s="94">
        <v>2.1196238631108369E-3</v>
      </c>
      <c r="S131" s="94">
        <v>2.0277309152482493E-3</v>
      </c>
      <c r="T131" s="94">
        <f>Q131/'סכום נכסי הקרן'!$C$43</f>
        <v>4.1337364593585881E-4</v>
      </c>
    </row>
    <row r="132" spans="2:20" s="130" customFormat="1">
      <c r="B132" s="86" t="s">
        <v>570</v>
      </c>
      <c r="C132" s="83" t="s">
        <v>571</v>
      </c>
      <c r="D132" s="96" t="s">
        <v>138</v>
      </c>
      <c r="E132" s="96" t="s">
        <v>279</v>
      </c>
      <c r="F132" s="83" t="s">
        <v>572</v>
      </c>
      <c r="G132" s="96" t="s">
        <v>328</v>
      </c>
      <c r="H132" s="83" t="s">
        <v>556</v>
      </c>
      <c r="I132" s="83" t="s">
        <v>147</v>
      </c>
      <c r="J132" s="83"/>
      <c r="K132" s="93">
        <v>2.67</v>
      </c>
      <c r="L132" s="96" t="s">
        <v>149</v>
      </c>
      <c r="M132" s="97">
        <v>5.4000000000000006E-2</v>
      </c>
      <c r="N132" s="97">
        <v>4.2499999999999989E-2</v>
      </c>
      <c r="O132" s="93">
        <v>396750.4</v>
      </c>
      <c r="P132" s="95">
        <v>103.25</v>
      </c>
      <c r="Q132" s="93">
        <v>409.64479</v>
      </c>
      <c r="R132" s="94">
        <v>4.408337777777778E-3</v>
      </c>
      <c r="S132" s="94">
        <v>1.1806375878967328E-3</v>
      </c>
      <c r="T132" s="94">
        <f>Q132/'סכום נכסי הקרן'!$C$43</f>
        <v>2.4068502411624991E-4</v>
      </c>
    </row>
    <row r="133" spans="2:20" s="130" customFormat="1">
      <c r="B133" s="86" t="s">
        <v>573</v>
      </c>
      <c r="C133" s="83" t="s">
        <v>574</v>
      </c>
      <c r="D133" s="96" t="s">
        <v>138</v>
      </c>
      <c r="E133" s="96" t="s">
        <v>279</v>
      </c>
      <c r="F133" s="83" t="s">
        <v>572</v>
      </c>
      <c r="G133" s="96" t="s">
        <v>328</v>
      </c>
      <c r="H133" s="83" t="s">
        <v>556</v>
      </c>
      <c r="I133" s="83" t="s">
        <v>147</v>
      </c>
      <c r="J133" s="83"/>
      <c r="K133" s="93">
        <v>1.8299999999999998</v>
      </c>
      <c r="L133" s="96" t="s">
        <v>149</v>
      </c>
      <c r="M133" s="97">
        <v>6.4000000000000001E-2</v>
      </c>
      <c r="N133" s="97">
        <v>3.2199999999999999E-2</v>
      </c>
      <c r="O133" s="93">
        <v>955807.09</v>
      </c>
      <c r="P133" s="95">
        <v>116</v>
      </c>
      <c r="Q133" s="93">
        <v>1108.73621</v>
      </c>
      <c r="R133" s="94">
        <v>8.1923756616078536E-3</v>
      </c>
      <c r="S133" s="94">
        <v>3.1954895473909613E-3</v>
      </c>
      <c r="T133" s="94">
        <f>Q133/'סכום נכסי הקרן'!$C$43</f>
        <v>6.5143316345463479E-4</v>
      </c>
    </row>
    <row r="134" spans="2:20" s="130" customFormat="1">
      <c r="B134" s="86" t="s">
        <v>575</v>
      </c>
      <c r="C134" s="83" t="s">
        <v>576</v>
      </c>
      <c r="D134" s="96" t="s">
        <v>138</v>
      </c>
      <c r="E134" s="96" t="s">
        <v>279</v>
      </c>
      <c r="F134" s="83" t="s">
        <v>572</v>
      </c>
      <c r="G134" s="96" t="s">
        <v>328</v>
      </c>
      <c r="H134" s="83" t="s">
        <v>556</v>
      </c>
      <c r="I134" s="83" t="s">
        <v>147</v>
      </c>
      <c r="J134" s="83"/>
      <c r="K134" s="93">
        <v>4.1900000000000004</v>
      </c>
      <c r="L134" s="96" t="s">
        <v>149</v>
      </c>
      <c r="M134" s="97">
        <v>2.5000000000000001E-2</v>
      </c>
      <c r="N134" s="97">
        <v>5.2499999999999998E-2</v>
      </c>
      <c r="O134" s="93">
        <v>980999.99999999988</v>
      </c>
      <c r="P134" s="95">
        <v>89.02</v>
      </c>
      <c r="Q134" s="93">
        <v>873.28616999999986</v>
      </c>
      <c r="R134" s="94">
        <v>5.3608900935560016E-3</v>
      </c>
      <c r="S134" s="94">
        <v>2.5168987924693879E-3</v>
      </c>
      <c r="T134" s="94">
        <f>Q134/'סכום נכסי הקרן'!$C$43</f>
        <v>5.1309551108128946E-4</v>
      </c>
    </row>
    <row r="135" spans="2:20" s="130" customFormat="1">
      <c r="B135" s="86" t="s">
        <v>577</v>
      </c>
      <c r="C135" s="83" t="s">
        <v>578</v>
      </c>
      <c r="D135" s="96" t="s">
        <v>138</v>
      </c>
      <c r="E135" s="96" t="s">
        <v>279</v>
      </c>
      <c r="F135" s="83" t="s">
        <v>423</v>
      </c>
      <c r="G135" s="96" t="s">
        <v>281</v>
      </c>
      <c r="H135" s="83" t="s">
        <v>556</v>
      </c>
      <c r="I135" s="83" t="s">
        <v>147</v>
      </c>
      <c r="J135" s="83"/>
      <c r="K135" s="93">
        <v>5.1000000000000005</v>
      </c>
      <c r="L135" s="96" t="s">
        <v>149</v>
      </c>
      <c r="M135" s="97">
        <v>5.0999999999999997E-2</v>
      </c>
      <c r="N135" s="97">
        <v>1.7899999999999999E-2</v>
      </c>
      <c r="O135" s="93">
        <v>1451028.9999999998</v>
      </c>
      <c r="P135" s="95">
        <v>140.11000000000001</v>
      </c>
      <c r="Q135" s="93">
        <v>2054.9878299999996</v>
      </c>
      <c r="R135" s="94">
        <v>1.2647972337082114E-3</v>
      </c>
      <c r="S135" s="94">
        <v>5.9226821236231042E-3</v>
      </c>
      <c r="T135" s="94">
        <f>Q135/'סכום נכסי הקרן'!$C$43</f>
        <v>1.2073992090126423E-3</v>
      </c>
    </row>
    <row r="136" spans="2:20" s="130" customFormat="1">
      <c r="B136" s="86" t="s">
        <v>579</v>
      </c>
      <c r="C136" s="83" t="s">
        <v>580</v>
      </c>
      <c r="D136" s="96" t="s">
        <v>138</v>
      </c>
      <c r="E136" s="96" t="s">
        <v>279</v>
      </c>
      <c r="F136" s="83" t="s">
        <v>581</v>
      </c>
      <c r="G136" s="96" t="s">
        <v>328</v>
      </c>
      <c r="H136" s="83" t="s">
        <v>556</v>
      </c>
      <c r="I136" s="83" t="s">
        <v>145</v>
      </c>
      <c r="J136" s="83"/>
      <c r="K136" s="93">
        <v>2.5900000000000003</v>
      </c>
      <c r="L136" s="96" t="s">
        <v>149</v>
      </c>
      <c r="M136" s="97">
        <v>4.8499999999999995E-2</v>
      </c>
      <c r="N136" s="97">
        <v>1.9299999999999998E-2</v>
      </c>
      <c r="O136" s="93">
        <v>1889319.9999999998</v>
      </c>
      <c r="P136" s="95">
        <v>115.51</v>
      </c>
      <c r="Q136" s="93">
        <v>2182.3534799999993</v>
      </c>
      <c r="R136" s="94">
        <v>2.7184460431654671E-3</v>
      </c>
      <c r="S136" s="94">
        <v>6.2897627687764314E-3</v>
      </c>
      <c r="T136" s="94">
        <f>Q136/'סכום נכסי הקרן'!$C$43</f>
        <v>1.2822323456475103E-3</v>
      </c>
    </row>
    <row r="137" spans="2:20" s="130" customFormat="1">
      <c r="B137" s="86" t="s">
        <v>582</v>
      </c>
      <c r="C137" s="83" t="s">
        <v>583</v>
      </c>
      <c r="D137" s="96" t="s">
        <v>138</v>
      </c>
      <c r="E137" s="96" t="s">
        <v>279</v>
      </c>
      <c r="F137" s="83" t="s">
        <v>581</v>
      </c>
      <c r="G137" s="96" t="s">
        <v>328</v>
      </c>
      <c r="H137" s="83" t="s">
        <v>556</v>
      </c>
      <c r="I137" s="83" t="s">
        <v>145</v>
      </c>
      <c r="J137" s="83"/>
      <c r="K137" s="93">
        <v>0.42000000000000004</v>
      </c>
      <c r="L137" s="96" t="s">
        <v>149</v>
      </c>
      <c r="M137" s="97">
        <v>4.7E-2</v>
      </c>
      <c r="N137" s="97">
        <v>5.8999999999999999E-3</v>
      </c>
      <c r="O137" s="93">
        <v>264328.24</v>
      </c>
      <c r="P137" s="95">
        <v>119.06</v>
      </c>
      <c r="Q137" s="93">
        <v>314.70920999999998</v>
      </c>
      <c r="R137" s="94">
        <v>2.0799599267671081E-3</v>
      </c>
      <c r="S137" s="94">
        <v>9.0702367429910751E-4</v>
      </c>
      <c r="T137" s="94">
        <f>Q137/'סכום נכסי הקרן'!$C$43</f>
        <v>1.8490603480751202E-4</v>
      </c>
    </row>
    <row r="138" spans="2:20" s="130" customFormat="1">
      <c r="B138" s="86" t="s">
        <v>584</v>
      </c>
      <c r="C138" s="83" t="s">
        <v>585</v>
      </c>
      <c r="D138" s="96" t="s">
        <v>138</v>
      </c>
      <c r="E138" s="96" t="s">
        <v>279</v>
      </c>
      <c r="F138" s="83" t="s">
        <v>581</v>
      </c>
      <c r="G138" s="96" t="s">
        <v>328</v>
      </c>
      <c r="H138" s="83" t="s">
        <v>556</v>
      </c>
      <c r="I138" s="83" t="s">
        <v>145</v>
      </c>
      <c r="J138" s="83"/>
      <c r="K138" s="93">
        <v>1.82</v>
      </c>
      <c r="L138" s="96" t="s">
        <v>149</v>
      </c>
      <c r="M138" s="97">
        <v>4.2000000000000003E-2</v>
      </c>
      <c r="N138" s="97">
        <v>1.3800000000000002E-2</v>
      </c>
      <c r="O138" s="93">
        <v>1088357.3499999996</v>
      </c>
      <c r="P138" s="95">
        <v>114.07</v>
      </c>
      <c r="Q138" s="93">
        <v>1241.4892399999997</v>
      </c>
      <c r="R138" s="94">
        <v>5.8045725333333315E-3</v>
      </c>
      <c r="S138" s="94">
        <v>3.5780971648958298E-3</v>
      </c>
      <c r="T138" s="94">
        <f>Q138/'סכום נכסי הקרן'!$C$43</f>
        <v>7.2943163190105427E-4</v>
      </c>
    </row>
    <row r="139" spans="2:20" s="130" customFormat="1">
      <c r="B139" s="86" t="s">
        <v>586</v>
      </c>
      <c r="C139" s="83" t="s">
        <v>587</v>
      </c>
      <c r="D139" s="96" t="s">
        <v>138</v>
      </c>
      <c r="E139" s="96" t="s">
        <v>279</v>
      </c>
      <c r="F139" s="83" t="s">
        <v>581</v>
      </c>
      <c r="G139" s="96" t="s">
        <v>328</v>
      </c>
      <c r="H139" s="83" t="s">
        <v>556</v>
      </c>
      <c r="I139" s="83" t="s">
        <v>145</v>
      </c>
      <c r="J139" s="83"/>
      <c r="K139" s="93">
        <v>5.17</v>
      </c>
      <c r="L139" s="96" t="s">
        <v>149</v>
      </c>
      <c r="M139" s="97">
        <v>3.7999999999999999E-2</v>
      </c>
      <c r="N139" s="97">
        <v>2.75E-2</v>
      </c>
      <c r="O139" s="93">
        <v>379276.5799999999</v>
      </c>
      <c r="P139" s="95">
        <v>104.78</v>
      </c>
      <c r="Q139" s="93">
        <v>397.40597999999994</v>
      </c>
      <c r="R139" s="94">
        <v>9.7947591058405439E-4</v>
      </c>
      <c r="S139" s="94">
        <v>1.1453641034783748E-3</v>
      </c>
      <c r="T139" s="94">
        <f>Q139/'סכום נכסי הקרן'!$C$43</f>
        <v>2.334941642495732E-4</v>
      </c>
    </row>
    <row r="140" spans="2:20" s="130" customFormat="1">
      <c r="B140" s="86" t="s">
        <v>588</v>
      </c>
      <c r="C140" s="83" t="s">
        <v>589</v>
      </c>
      <c r="D140" s="96" t="s">
        <v>138</v>
      </c>
      <c r="E140" s="96" t="s">
        <v>279</v>
      </c>
      <c r="F140" s="83" t="s">
        <v>590</v>
      </c>
      <c r="G140" s="96" t="s">
        <v>385</v>
      </c>
      <c r="H140" s="83" t="s">
        <v>591</v>
      </c>
      <c r="I140" s="83" t="s">
        <v>147</v>
      </c>
      <c r="J140" s="83"/>
      <c r="K140" s="93">
        <v>2.14</v>
      </c>
      <c r="L140" s="96" t="s">
        <v>149</v>
      </c>
      <c r="M140" s="97">
        <v>4.8000000000000001E-2</v>
      </c>
      <c r="N140" s="97">
        <v>2.53E-2</v>
      </c>
      <c r="O140" s="93">
        <v>2112277.3899999997</v>
      </c>
      <c r="P140" s="95">
        <v>122.98</v>
      </c>
      <c r="Q140" s="93">
        <v>2597.6787999999992</v>
      </c>
      <c r="R140" s="94">
        <v>2.2943743920719891E-3</v>
      </c>
      <c r="S140" s="94">
        <v>7.4867722168820419E-3</v>
      </c>
      <c r="T140" s="94">
        <f>Q140/'סכום נכסי הקרן'!$C$43</f>
        <v>1.5262549405895556E-3</v>
      </c>
    </row>
    <row r="141" spans="2:20" s="130" customFormat="1">
      <c r="B141" s="86" t="s">
        <v>592</v>
      </c>
      <c r="C141" s="83" t="s">
        <v>593</v>
      </c>
      <c r="D141" s="96" t="s">
        <v>138</v>
      </c>
      <c r="E141" s="96" t="s">
        <v>279</v>
      </c>
      <c r="F141" s="83" t="s">
        <v>594</v>
      </c>
      <c r="G141" s="96" t="s">
        <v>446</v>
      </c>
      <c r="H141" s="83" t="s">
        <v>591</v>
      </c>
      <c r="I141" s="83" t="s">
        <v>145</v>
      </c>
      <c r="J141" s="83"/>
      <c r="K141" s="93">
        <v>1.05</v>
      </c>
      <c r="L141" s="96" t="s">
        <v>149</v>
      </c>
      <c r="M141" s="97">
        <v>5.2999999999999999E-2</v>
      </c>
      <c r="N141" s="97">
        <v>1.66E-2</v>
      </c>
      <c r="O141" s="93">
        <v>154375.49999999997</v>
      </c>
      <c r="P141" s="95">
        <v>126.17</v>
      </c>
      <c r="Q141" s="93">
        <v>194.77555999999996</v>
      </c>
      <c r="R141" s="94">
        <v>1.0167638206735421E-3</v>
      </c>
      <c r="S141" s="94">
        <v>5.613628024895307E-4</v>
      </c>
      <c r="T141" s="94">
        <f>Q141/'סכום נכסי הקרן'!$C$43</f>
        <v>1.1443953761954612E-4</v>
      </c>
    </row>
    <row r="142" spans="2:20" s="130" customFormat="1">
      <c r="B142" s="86" t="s">
        <v>595</v>
      </c>
      <c r="C142" s="83" t="s">
        <v>596</v>
      </c>
      <c r="D142" s="96" t="s">
        <v>138</v>
      </c>
      <c r="E142" s="96" t="s">
        <v>279</v>
      </c>
      <c r="F142" s="83" t="s">
        <v>594</v>
      </c>
      <c r="G142" s="96" t="s">
        <v>446</v>
      </c>
      <c r="H142" s="83" t="s">
        <v>591</v>
      </c>
      <c r="I142" s="83" t="s">
        <v>145</v>
      </c>
      <c r="J142" s="83"/>
      <c r="K142" s="93">
        <v>2.14</v>
      </c>
      <c r="L142" s="96" t="s">
        <v>149</v>
      </c>
      <c r="M142" s="97">
        <v>5.2999999999999999E-2</v>
      </c>
      <c r="N142" s="97">
        <v>2.3900000000000001E-2</v>
      </c>
      <c r="O142" s="93">
        <v>44078.999999999993</v>
      </c>
      <c r="P142" s="95">
        <v>106.31</v>
      </c>
      <c r="Q142" s="93">
        <v>46.860389999999995</v>
      </c>
      <c r="R142" s="94">
        <v>1.5883465758607639E-4</v>
      </c>
      <c r="S142" s="94">
        <v>1.3505636875669815E-4</v>
      </c>
      <c r="T142" s="94">
        <f>Q142/'סכום נכסי הקרן'!$C$43</f>
        <v>2.7532619412166513E-5</v>
      </c>
    </row>
    <row r="143" spans="2:20" s="130" customFormat="1">
      <c r="B143" s="86" t="s">
        <v>597</v>
      </c>
      <c r="C143" s="83" t="s">
        <v>598</v>
      </c>
      <c r="D143" s="96" t="s">
        <v>138</v>
      </c>
      <c r="E143" s="96" t="s">
        <v>279</v>
      </c>
      <c r="F143" s="83" t="s">
        <v>594</v>
      </c>
      <c r="G143" s="96" t="s">
        <v>446</v>
      </c>
      <c r="H143" s="83" t="s">
        <v>591</v>
      </c>
      <c r="I143" s="83" t="s">
        <v>147</v>
      </c>
      <c r="J143" s="83"/>
      <c r="K143" s="93">
        <v>3.24</v>
      </c>
      <c r="L143" s="96" t="s">
        <v>149</v>
      </c>
      <c r="M143" s="97">
        <v>0.05</v>
      </c>
      <c r="N143" s="97">
        <v>2.7999999999999997E-2</v>
      </c>
      <c r="O143" s="93">
        <v>582999.99999999988</v>
      </c>
      <c r="P143" s="95">
        <v>105.35</v>
      </c>
      <c r="Q143" s="93">
        <v>614.19049999999993</v>
      </c>
      <c r="R143" s="94">
        <v>3.3172308235039738E-3</v>
      </c>
      <c r="S143" s="94">
        <v>1.770158947777874E-3</v>
      </c>
      <c r="T143" s="94">
        <f>Q143/'סכום נכסי הקרן'!$C$43</f>
        <v>3.6086497109964847E-4</v>
      </c>
    </row>
    <row r="144" spans="2:20" s="130" customFormat="1">
      <c r="B144" s="86" t="s">
        <v>599</v>
      </c>
      <c r="C144" s="83" t="s">
        <v>600</v>
      </c>
      <c r="D144" s="96" t="s">
        <v>138</v>
      </c>
      <c r="E144" s="96" t="s">
        <v>279</v>
      </c>
      <c r="F144" s="83" t="s">
        <v>601</v>
      </c>
      <c r="G144" s="96" t="s">
        <v>366</v>
      </c>
      <c r="H144" s="83" t="s">
        <v>602</v>
      </c>
      <c r="I144" s="83" t="s">
        <v>145</v>
      </c>
      <c r="J144" s="83"/>
      <c r="K144" s="93">
        <v>2.77</v>
      </c>
      <c r="L144" s="96" t="s">
        <v>149</v>
      </c>
      <c r="M144" s="97">
        <v>3.85E-2</v>
      </c>
      <c r="N144" s="97">
        <v>2.7600000000000003E-2</v>
      </c>
      <c r="O144" s="93">
        <v>50015.999999999993</v>
      </c>
      <c r="P144" s="95">
        <v>101.66</v>
      </c>
      <c r="Q144" s="93">
        <v>50.846259999999987</v>
      </c>
      <c r="R144" s="94">
        <v>1.2503999999999998E-3</v>
      </c>
      <c r="S144" s="94">
        <v>1.465440479786649E-4</v>
      </c>
      <c r="T144" s="94">
        <f>Q144/'סכום נכסי הקרן'!$C$43</f>
        <v>2.9874500086577714E-5</v>
      </c>
    </row>
    <row r="145" spans="2:20" s="130" customFormat="1">
      <c r="B145" s="86" t="s">
        <v>603</v>
      </c>
      <c r="C145" s="83" t="s">
        <v>604</v>
      </c>
      <c r="D145" s="96" t="s">
        <v>138</v>
      </c>
      <c r="E145" s="96" t="s">
        <v>279</v>
      </c>
      <c r="F145" s="83" t="s">
        <v>605</v>
      </c>
      <c r="G145" s="96" t="s">
        <v>328</v>
      </c>
      <c r="H145" s="83" t="s">
        <v>602</v>
      </c>
      <c r="I145" s="83" t="s">
        <v>145</v>
      </c>
      <c r="J145" s="83"/>
      <c r="K145" s="93">
        <v>3.44</v>
      </c>
      <c r="L145" s="96" t="s">
        <v>149</v>
      </c>
      <c r="M145" s="97">
        <v>7.2499999999999995E-2</v>
      </c>
      <c r="N145" s="97">
        <v>3.0100000000000005E-2</v>
      </c>
      <c r="O145" s="93">
        <v>1326650.1299999997</v>
      </c>
      <c r="P145" s="95">
        <v>117.45</v>
      </c>
      <c r="Q145" s="93">
        <v>1558.1505799999995</v>
      </c>
      <c r="R145" s="94">
        <v>2.693436504065329E-3</v>
      </c>
      <c r="S145" s="94">
        <v>4.4907470746816886E-3</v>
      </c>
      <c r="T145" s="94">
        <f>Q145/'סכום נכסי הקרן'!$C$43</f>
        <v>9.1548463224455678E-4</v>
      </c>
    </row>
    <row r="146" spans="2:20" s="130" customFormat="1">
      <c r="B146" s="86" t="s">
        <v>606</v>
      </c>
      <c r="C146" s="83" t="s">
        <v>607</v>
      </c>
      <c r="D146" s="96" t="s">
        <v>138</v>
      </c>
      <c r="E146" s="96" t="s">
        <v>279</v>
      </c>
      <c r="F146" s="83" t="s">
        <v>605</v>
      </c>
      <c r="G146" s="96" t="s">
        <v>328</v>
      </c>
      <c r="H146" s="83" t="s">
        <v>602</v>
      </c>
      <c r="I146" s="83" t="s">
        <v>145</v>
      </c>
      <c r="J146" s="83"/>
      <c r="K146" s="93">
        <v>4.8000000000000007</v>
      </c>
      <c r="L146" s="96" t="s">
        <v>149</v>
      </c>
      <c r="M146" s="97">
        <v>4.9000000000000002E-2</v>
      </c>
      <c r="N146" s="97">
        <v>4.2199999999999994E-2</v>
      </c>
      <c r="O146" s="93">
        <v>70288.999999999985</v>
      </c>
      <c r="P146" s="95">
        <v>103</v>
      </c>
      <c r="Q146" s="93">
        <v>72.397679999999994</v>
      </c>
      <c r="R146" s="94">
        <v>4.1193811170368627E-4</v>
      </c>
      <c r="S146" s="94">
        <v>2.0865741337640234E-4</v>
      </c>
      <c r="T146" s="94">
        <f>Q146/'סכום נכסי הקרן'!$C$43</f>
        <v>4.2536943669564407E-5</v>
      </c>
    </row>
    <row r="147" spans="2:20" s="130" customFormat="1">
      <c r="B147" s="86" t="s">
        <v>608</v>
      </c>
      <c r="C147" s="83" t="s">
        <v>609</v>
      </c>
      <c r="D147" s="96" t="s">
        <v>138</v>
      </c>
      <c r="E147" s="96" t="s">
        <v>279</v>
      </c>
      <c r="F147" s="83" t="s">
        <v>605</v>
      </c>
      <c r="G147" s="96" t="s">
        <v>328</v>
      </c>
      <c r="H147" s="83" t="s">
        <v>602</v>
      </c>
      <c r="I147" s="83" t="s">
        <v>145</v>
      </c>
      <c r="J147" s="83"/>
      <c r="K147" s="93">
        <v>1.2300000000000002</v>
      </c>
      <c r="L147" s="96" t="s">
        <v>149</v>
      </c>
      <c r="M147" s="97">
        <v>5.3499999999999999E-2</v>
      </c>
      <c r="N147" s="97">
        <v>3.3000000000000002E-2</v>
      </c>
      <c r="O147" s="93">
        <v>229386.98999999996</v>
      </c>
      <c r="P147" s="95">
        <v>123.13</v>
      </c>
      <c r="Q147" s="93">
        <v>282.44418999999994</v>
      </c>
      <c r="R147" s="94">
        <v>6.3830726117220361E-4</v>
      </c>
      <c r="S147" s="94">
        <v>8.1403263348484532E-4</v>
      </c>
      <c r="T147" s="94">
        <f>Q147/'סכום נכסי הקרן'!$C$43</f>
        <v>1.6594886189482517E-4</v>
      </c>
    </row>
    <row r="148" spans="2:20" s="130" customFormat="1">
      <c r="B148" s="86" t="s">
        <v>610</v>
      </c>
      <c r="C148" s="83" t="s">
        <v>611</v>
      </c>
      <c r="D148" s="96" t="s">
        <v>138</v>
      </c>
      <c r="E148" s="96" t="s">
        <v>279</v>
      </c>
      <c r="F148" s="83" t="s">
        <v>612</v>
      </c>
      <c r="G148" s="96" t="s">
        <v>328</v>
      </c>
      <c r="H148" s="83" t="s">
        <v>602</v>
      </c>
      <c r="I148" s="83" t="s">
        <v>147</v>
      </c>
      <c r="J148" s="83"/>
      <c r="K148" s="93">
        <v>1.3799999999999994</v>
      </c>
      <c r="L148" s="96" t="s">
        <v>149</v>
      </c>
      <c r="M148" s="97">
        <v>4.6500000000000007E-2</v>
      </c>
      <c r="N148" s="97">
        <v>2.7700000000000006E-2</v>
      </c>
      <c r="O148" s="93">
        <v>1266173.8799999999</v>
      </c>
      <c r="P148" s="95">
        <v>123.04</v>
      </c>
      <c r="Q148" s="93">
        <v>1557.9003300000002</v>
      </c>
      <c r="R148" s="94">
        <v>3.639363307876637E-3</v>
      </c>
      <c r="S148" s="94">
        <v>4.4900258289498184E-3</v>
      </c>
      <c r="T148" s="94">
        <f>Q148/'סכום נכסי הקרן'!$C$43</f>
        <v>9.1533759893971489E-4</v>
      </c>
    </row>
    <row r="149" spans="2:20" s="130" customFormat="1">
      <c r="B149" s="86" t="s">
        <v>613</v>
      </c>
      <c r="C149" s="83" t="s">
        <v>614</v>
      </c>
      <c r="D149" s="96" t="s">
        <v>138</v>
      </c>
      <c r="E149" s="96" t="s">
        <v>279</v>
      </c>
      <c r="F149" s="83" t="s">
        <v>612</v>
      </c>
      <c r="G149" s="96" t="s">
        <v>328</v>
      </c>
      <c r="H149" s="83" t="s">
        <v>602</v>
      </c>
      <c r="I149" s="83" t="s">
        <v>147</v>
      </c>
      <c r="J149" s="83"/>
      <c r="K149" s="93">
        <v>2.02</v>
      </c>
      <c r="L149" s="96" t="s">
        <v>149</v>
      </c>
      <c r="M149" s="97">
        <v>6.8499999999999991E-2</v>
      </c>
      <c r="N149" s="97">
        <v>3.1800000000000002E-2</v>
      </c>
      <c r="O149" s="93">
        <v>5727759.8399999989</v>
      </c>
      <c r="P149" s="95">
        <v>109.7</v>
      </c>
      <c r="Q149" s="93">
        <v>6283.3525499999987</v>
      </c>
      <c r="R149" s="94">
        <v>3.6705150114203231E-3</v>
      </c>
      <c r="S149" s="94">
        <v>1.8109255578563035E-2</v>
      </c>
      <c r="T149" s="94">
        <f>Q149/'סכום נכסי הקרן'!$C$43</f>
        <v>3.6917566070537602E-3</v>
      </c>
    </row>
    <row r="150" spans="2:20" s="130" customFormat="1">
      <c r="B150" s="86" t="s">
        <v>615</v>
      </c>
      <c r="C150" s="83" t="s">
        <v>616</v>
      </c>
      <c r="D150" s="96" t="s">
        <v>138</v>
      </c>
      <c r="E150" s="96" t="s">
        <v>279</v>
      </c>
      <c r="F150" s="83" t="s">
        <v>612</v>
      </c>
      <c r="G150" s="96" t="s">
        <v>328</v>
      </c>
      <c r="H150" s="83" t="s">
        <v>602</v>
      </c>
      <c r="I150" s="83" t="s">
        <v>147</v>
      </c>
      <c r="J150" s="83"/>
      <c r="K150" s="93">
        <v>1.2300000000000002</v>
      </c>
      <c r="L150" s="96" t="s">
        <v>149</v>
      </c>
      <c r="M150" s="97">
        <v>5.0499999999999996E-2</v>
      </c>
      <c r="N150" s="97">
        <v>2.75E-2</v>
      </c>
      <c r="O150" s="93">
        <v>1434899.3199999996</v>
      </c>
      <c r="P150" s="95">
        <v>123.42</v>
      </c>
      <c r="Q150" s="93">
        <v>1770.9526899999996</v>
      </c>
      <c r="R150" s="94">
        <v>4.4260014708310961E-3</v>
      </c>
      <c r="S150" s="94">
        <v>5.1040642118280813E-3</v>
      </c>
      <c r="T150" s="94">
        <f>Q150/'סכום נכסי הקרן'!$C$43</f>
        <v>1.0405155913282519E-3</v>
      </c>
    </row>
    <row r="151" spans="2:20" s="130" customFormat="1">
      <c r="B151" s="86" t="s">
        <v>617</v>
      </c>
      <c r="C151" s="83" t="s">
        <v>618</v>
      </c>
      <c r="D151" s="96" t="s">
        <v>138</v>
      </c>
      <c r="E151" s="96" t="s">
        <v>279</v>
      </c>
      <c r="F151" s="83" t="s">
        <v>619</v>
      </c>
      <c r="G151" s="96" t="s">
        <v>328</v>
      </c>
      <c r="H151" s="83" t="s">
        <v>620</v>
      </c>
      <c r="I151" s="83" t="s">
        <v>147</v>
      </c>
      <c r="J151" s="83"/>
      <c r="K151" s="93">
        <v>2.8800000000000003</v>
      </c>
      <c r="L151" s="96" t="s">
        <v>149</v>
      </c>
      <c r="M151" s="97">
        <v>5.4000000000000006E-2</v>
      </c>
      <c r="N151" s="97">
        <v>0.2515</v>
      </c>
      <c r="O151" s="93">
        <v>129410.57999999999</v>
      </c>
      <c r="P151" s="95">
        <v>72.34</v>
      </c>
      <c r="Q151" s="93">
        <v>93.61560999999999</v>
      </c>
      <c r="R151" s="94">
        <v>2.7962033679080386E-4</v>
      </c>
      <c r="S151" s="94">
        <v>2.6980962696945626E-4</v>
      </c>
      <c r="T151" s="94">
        <f>Q151/'סכום נכסי הקרן'!$C$43</f>
        <v>5.5003446645830511E-5</v>
      </c>
    </row>
    <row r="152" spans="2:20" s="130" customFormat="1">
      <c r="B152" s="86" t="s">
        <v>621</v>
      </c>
      <c r="C152" s="83" t="s">
        <v>622</v>
      </c>
      <c r="D152" s="96" t="s">
        <v>138</v>
      </c>
      <c r="E152" s="96" t="s">
        <v>279</v>
      </c>
      <c r="F152" s="83" t="s">
        <v>623</v>
      </c>
      <c r="G152" s="96" t="s">
        <v>446</v>
      </c>
      <c r="H152" s="83" t="s">
        <v>624</v>
      </c>
      <c r="I152" s="83" t="s">
        <v>145</v>
      </c>
      <c r="J152" s="83"/>
      <c r="K152" s="93">
        <v>4.9999999999999996E-2</v>
      </c>
      <c r="L152" s="96" t="s">
        <v>149</v>
      </c>
      <c r="M152" s="97">
        <v>0.05</v>
      </c>
      <c r="N152" s="97">
        <v>0.18160000000000001</v>
      </c>
      <c r="O152" s="93">
        <v>44318.27</v>
      </c>
      <c r="P152" s="95">
        <v>126.95</v>
      </c>
      <c r="Q152" s="93">
        <v>56.262039999999992</v>
      </c>
      <c r="R152" s="94">
        <v>3.4686155871221458E-4</v>
      </c>
      <c r="S152" s="94">
        <v>1.6215287199368382E-4</v>
      </c>
      <c r="T152" s="94">
        <f>Q152/'סכום נכסי הקרן'!$C$43</f>
        <v>3.3056518195262325E-5</v>
      </c>
    </row>
    <row r="153" spans="2:20" s="130" customFormat="1">
      <c r="B153" s="86" t="s">
        <v>625</v>
      </c>
      <c r="C153" s="83" t="s">
        <v>626</v>
      </c>
      <c r="D153" s="96" t="s">
        <v>138</v>
      </c>
      <c r="E153" s="96" t="s">
        <v>279</v>
      </c>
      <c r="F153" s="83" t="s">
        <v>623</v>
      </c>
      <c r="G153" s="96" t="s">
        <v>446</v>
      </c>
      <c r="H153" s="83" t="s">
        <v>624</v>
      </c>
      <c r="I153" s="83" t="s">
        <v>145</v>
      </c>
      <c r="J153" s="83"/>
      <c r="K153" s="93">
        <v>1.5899999999999999</v>
      </c>
      <c r="L153" s="96" t="s">
        <v>149</v>
      </c>
      <c r="M153" s="97">
        <v>4.4500000000000005E-2</v>
      </c>
      <c r="N153" s="97">
        <v>8.2200000000000009E-2</v>
      </c>
      <c r="O153" s="93">
        <v>201333.32999999996</v>
      </c>
      <c r="P153" s="95">
        <v>115.5</v>
      </c>
      <c r="Q153" s="93">
        <v>232.53999999999996</v>
      </c>
      <c r="R153" s="94">
        <v>1.6144606483550043E-3</v>
      </c>
      <c r="S153" s="94">
        <v>6.7020372623195377E-4</v>
      </c>
      <c r="T153" s="94">
        <f>Q153/'סכום נכסי הקרן'!$C$43</f>
        <v>1.3662787096106543E-4</v>
      </c>
    </row>
    <row r="154" spans="2:20" s="130" customFormat="1">
      <c r="B154" s="86" t="s">
        <v>627</v>
      </c>
      <c r="C154" s="83" t="s">
        <v>628</v>
      </c>
      <c r="D154" s="96" t="s">
        <v>138</v>
      </c>
      <c r="E154" s="96" t="s">
        <v>279</v>
      </c>
      <c r="F154" s="83" t="s">
        <v>629</v>
      </c>
      <c r="G154" s="96" t="s">
        <v>328</v>
      </c>
      <c r="H154" s="83" t="s">
        <v>630</v>
      </c>
      <c r="I154" s="83" t="s">
        <v>145</v>
      </c>
      <c r="J154" s="83"/>
      <c r="K154" s="93">
        <v>3.17</v>
      </c>
      <c r="L154" s="96" t="s">
        <v>149</v>
      </c>
      <c r="M154" s="97">
        <v>7.4999999999999997E-2</v>
      </c>
      <c r="N154" s="97">
        <v>0.2903</v>
      </c>
      <c r="O154" s="93">
        <v>432382.89999999991</v>
      </c>
      <c r="P154" s="95">
        <v>57.03</v>
      </c>
      <c r="Q154" s="93">
        <v>246.58799999999997</v>
      </c>
      <c r="R154" s="94">
        <v>3.0486224500392539E-4</v>
      </c>
      <c r="S154" s="94">
        <v>7.1069147864489992E-4</v>
      </c>
      <c r="T154" s="94">
        <f>Q154/'סכום נכסי הקרן'!$C$43</f>
        <v>1.4488171258513461E-4</v>
      </c>
    </row>
    <row r="155" spans="2:20" s="130" customFormat="1">
      <c r="B155" s="86" t="s">
        <v>631</v>
      </c>
      <c r="C155" s="83" t="s">
        <v>632</v>
      </c>
      <c r="D155" s="96" t="s">
        <v>138</v>
      </c>
      <c r="E155" s="96" t="s">
        <v>279</v>
      </c>
      <c r="F155" s="83" t="s">
        <v>629</v>
      </c>
      <c r="G155" s="96" t="s">
        <v>328</v>
      </c>
      <c r="H155" s="83" t="s">
        <v>630</v>
      </c>
      <c r="I155" s="83" t="s">
        <v>145</v>
      </c>
      <c r="J155" s="83"/>
      <c r="K155" s="93">
        <v>3.24</v>
      </c>
      <c r="L155" s="96" t="s">
        <v>149</v>
      </c>
      <c r="M155" s="97">
        <v>6.7000000000000004E-2</v>
      </c>
      <c r="N155" s="97">
        <v>0.35510000000000003</v>
      </c>
      <c r="O155" s="93">
        <v>1077233.8199999998</v>
      </c>
      <c r="P155" s="95">
        <v>41.53</v>
      </c>
      <c r="Q155" s="93">
        <v>447.37520999999992</v>
      </c>
      <c r="R155" s="94">
        <v>1.8312716053133153E-3</v>
      </c>
      <c r="S155" s="94">
        <v>1.2893804625690325E-3</v>
      </c>
      <c r="T155" s="94">
        <f>Q155/'סכום נכסי הקרן'!$C$43</f>
        <v>2.6285336915395004E-4</v>
      </c>
    </row>
    <row r="156" spans="2:20" s="130" customFormat="1">
      <c r="B156" s="86" t="s">
        <v>633</v>
      </c>
      <c r="C156" s="83" t="s">
        <v>634</v>
      </c>
      <c r="D156" s="96" t="s">
        <v>138</v>
      </c>
      <c r="E156" s="96" t="s">
        <v>279</v>
      </c>
      <c r="F156" s="83" t="s">
        <v>635</v>
      </c>
      <c r="G156" s="96" t="s">
        <v>446</v>
      </c>
      <c r="H156" s="83" t="s">
        <v>636</v>
      </c>
      <c r="I156" s="83" t="s">
        <v>147</v>
      </c>
      <c r="J156" s="83"/>
      <c r="K156" s="93">
        <v>2.2699999999999996</v>
      </c>
      <c r="L156" s="96" t="s">
        <v>149</v>
      </c>
      <c r="M156" s="97">
        <v>4.9000000000000002E-2</v>
      </c>
      <c r="N156" s="97">
        <v>0.28459999999999996</v>
      </c>
      <c r="O156" s="93">
        <v>313236.26999999996</v>
      </c>
      <c r="P156" s="95">
        <v>77.14</v>
      </c>
      <c r="Q156" s="93">
        <v>241.63042999999996</v>
      </c>
      <c r="R156" s="94">
        <v>2.773612665440253E-4</v>
      </c>
      <c r="S156" s="94">
        <v>6.9640326204966577E-4</v>
      </c>
      <c r="T156" s="94">
        <f>Q156/'סכום נכסי הקרן'!$C$43</f>
        <v>1.4196891377959384E-4</v>
      </c>
    </row>
    <row r="157" spans="2:20" s="130" customFormat="1">
      <c r="B157" s="86" t="s">
        <v>637</v>
      </c>
      <c r="C157" s="83" t="s">
        <v>638</v>
      </c>
      <c r="D157" s="96" t="s">
        <v>138</v>
      </c>
      <c r="E157" s="96" t="s">
        <v>279</v>
      </c>
      <c r="F157" s="83" t="s">
        <v>639</v>
      </c>
      <c r="G157" s="96" t="s">
        <v>328</v>
      </c>
      <c r="H157" s="83" t="s">
        <v>640</v>
      </c>
      <c r="I157" s="83" t="s">
        <v>147</v>
      </c>
      <c r="J157" s="83"/>
      <c r="K157" s="93">
        <v>1.2399999999999998</v>
      </c>
      <c r="L157" s="96" t="s">
        <v>149</v>
      </c>
      <c r="M157" s="97">
        <v>5.3499999999999999E-2</v>
      </c>
      <c r="N157" s="97">
        <v>4.0099999999999997E-2</v>
      </c>
      <c r="O157" s="93">
        <v>468.05999999999995</v>
      </c>
      <c r="P157" s="95">
        <v>106.1</v>
      </c>
      <c r="Q157" s="93">
        <v>0.49662999999999996</v>
      </c>
      <c r="R157" s="94">
        <v>4.8774011361074698E-6</v>
      </c>
      <c r="S157" s="94">
        <v>1.43133773354509E-6</v>
      </c>
      <c r="T157" s="94">
        <f>Q157/'סכום נכסי הקרן'!$C$43</f>
        <v>2.917928079272122E-7</v>
      </c>
    </row>
    <row r="158" spans="2:20" s="130" customFormat="1">
      <c r="B158" s="86" t="s">
        <v>641</v>
      </c>
      <c r="C158" s="83" t="s">
        <v>642</v>
      </c>
      <c r="D158" s="96" t="s">
        <v>138</v>
      </c>
      <c r="E158" s="96" t="s">
        <v>279</v>
      </c>
      <c r="F158" s="83" t="s">
        <v>643</v>
      </c>
      <c r="G158" s="96" t="s">
        <v>644</v>
      </c>
      <c r="H158" s="83" t="s">
        <v>645</v>
      </c>
      <c r="I158" s="83"/>
      <c r="J158" s="83"/>
      <c r="K158" s="93">
        <v>0.33</v>
      </c>
      <c r="L158" s="96" t="s">
        <v>149</v>
      </c>
      <c r="M158" s="97">
        <v>4.1599999999999998E-2</v>
      </c>
      <c r="N158" s="97">
        <v>6.6999999999999994E-3</v>
      </c>
      <c r="O158" s="93">
        <v>4119.9999999999991</v>
      </c>
      <c r="P158" s="95">
        <v>103.3</v>
      </c>
      <c r="Q158" s="93">
        <v>4.2559699999999996</v>
      </c>
      <c r="R158" s="94">
        <v>8.2399999999999984E-5</v>
      </c>
      <c r="S158" s="94">
        <v>1.2266134655248166E-5</v>
      </c>
      <c r="T158" s="94">
        <f>Q158/'סכום נכסי הקרן'!$C$43</f>
        <v>2.5005767608762605E-6</v>
      </c>
    </row>
    <row r="159" spans="2:20" s="130" customFormat="1">
      <c r="B159" s="82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93"/>
      <c r="P159" s="95"/>
      <c r="Q159" s="83"/>
      <c r="R159" s="83"/>
      <c r="S159" s="94"/>
      <c r="T159" s="83"/>
    </row>
    <row r="160" spans="2:20" s="130" customFormat="1">
      <c r="B160" s="100" t="s">
        <v>56</v>
      </c>
      <c r="C160" s="81"/>
      <c r="D160" s="81"/>
      <c r="E160" s="81"/>
      <c r="F160" s="81"/>
      <c r="G160" s="81"/>
      <c r="H160" s="81"/>
      <c r="I160" s="81"/>
      <c r="J160" s="81"/>
      <c r="K160" s="90">
        <v>3.6284780078967005</v>
      </c>
      <c r="L160" s="81"/>
      <c r="M160" s="81"/>
      <c r="N160" s="102">
        <v>2.1474096506135628E-2</v>
      </c>
      <c r="O160" s="90"/>
      <c r="P160" s="92"/>
      <c r="Q160" s="90">
        <v>83271.575680000009</v>
      </c>
      <c r="R160" s="81"/>
      <c r="S160" s="91">
        <v>0.23999707710476542</v>
      </c>
      <c r="T160" s="91">
        <f>Q160/'סכום נכסי הקרן'!$C$43</f>
        <v>4.8925854032560577E-2</v>
      </c>
    </row>
    <row r="161" spans="2:20" s="130" customFormat="1">
      <c r="B161" s="86" t="s">
        <v>646</v>
      </c>
      <c r="C161" s="83" t="s">
        <v>647</v>
      </c>
      <c r="D161" s="96" t="s">
        <v>138</v>
      </c>
      <c r="E161" s="96" t="s">
        <v>279</v>
      </c>
      <c r="F161" s="83" t="s">
        <v>280</v>
      </c>
      <c r="G161" s="96" t="s">
        <v>281</v>
      </c>
      <c r="H161" s="83" t="s">
        <v>282</v>
      </c>
      <c r="I161" s="83" t="s">
        <v>145</v>
      </c>
      <c r="J161" s="83"/>
      <c r="K161" s="93">
        <v>7.19</v>
      </c>
      <c r="L161" s="96" t="s">
        <v>149</v>
      </c>
      <c r="M161" s="97">
        <v>3.0099999999999998E-2</v>
      </c>
      <c r="N161" s="97">
        <v>2.3799999999999995E-2</v>
      </c>
      <c r="O161" s="93">
        <v>1949599.9999999998</v>
      </c>
      <c r="P161" s="95">
        <v>104.68</v>
      </c>
      <c r="Q161" s="93">
        <v>2040.8412999999998</v>
      </c>
      <c r="R161" s="94">
        <v>1.6953043478260869E-3</v>
      </c>
      <c r="S161" s="94">
        <v>5.8819103978157081E-3</v>
      </c>
      <c r="T161" s="94">
        <f>Q161/'סכום נכסי הקרן'!$C$43</f>
        <v>1.1990874765133441E-3</v>
      </c>
    </row>
    <row r="162" spans="2:20" s="130" customFormat="1">
      <c r="B162" s="86" t="s">
        <v>648</v>
      </c>
      <c r="C162" s="83" t="s">
        <v>649</v>
      </c>
      <c r="D162" s="96" t="s">
        <v>138</v>
      </c>
      <c r="E162" s="96" t="s">
        <v>279</v>
      </c>
      <c r="F162" s="83" t="s">
        <v>298</v>
      </c>
      <c r="G162" s="96" t="s">
        <v>281</v>
      </c>
      <c r="H162" s="83" t="s">
        <v>282</v>
      </c>
      <c r="I162" s="83" t="s">
        <v>145</v>
      </c>
      <c r="J162" s="83"/>
      <c r="K162" s="93">
        <v>0.66</v>
      </c>
      <c r="L162" s="96" t="s">
        <v>149</v>
      </c>
      <c r="M162" s="97">
        <v>7.7000000000000002E-3</v>
      </c>
      <c r="N162" s="97">
        <v>3.4000000000000002E-3</v>
      </c>
      <c r="O162" s="93">
        <v>744999.99999999988</v>
      </c>
      <c r="P162" s="95">
        <v>100.37</v>
      </c>
      <c r="Q162" s="93">
        <v>747.75649999999985</v>
      </c>
      <c r="R162" s="94">
        <v>9.391174564917596E-4</v>
      </c>
      <c r="S162" s="94">
        <v>2.1551096267917948E-3</v>
      </c>
      <c r="T162" s="94">
        <f>Q162/'סכום נכסי הקרן'!$C$43</f>
        <v>4.3934109655241211E-4</v>
      </c>
    </row>
    <row r="163" spans="2:20" s="130" customFormat="1">
      <c r="B163" s="86" t="s">
        <v>650</v>
      </c>
      <c r="C163" s="83" t="s">
        <v>651</v>
      </c>
      <c r="D163" s="96" t="s">
        <v>138</v>
      </c>
      <c r="E163" s="96" t="s">
        <v>279</v>
      </c>
      <c r="F163" s="83" t="s">
        <v>298</v>
      </c>
      <c r="G163" s="96" t="s">
        <v>281</v>
      </c>
      <c r="H163" s="83" t="s">
        <v>282</v>
      </c>
      <c r="I163" s="83" t="s">
        <v>145</v>
      </c>
      <c r="J163" s="83"/>
      <c r="K163" s="93">
        <v>2.04</v>
      </c>
      <c r="L163" s="96" t="s">
        <v>149</v>
      </c>
      <c r="M163" s="97">
        <v>5.9000000000000004E-2</v>
      </c>
      <c r="N163" s="97">
        <v>8.8999999999999999E-3</v>
      </c>
      <c r="O163" s="93">
        <v>2676332.9999999995</v>
      </c>
      <c r="P163" s="95">
        <v>112.69</v>
      </c>
      <c r="Q163" s="93">
        <v>3015.9595599999998</v>
      </c>
      <c r="R163" s="94">
        <v>1.6538102420899186E-3</v>
      </c>
      <c r="S163" s="94">
        <v>8.6922995410548022E-3</v>
      </c>
      <c r="T163" s="94">
        <f>Q163/'סכום נכסי הקרן'!$C$43</f>
        <v>1.7720139915174667E-3</v>
      </c>
    </row>
    <row r="164" spans="2:20" s="130" customFormat="1">
      <c r="B164" s="86" t="s">
        <v>652</v>
      </c>
      <c r="C164" s="83" t="s">
        <v>653</v>
      </c>
      <c r="D164" s="96" t="s">
        <v>138</v>
      </c>
      <c r="E164" s="96" t="s">
        <v>279</v>
      </c>
      <c r="F164" s="83" t="s">
        <v>298</v>
      </c>
      <c r="G164" s="96" t="s">
        <v>281</v>
      </c>
      <c r="H164" s="83" t="s">
        <v>282</v>
      </c>
      <c r="I164" s="83" t="s">
        <v>145</v>
      </c>
      <c r="J164" s="83"/>
      <c r="K164" s="93">
        <v>2.6100000000000003</v>
      </c>
      <c r="L164" s="96" t="s">
        <v>149</v>
      </c>
      <c r="M164" s="97">
        <v>1.77E-2</v>
      </c>
      <c r="N164" s="97">
        <v>9.6000000000000026E-3</v>
      </c>
      <c r="O164" s="93">
        <v>80799.999999999985</v>
      </c>
      <c r="P164" s="95">
        <v>102.38</v>
      </c>
      <c r="Q164" s="93">
        <v>82.723039999999983</v>
      </c>
      <c r="R164" s="94">
        <v>1.2859627930220601E-4</v>
      </c>
      <c r="S164" s="94">
        <v>2.3841614196798381E-4</v>
      </c>
      <c r="T164" s="94">
        <f>Q164/'סכום נכסי הקרן'!$C$43</f>
        <v>4.8603564266909146E-5</v>
      </c>
    </row>
    <row r="165" spans="2:20" s="130" customFormat="1">
      <c r="B165" s="86" t="s">
        <v>654</v>
      </c>
      <c r="C165" s="83" t="s">
        <v>655</v>
      </c>
      <c r="D165" s="96" t="s">
        <v>138</v>
      </c>
      <c r="E165" s="96" t="s">
        <v>279</v>
      </c>
      <c r="F165" s="83" t="s">
        <v>656</v>
      </c>
      <c r="G165" s="96" t="s">
        <v>657</v>
      </c>
      <c r="H165" s="83" t="s">
        <v>308</v>
      </c>
      <c r="I165" s="83" t="s">
        <v>145</v>
      </c>
      <c r="J165" s="83"/>
      <c r="K165" s="93">
        <v>2.17</v>
      </c>
      <c r="L165" s="96" t="s">
        <v>149</v>
      </c>
      <c r="M165" s="97">
        <v>4.8399999999999999E-2</v>
      </c>
      <c r="N165" s="97">
        <v>8.5000000000000006E-3</v>
      </c>
      <c r="O165" s="93">
        <v>2584277.7699999996</v>
      </c>
      <c r="P165" s="95">
        <v>110.05</v>
      </c>
      <c r="Q165" s="93">
        <v>2843.9977999999992</v>
      </c>
      <c r="R165" s="94">
        <v>2.4612169214655072E-3</v>
      </c>
      <c r="S165" s="94">
        <v>8.1966884104045686E-3</v>
      </c>
      <c r="T165" s="94">
        <f>Q165/'סכום נכסי הקרן'!$C$43</f>
        <v>1.6709786033884662E-3</v>
      </c>
    </row>
    <row r="166" spans="2:20" s="130" customFormat="1">
      <c r="B166" s="86" t="s">
        <v>658</v>
      </c>
      <c r="C166" s="83" t="s">
        <v>659</v>
      </c>
      <c r="D166" s="96" t="s">
        <v>138</v>
      </c>
      <c r="E166" s="96" t="s">
        <v>279</v>
      </c>
      <c r="F166" s="83" t="s">
        <v>307</v>
      </c>
      <c r="G166" s="96" t="s">
        <v>281</v>
      </c>
      <c r="H166" s="83" t="s">
        <v>308</v>
      </c>
      <c r="I166" s="83" t="s">
        <v>145</v>
      </c>
      <c r="J166" s="83"/>
      <c r="K166" s="93">
        <v>3.67</v>
      </c>
      <c r="L166" s="96" t="s">
        <v>149</v>
      </c>
      <c r="M166" s="97">
        <v>1.95E-2</v>
      </c>
      <c r="N166" s="97">
        <v>1.32E-2</v>
      </c>
      <c r="O166" s="93">
        <v>1609999.9999999998</v>
      </c>
      <c r="P166" s="95">
        <v>102.72</v>
      </c>
      <c r="Q166" s="93">
        <v>1653.7920199999999</v>
      </c>
      <c r="R166" s="94">
        <v>2.3503649635036494E-3</v>
      </c>
      <c r="S166" s="94">
        <v>4.7663953479688218E-3</v>
      </c>
      <c r="T166" s="94">
        <f>Q166/'סכום נכסי הקרן'!$C$43</f>
        <v>9.7167834654252928E-4</v>
      </c>
    </row>
    <row r="167" spans="2:20" s="130" customFormat="1">
      <c r="B167" s="86" t="s">
        <v>660</v>
      </c>
      <c r="C167" s="83" t="s">
        <v>661</v>
      </c>
      <c r="D167" s="96" t="s">
        <v>138</v>
      </c>
      <c r="E167" s="96" t="s">
        <v>279</v>
      </c>
      <c r="F167" s="83" t="s">
        <v>280</v>
      </c>
      <c r="G167" s="96" t="s">
        <v>281</v>
      </c>
      <c r="H167" s="83" t="s">
        <v>308</v>
      </c>
      <c r="I167" s="83" t="s">
        <v>145</v>
      </c>
      <c r="J167" s="83"/>
      <c r="K167" s="93">
        <v>1.39</v>
      </c>
      <c r="L167" s="96" t="s">
        <v>149</v>
      </c>
      <c r="M167" s="97">
        <v>5.4000000000000006E-2</v>
      </c>
      <c r="N167" s="97">
        <v>7.8000000000000005E-3</v>
      </c>
      <c r="O167" s="93">
        <v>4114899.9999999995</v>
      </c>
      <c r="P167" s="95">
        <v>109.6</v>
      </c>
      <c r="Q167" s="93">
        <v>4509.930409999999</v>
      </c>
      <c r="R167" s="94">
        <v>1.8652888729528351E-3</v>
      </c>
      <c r="S167" s="94">
        <v>1.2998074162848554E-2</v>
      </c>
      <c r="T167" s="94">
        <f>Q167/'סכום נכסי הקרן'!$C$43</f>
        <v>2.6497901010616018E-3</v>
      </c>
    </row>
    <row r="168" spans="2:20" s="130" customFormat="1">
      <c r="B168" s="86" t="s">
        <v>662</v>
      </c>
      <c r="C168" s="83" t="s">
        <v>663</v>
      </c>
      <c r="D168" s="96" t="s">
        <v>138</v>
      </c>
      <c r="E168" s="96" t="s">
        <v>279</v>
      </c>
      <c r="F168" s="83" t="s">
        <v>298</v>
      </c>
      <c r="G168" s="96" t="s">
        <v>281</v>
      </c>
      <c r="H168" s="83" t="s">
        <v>308</v>
      </c>
      <c r="I168" s="83" t="s">
        <v>147</v>
      </c>
      <c r="J168" s="83"/>
      <c r="K168" s="93">
        <v>1.3900000000000001</v>
      </c>
      <c r="L168" s="96" t="s">
        <v>149</v>
      </c>
      <c r="M168" s="97">
        <v>2.3700000000000002E-2</v>
      </c>
      <c r="N168" s="97">
        <v>7.7000000000000002E-3</v>
      </c>
      <c r="O168" s="93">
        <v>1234856.9999999998</v>
      </c>
      <c r="P168" s="95">
        <v>102.5</v>
      </c>
      <c r="Q168" s="93">
        <v>1265.7284699999998</v>
      </c>
      <c r="R168" s="94">
        <v>1.2775422413686076E-3</v>
      </c>
      <c r="S168" s="94">
        <v>3.6479570697164777E-3</v>
      </c>
      <c r="T168" s="94">
        <f>Q168/'סכום נכסי הקרן'!$C$43</f>
        <v>7.4367328662125552E-4</v>
      </c>
    </row>
    <row r="169" spans="2:20" s="130" customFormat="1">
      <c r="B169" s="86" t="s">
        <v>664</v>
      </c>
      <c r="C169" s="83" t="s">
        <v>665</v>
      </c>
      <c r="D169" s="96" t="s">
        <v>138</v>
      </c>
      <c r="E169" s="96" t="s">
        <v>279</v>
      </c>
      <c r="F169" s="83" t="s">
        <v>298</v>
      </c>
      <c r="G169" s="96" t="s">
        <v>281</v>
      </c>
      <c r="H169" s="83" t="s">
        <v>308</v>
      </c>
      <c r="I169" s="83" t="s">
        <v>147</v>
      </c>
      <c r="J169" s="83"/>
      <c r="K169" s="93">
        <v>2.859999999999999</v>
      </c>
      <c r="L169" s="96" t="s">
        <v>149</v>
      </c>
      <c r="M169" s="97">
        <v>6.0999999999999999E-2</v>
      </c>
      <c r="N169" s="97">
        <v>1.1899999999999999E-2</v>
      </c>
      <c r="O169" s="93">
        <v>5146499.9999999991</v>
      </c>
      <c r="P169" s="95">
        <v>114.34</v>
      </c>
      <c r="Q169" s="93">
        <v>5884.5079400000004</v>
      </c>
      <c r="R169" s="94">
        <v>3.0043612712759298E-3</v>
      </c>
      <c r="S169" s="94">
        <v>1.6959745198372404E-2</v>
      </c>
      <c r="T169" s="94">
        <f>Q169/'סכום נכסי הקרן'!$C$43</f>
        <v>3.45741718197164E-3</v>
      </c>
    </row>
    <row r="170" spans="2:20" s="130" customFormat="1">
      <c r="B170" s="86" t="s">
        <v>666</v>
      </c>
      <c r="C170" s="83" t="s">
        <v>667</v>
      </c>
      <c r="D170" s="96" t="s">
        <v>138</v>
      </c>
      <c r="E170" s="96" t="s">
        <v>279</v>
      </c>
      <c r="F170" s="83" t="s">
        <v>347</v>
      </c>
      <c r="G170" s="96" t="s">
        <v>348</v>
      </c>
      <c r="H170" s="83" t="s">
        <v>344</v>
      </c>
      <c r="I170" s="83" t="s">
        <v>147</v>
      </c>
      <c r="J170" s="83"/>
      <c r="K170" s="93">
        <v>7.32</v>
      </c>
      <c r="L170" s="96" t="s">
        <v>149</v>
      </c>
      <c r="M170" s="97">
        <v>3.6499999999999998E-2</v>
      </c>
      <c r="N170" s="97">
        <v>2.7200000000000005E-2</v>
      </c>
      <c r="O170" s="93">
        <v>967999.99999999988</v>
      </c>
      <c r="P170" s="95">
        <v>108.3</v>
      </c>
      <c r="Q170" s="93">
        <v>1048.3439999999998</v>
      </c>
      <c r="R170" s="94">
        <v>2.4919487914820656E-3</v>
      </c>
      <c r="S170" s="94">
        <v>3.0214331090260226E-3</v>
      </c>
      <c r="T170" s="94">
        <f>Q170/'סכום נכסי הקרן'!$C$43</f>
        <v>6.1594998174424685E-4</v>
      </c>
    </row>
    <row r="171" spans="2:20" s="130" customFormat="1">
      <c r="B171" s="86" t="s">
        <v>668</v>
      </c>
      <c r="C171" s="83" t="s">
        <v>669</v>
      </c>
      <c r="D171" s="96" t="s">
        <v>138</v>
      </c>
      <c r="E171" s="96" t="s">
        <v>279</v>
      </c>
      <c r="F171" s="83" t="s">
        <v>280</v>
      </c>
      <c r="G171" s="96" t="s">
        <v>281</v>
      </c>
      <c r="H171" s="83" t="s">
        <v>344</v>
      </c>
      <c r="I171" s="83" t="s">
        <v>145</v>
      </c>
      <c r="J171" s="83"/>
      <c r="K171" s="93">
        <v>4.67</v>
      </c>
      <c r="L171" s="96" t="s">
        <v>149</v>
      </c>
      <c r="M171" s="97">
        <v>1.5180000000000001E-2</v>
      </c>
      <c r="N171" s="97">
        <v>1.4500000000000002E-2</v>
      </c>
      <c r="O171" s="93">
        <v>6776753.9999999991</v>
      </c>
      <c r="P171" s="95">
        <v>100.56</v>
      </c>
      <c r="Q171" s="93">
        <v>6814.7041399999989</v>
      </c>
      <c r="R171" s="94">
        <v>7.1334252631578936E-3</v>
      </c>
      <c r="S171" s="94">
        <v>1.964066443535014E-2</v>
      </c>
      <c r="T171" s="94">
        <f>Q171/'סכום נכסי הקרן'!$C$43</f>
        <v>4.0039499349692883E-3</v>
      </c>
    </row>
    <row r="172" spans="2:20" s="130" customFormat="1">
      <c r="B172" s="86" t="s">
        <v>670</v>
      </c>
      <c r="C172" s="83" t="s">
        <v>671</v>
      </c>
      <c r="D172" s="96" t="s">
        <v>138</v>
      </c>
      <c r="E172" s="96" t="s">
        <v>279</v>
      </c>
      <c r="F172" s="83" t="s">
        <v>369</v>
      </c>
      <c r="G172" s="96" t="s">
        <v>328</v>
      </c>
      <c r="H172" s="83" t="s">
        <v>344</v>
      </c>
      <c r="I172" s="83" t="s">
        <v>147</v>
      </c>
      <c r="J172" s="83"/>
      <c r="K172" s="93">
        <v>1.4</v>
      </c>
      <c r="L172" s="96" t="s">
        <v>149</v>
      </c>
      <c r="M172" s="97">
        <v>5.2499999999999998E-2</v>
      </c>
      <c r="N172" s="97">
        <v>1.2500000000000001E-2</v>
      </c>
      <c r="O172" s="93">
        <v>83771.989999999991</v>
      </c>
      <c r="P172" s="95">
        <v>106.01</v>
      </c>
      <c r="Q172" s="93">
        <v>88.806689999999989</v>
      </c>
      <c r="R172" s="94">
        <v>1.2291274301962217E-3</v>
      </c>
      <c r="S172" s="94">
        <v>2.5594983466210538E-4</v>
      </c>
      <c r="T172" s="94">
        <f>Q172/'סכום נכסי הקרן'!$C$43</f>
        <v>5.2177986504684526E-5</v>
      </c>
    </row>
    <row r="173" spans="2:20" s="130" customFormat="1">
      <c r="B173" s="86" t="s">
        <v>672</v>
      </c>
      <c r="C173" s="83" t="s">
        <v>673</v>
      </c>
      <c r="D173" s="96" t="s">
        <v>138</v>
      </c>
      <c r="E173" s="96" t="s">
        <v>279</v>
      </c>
      <c r="F173" s="83" t="s">
        <v>280</v>
      </c>
      <c r="G173" s="96" t="s">
        <v>281</v>
      </c>
      <c r="H173" s="83" t="s">
        <v>344</v>
      </c>
      <c r="I173" s="83" t="s">
        <v>147</v>
      </c>
      <c r="J173" s="83"/>
      <c r="K173" s="93">
        <v>4.45</v>
      </c>
      <c r="L173" s="96" t="s">
        <v>149</v>
      </c>
      <c r="M173" s="97">
        <v>3.2500000000000001E-2</v>
      </c>
      <c r="N173" s="97">
        <v>3.2799999999999996E-2</v>
      </c>
      <c r="O173" s="93">
        <v>36.999999999999993</v>
      </c>
      <c r="P173" s="95">
        <v>5031006</v>
      </c>
      <c r="Q173" s="93">
        <v>1861.4719999999998</v>
      </c>
      <c r="R173" s="94">
        <v>1.9983796921415066E-3</v>
      </c>
      <c r="S173" s="94">
        <v>5.3649499900079445E-3</v>
      </c>
      <c r="T173" s="94">
        <f>Q173/'סכום נכסי הקרן'!$C$43</f>
        <v>1.0936998203046203E-3</v>
      </c>
    </row>
    <row r="174" spans="2:20" s="130" customFormat="1">
      <c r="B174" s="86" t="s">
        <v>674</v>
      </c>
      <c r="C174" s="83" t="s">
        <v>675</v>
      </c>
      <c r="D174" s="96" t="s">
        <v>138</v>
      </c>
      <c r="E174" s="96" t="s">
        <v>279</v>
      </c>
      <c r="F174" s="83" t="s">
        <v>280</v>
      </c>
      <c r="G174" s="96" t="s">
        <v>281</v>
      </c>
      <c r="H174" s="83" t="s">
        <v>344</v>
      </c>
      <c r="I174" s="83" t="s">
        <v>145</v>
      </c>
      <c r="J174" s="83"/>
      <c r="K174" s="93">
        <v>4.17</v>
      </c>
      <c r="L174" s="96" t="s">
        <v>149</v>
      </c>
      <c r="M174" s="97">
        <v>2.1139999999999999E-2</v>
      </c>
      <c r="N174" s="97">
        <v>1.41E-2</v>
      </c>
      <c r="O174" s="93">
        <v>206232.99999999997</v>
      </c>
      <c r="P174" s="95">
        <v>103.29</v>
      </c>
      <c r="Q174" s="93">
        <v>213.01806999999994</v>
      </c>
      <c r="R174" s="94">
        <v>2.0623320623320621E-4</v>
      </c>
      <c r="S174" s="94">
        <v>6.1393955564091834E-4</v>
      </c>
      <c r="T174" s="94">
        <f>Q174/'סכום נכסי הקרן'!$C$43</f>
        <v>1.2515784544738626E-4</v>
      </c>
    </row>
    <row r="175" spans="2:20" s="130" customFormat="1">
      <c r="B175" s="86" t="s">
        <v>676</v>
      </c>
      <c r="C175" s="83" t="s">
        <v>677</v>
      </c>
      <c r="D175" s="96" t="s">
        <v>138</v>
      </c>
      <c r="E175" s="96" t="s">
        <v>279</v>
      </c>
      <c r="F175" s="83" t="s">
        <v>678</v>
      </c>
      <c r="G175" s="96" t="s">
        <v>281</v>
      </c>
      <c r="H175" s="83" t="s">
        <v>344</v>
      </c>
      <c r="I175" s="83" t="s">
        <v>147</v>
      </c>
      <c r="J175" s="83"/>
      <c r="K175" s="83">
        <v>5.7069999999999999</v>
      </c>
      <c r="L175" s="96" t="s">
        <v>149</v>
      </c>
      <c r="M175" s="97">
        <v>2.07E-2</v>
      </c>
      <c r="N175" s="94">
        <v>2.1499999999999998E-2</v>
      </c>
      <c r="O175" s="93">
        <v>995999.99999999988</v>
      </c>
      <c r="P175" s="95">
        <v>99.5</v>
      </c>
      <c r="Q175" s="93">
        <v>991.01999999999987</v>
      </c>
      <c r="R175" s="94">
        <v>3.8999999999999998E-3</v>
      </c>
      <c r="S175" s="94">
        <v>2.8562195612384573E-3</v>
      </c>
      <c r="T175" s="94">
        <f>Q175/'סכום נכסי הקרן'!$C$43</f>
        <v>5.8226951354534726E-4</v>
      </c>
    </row>
    <row r="176" spans="2:20" s="130" customFormat="1">
      <c r="B176" s="86" t="s">
        <v>679</v>
      </c>
      <c r="C176" s="83" t="s">
        <v>680</v>
      </c>
      <c r="D176" s="96" t="s">
        <v>138</v>
      </c>
      <c r="E176" s="96" t="s">
        <v>279</v>
      </c>
      <c r="F176" s="83" t="s">
        <v>384</v>
      </c>
      <c r="G176" s="96" t="s">
        <v>385</v>
      </c>
      <c r="H176" s="83" t="s">
        <v>386</v>
      </c>
      <c r="I176" s="83" t="s">
        <v>147</v>
      </c>
      <c r="J176" s="83"/>
      <c r="K176" s="93">
        <v>0.65</v>
      </c>
      <c r="L176" s="96" t="s">
        <v>149</v>
      </c>
      <c r="M176" s="97">
        <v>6.5000000000000002E-2</v>
      </c>
      <c r="N176" s="97">
        <v>7.7000000000000002E-3</v>
      </c>
      <c r="O176" s="93">
        <v>38587.999999999993</v>
      </c>
      <c r="P176" s="95">
        <v>105.97</v>
      </c>
      <c r="Q176" s="93">
        <v>40.891699999999993</v>
      </c>
      <c r="R176" s="94">
        <v>9.9313757838771598E-5</v>
      </c>
      <c r="S176" s="94">
        <v>1.1785400237360964E-4</v>
      </c>
      <c r="T176" s="94">
        <f>Q176/'סכום נכסי הקרן'!$C$43</f>
        <v>2.4025741425039129E-5</v>
      </c>
    </row>
    <row r="177" spans="2:20" s="130" customFormat="1">
      <c r="B177" s="86" t="s">
        <v>681</v>
      </c>
      <c r="C177" s="83" t="s">
        <v>682</v>
      </c>
      <c r="D177" s="96" t="s">
        <v>138</v>
      </c>
      <c r="E177" s="96" t="s">
        <v>279</v>
      </c>
      <c r="F177" s="83" t="s">
        <v>406</v>
      </c>
      <c r="G177" s="96" t="s">
        <v>328</v>
      </c>
      <c r="H177" s="83" t="s">
        <v>386</v>
      </c>
      <c r="I177" s="83" t="s">
        <v>145</v>
      </c>
      <c r="J177" s="83"/>
      <c r="K177" s="93">
        <v>1.04</v>
      </c>
      <c r="L177" s="96" t="s">
        <v>149</v>
      </c>
      <c r="M177" s="97">
        <v>6.4100000000000004E-2</v>
      </c>
      <c r="N177" s="97">
        <v>7.1000000000000021E-3</v>
      </c>
      <c r="O177" s="93">
        <v>60191.599999999991</v>
      </c>
      <c r="P177" s="95">
        <v>108.81</v>
      </c>
      <c r="Q177" s="93">
        <v>65.494479999999982</v>
      </c>
      <c r="R177" s="94">
        <v>2.8040958556946923E-4</v>
      </c>
      <c r="S177" s="94">
        <v>1.8876169494979001E-4</v>
      </c>
      <c r="T177" s="94">
        <f>Q177/'סכום נכסי הקרן'!$C$43</f>
        <v>3.8480998374912186E-5</v>
      </c>
    </row>
    <row r="178" spans="2:20" s="130" customFormat="1">
      <c r="B178" s="86" t="s">
        <v>683</v>
      </c>
      <c r="C178" s="83" t="s">
        <v>684</v>
      </c>
      <c r="D178" s="96" t="s">
        <v>138</v>
      </c>
      <c r="E178" s="96" t="s">
        <v>279</v>
      </c>
      <c r="F178" s="83" t="s">
        <v>411</v>
      </c>
      <c r="G178" s="96" t="s">
        <v>328</v>
      </c>
      <c r="H178" s="83" t="s">
        <v>386</v>
      </c>
      <c r="I178" s="83" t="s">
        <v>147</v>
      </c>
      <c r="J178" s="83"/>
      <c r="K178" s="93">
        <v>0.75</v>
      </c>
      <c r="L178" s="96" t="s">
        <v>149</v>
      </c>
      <c r="M178" s="97">
        <v>6.4000000000000001E-2</v>
      </c>
      <c r="N178" s="97">
        <v>9.2000000000000016E-3</v>
      </c>
      <c r="O178" s="93">
        <v>316796.79999999993</v>
      </c>
      <c r="P178" s="95">
        <v>105.67</v>
      </c>
      <c r="Q178" s="93">
        <v>334.75917999999996</v>
      </c>
      <c r="R178" s="94">
        <v>1.1272463514860433E-3</v>
      </c>
      <c r="S178" s="94">
        <v>9.6480970941065344E-4</v>
      </c>
      <c r="T178" s="94">
        <f>Q178/'סכום נכסי הקרן'!$C$43</f>
        <v>1.9668630793872916E-4</v>
      </c>
    </row>
    <row r="179" spans="2:20" s="130" customFormat="1">
      <c r="B179" s="86" t="s">
        <v>685</v>
      </c>
      <c r="C179" s="83" t="s">
        <v>686</v>
      </c>
      <c r="D179" s="96" t="s">
        <v>138</v>
      </c>
      <c r="E179" s="96" t="s">
        <v>279</v>
      </c>
      <c r="F179" s="83" t="s">
        <v>411</v>
      </c>
      <c r="G179" s="96" t="s">
        <v>328</v>
      </c>
      <c r="H179" s="83" t="s">
        <v>386</v>
      </c>
      <c r="I179" s="83" t="s">
        <v>147</v>
      </c>
      <c r="J179" s="83"/>
      <c r="K179" s="93">
        <v>1.4900000000000004</v>
      </c>
      <c r="L179" s="96" t="s">
        <v>149</v>
      </c>
      <c r="M179" s="97">
        <v>7.980000000000001E-3</v>
      </c>
      <c r="N179" s="97">
        <v>1.6E-2</v>
      </c>
      <c r="O179" s="93">
        <v>553376.99999999988</v>
      </c>
      <c r="P179" s="95">
        <v>99.02</v>
      </c>
      <c r="Q179" s="93">
        <v>547.95388999999989</v>
      </c>
      <c r="R179" s="94">
        <v>9.9605495265936862E-4</v>
      </c>
      <c r="S179" s="94">
        <v>1.5792583593415932E-3</v>
      </c>
      <c r="T179" s="94">
        <f>Q179/'סכום נכסי הקרן'!$C$43</f>
        <v>3.219479374539169E-4</v>
      </c>
    </row>
    <row r="180" spans="2:20" s="130" customFormat="1">
      <c r="B180" s="86" t="s">
        <v>687</v>
      </c>
      <c r="C180" s="83" t="s">
        <v>688</v>
      </c>
      <c r="D180" s="96" t="s">
        <v>138</v>
      </c>
      <c r="E180" s="96" t="s">
        <v>279</v>
      </c>
      <c r="F180" s="83" t="s">
        <v>420</v>
      </c>
      <c r="G180" s="96" t="s">
        <v>328</v>
      </c>
      <c r="H180" s="83" t="s">
        <v>386</v>
      </c>
      <c r="I180" s="83" t="s">
        <v>147</v>
      </c>
      <c r="J180" s="83"/>
      <c r="K180" s="93">
        <v>4.1899999999999995</v>
      </c>
      <c r="L180" s="96" t="s">
        <v>149</v>
      </c>
      <c r="M180" s="97">
        <v>5.0499999999999996E-2</v>
      </c>
      <c r="N180" s="97">
        <v>3.2399999999999998E-2</v>
      </c>
      <c r="O180" s="93">
        <v>85199.999999999985</v>
      </c>
      <c r="P180" s="95">
        <v>108.86</v>
      </c>
      <c r="Q180" s="93">
        <v>92.748719999999992</v>
      </c>
      <c r="R180" s="94">
        <v>1.3891243951113253E-4</v>
      </c>
      <c r="S180" s="94">
        <v>2.6731116258383133E-4</v>
      </c>
      <c r="T180" s="94">
        <f>Q180/'סכום נכסי הקרן'!$C$43</f>
        <v>5.4494109176760938E-5</v>
      </c>
    </row>
    <row r="181" spans="2:20" s="130" customFormat="1">
      <c r="B181" s="86" t="s">
        <v>689</v>
      </c>
      <c r="C181" s="83" t="s">
        <v>690</v>
      </c>
      <c r="D181" s="96" t="s">
        <v>138</v>
      </c>
      <c r="E181" s="96" t="s">
        <v>279</v>
      </c>
      <c r="F181" s="83" t="s">
        <v>423</v>
      </c>
      <c r="G181" s="96" t="s">
        <v>281</v>
      </c>
      <c r="H181" s="83" t="s">
        <v>386</v>
      </c>
      <c r="I181" s="83" t="s">
        <v>145</v>
      </c>
      <c r="J181" s="83"/>
      <c r="K181" s="93">
        <v>1.3999999999999995</v>
      </c>
      <c r="L181" s="96" t="s">
        <v>149</v>
      </c>
      <c r="M181" s="97">
        <v>2.0760000000000001E-2</v>
      </c>
      <c r="N181" s="97">
        <v>8.9999999999999993E-3</v>
      </c>
      <c r="O181" s="93">
        <v>1399122.9999999998</v>
      </c>
      <c r="P181" s="95">
        <v>101.88</v>
      </c>
      <c r="Q181" s="93">
        <v>1425.4265600000001</v>
      </c>
      <c r="R181" s="94">
        <v>1.8293948360423166E-3</v>
      </c>
      <c r="S181" s="94">
        <v>4.1082230669218017E-3</v>
      </c>
      <c r="T181" s="94">
        <f>Q181/'סכום נכסי הקרן'!$C$43</f>
        <v>8.3750320849813116E-4</v>
      </c>
    </row>
    <row r="182" spans="2:20" s="130" customFormat="1">
      <c r="B182" s="86" t="s">
        <v>691</v>
      </c>
      <c r="C182" s="83" t="s">
        <v>692</v>
      </c>
      <c r="D182" s="96" t="s">
        <v>138</v>
      </c>
      <c r="E182" s="96" t="s">
        <v>279</v>
      </c>
      <c r="F182" s="83" t="s">
        <v>430</v>
      </c>
      <c r="G182" s="96" t="s">
        <v>281</v>
      </c>
      <c r="H182" s="83" t="s">
        <v>386</v>
      </c>
      <c r="I182" s="83" t="s">
        <v>147</v>
      </c>
      <c r="J182" s="83"/>
      <c r="K182" s="93">
        <v>1</v>
      </c>
      <c r="L182" s="96" t="s">
        <v>149</v>
      </c>
      <c r="M182" s="97">
        <v>1.3100000000000001E-2</v>
      </c>
      <c r="N182" s="97">
        <v>7.0999999999999995E-3</v>
      </c>
      <c r="O182" s="93">
        <v>847842.3899999999</v>
      </c>
      <c r="P182" s="95">
        <v>100.6</v>
      </c>
      <c r="Q182" s="93">
        <v>855.6988399999999</v>
      </c>
      <c r="R182" s="94">
        <v>1.1551666749414501E-2</v>
      </c>
      <c r="S182" s="94">
        <v>2.4662103341376125E-3</v>
      </c>
      <c r="T182" s="94">
        <f>Q182/'סכום נכסי הקרן'!$C$43</f>
        <v>5.0276215142794085E-4</v>
      </c>
    </row>
    <row r="183" spans="2:20" s="130" customFormat="1">
      <c r="B183" s="86" t="s">
        <v>693</v>
      </c>
      <c r="C183" s="83" t="s">
        <v>694</v>
      </c>
      <c r="D183" s="96" t="s">
        <v>138</v>
      </c>
      <c r="E183" s="96" t="s">
        <v>279</v>
      </c>
      <c r="F183" s="83" t="s">
        <v>430</v>
      </c>
      <c r="G183" s="96" t="s">
        <v>281</v>
      </c>
      <c r="H183" s="83" t="s">
        <v>386</v>
      </c>
      <c r="I183" s="83" t="s">
        <v>147</v>
      </c>
      <c r="J183" s="83"/>
      <c r="K183" s="93">
        <v>3.9199999999999995</v>
      </c>
      <c r="L183" s="96" t="s">
        <v>149</v>
      </c>
      <c r="M183" s="97">
        <v>1.0500000000000001E-2</v>
      </c>
      <c r="N183" s="97">
        <v>1.3000000000000001E-2</v>
      </c>
      <c r="O183" s="93">
        <v>581999.99999999988</v>
      </c>
      <c r="P183" s="95">
        <v>99.03</v>
      </c>
      <c r="Q183" s="93">
        <v>577.87814999999989</v>
      </c>
      <c r="R183" s="94">
        <v>1.9399999999999997E-3</v>
      </c>
      <c r="S183" s="94">
        <v>1.6655030938248383E-3</v>
      </c>
      <c r="T183" s="94">
        <f>Q183/'סכום נכסי הקרן'!$C$43</f>
        <v>3.395298069554451E-4</v>
      </c>
    </row>
    <row r="184" spans="2:20" s="130" customFormat="1">
      <c r="B184" s="86" t="s">
        <v>695</v>
      </c>
      <c r="C184" s="83" t="s">
        <v>696</v>
      </c>
      <c r="D184" s="96" t="s">
        <v>138</v>
      </c>
      <c r="E184" s="96" t="s">
        <v>279</v>
      </c>
      <c r="F184" s="83" t="s">
        <v>381</v>
      </c>
      <c r="G184" s="96" t="s">
        <v>366</v>
      </c>
      <c r="H184" s="83" t="s">
        <v>386</v>
      </c>
      <c r="I184" s="83" t="s">
        <v>145</v>
      </c>
      <c r="J184" s="83"/>
      <c r="K184" s="93">
        <v>1.46</v>
      </c>
      <c r="L184" s="96" t="s">
        <v>149</v>
      </c>
      <c r="M184" s="97">
        <v>0.06</v>
      </c>
      <c r="N184" s="97">
        <v>8.9999999999999993E-3</v>
      </c>
      <c r="O184" s="93">
        <v>506937.99999999994</v>
      </c>
      <c r="P184" s="95">
        <v>107.59</v>
      </c>
      <c r="Q184" s="93">
        <v>545.41458999999998</v>
      </c>
      <c r="R184" s="94">
        <v>3.2333852715511549E-3</v>
      </c>
      <c r="S184" s="94">
        <v>1.5719398407124509E-3</v>
      </c>
      <c r="T184" s="94">
        <f>Q184/'סכום נכסי הקרן'!$C$43</f>
        <v>3.2045598272470292E-4</v>
      </c>
    </row>
    <row r="185" spans="2:20" s="130" customFormat="1">
      <c r="B185" s="86" t="s">
        <v>697</v>
      </c>
      <c r="C185" s="83" t="s">
        <v>698</v>
      </c>
      <c r="D185" s="96" t="s">
        <v>138</v>
      </c>
      <c r="E185" s="96" t="s">
        <v>279</v>
      </c>
      <c r="F185" s="83" t="s">
        <v>365</v>
      </c>
      <c r="G185" s="96" t="s">
        <v>366</v>
      </c>
      <c r="H185" s="83" t="s">
        <v>386</v>
      </c>
      <c r="I185" s="83" t="s">
        <v>147</v>
      </c>
      <c r="J185" s="83"/>
      <c r="K185" s="93">
        <v>2.12</v>
      </c>
      <c r="L185" s="96" t="s">
        <v>149</v>
      </c>
      <c r="M185" s="97">
        <v>1.882E-2</v>
      </c>
      <c r="N185" s="97">
        <v>9.7999999999999997E-3</v>
      </c>
      <c r="O185" s="93">
        <v>788899.99999999988</v>
      </c>
      <c r="P185" s="95">
        <v>102.17</v>
      </c>
      <c r="Q185" s="93">
        <v>806.01910999999984</v>
      </c>
      <c r="R185" s="94">
        <v>5.2565648758320614E-3</v>
      </c>
      <c r="S185" s="94">
        <v>2.3230283432362732E-3</v>
      </c>
      <c r="T185" s="94">
        <f>Q185/'סכום נכסי הקרן'!$C$43</f>
        <v>4.7357304099609874E-4</v>
      </c>
    </row>
    <row r="186" spans="2:20" s="130" customFormat="1">
      <c r="B186" s="86" t="s">
        <v>699</v>
      </c>
      <c r="C186" s="83" t="s">
        <v>700</v>
      </c>
      <c r="D186" s="96" t="s">
        <v>138</v>
      </c>
      <c r="E186" s="96" t="s">
        <v>279</v>
      </c>
      <c r="F186" s="83" t="s">
        <v>365</v>
      </c>
      <c r="G186" s="96" t="s">
        <v>366</v>
      </c>
      <c r="H186" s="83" t="s">
        <v>386</v>
      </c>
      <c r="I186" s="83" t="s">
        <v>147</v>
      </c>
      <c r="J186" s="83"/>
      <c r="K186" s="93">
        <v>3.07</v>
      </c>
      <c r="L186" s="96" t="s">
        <v>149</v>
      </c>
      <c r="M186" s="97">
        <v>1.882E-2</v>
      </c>
      <c r="N186" s="97">
        <v>1.1099999999999999E-2</v>
      </c>
      <c r="O186" s="93">
        <v>2174399.9999999995</v>
      </c>
      <c r="P186" s="95">
        <v>102.65</v>
      </c>
      <c r="Q186" s="93">
        <v>2232.0215599999997</v>
      </c>
      <c r="R186" s="94">
        <v>1.4488369458751722E-2</v>
      </c>
      <c r="S186" s="94">
        <v>6.4329111832031405E-3</v>
      </c>
      <c r="T186" s="94">
        <f>Q186/'סכום נכסי הקרן'!$C$43</f>
        <v>1.311414611172254E-3</v>
      </c>
    </row>
    <row r="187" spans="2:20" s="130" customFormat="1">
      <c r="B187" s="86" t="s">
        <v>701</v>
      </c>
      <c r="C187" s="83" t="s">
        <v>702</v>
      </c>
      <c r="D187" s="96" t="s">
        <v>138</v>
      </c>
      <c r="E187" s="96" t="s">
        <v>279</v>
      </c>
      <c r="F187" s="83" t="s">
        <v>449</v>
      </c>
      <c r="G187" s="96" t="s">
        <v>366</v>
      </c>
      <c r="H187" s="83" t="s">
        <v>386</v>
      </c>
      <c r="I187" s="83" t="s">
        <v>145</v>
      </c>
      <c r="J187" s="83"/>
      <c r="K187" s="93">
        <v>1.3</v>
      </c>
      <c r="L187" s="96" t="s">
        <v>149</v>
      </c>
      <c r="M187" s="97">
        <v>5.7000000000000002E-2</v>
      </c>
      <c r="N187" s="94">
        <v>0</v>
      </c>
      <c r="O187" s="93">
        <v>375999.99999999994</v>
      </c>
      <c r="P187" s="95">
        <v>108.55</v>
      </c>
      <c r="Q187" s="93">
        <v>408.14799999999997</v>
      </c>
      <c r="R187" s="94">
        <v>5.0576518506163337E-4</v>
      </c>
      <c r="S187" s="94">
        <v>1.1763236882003933E-3</v>
      </c>
      <c r="T187" s="94">
        <f>Q187/'סכום נכסי הקרן'!$C$43</f>
        <v>2.3980559162731975E-4</v>
      </c>
    </row>
    <row r="188" spans="2:20" s="130" customFormat="1">
      <c r="B188" s="86" t="s">
        <v>703</v>
      </c>
      <c r="C188" s="83" t="s">
        <v>704</v>
      </c>
      <c r="D188" s="96" t="s">
        <v>138</v>
      </c>
      <c r="E188" s="96" t="s">
        <v>279</v>
      </c>
      <c r="F188" s="83" t="s">
        <v>449</v>
      </c>
      <c r="G188" s="96" t="s">
        <v>366</v>
      </c>
      <c r="H188" s="83" t="s">
        <v>386</v>
      </c>
      <c r="I188" s="83" t="s">
        <v>145</v>
      </c>
      <c r="J188" s="83"/>
      <c r="K188" s="93">
        <v>7.1699999999999982</v>
      </c>
      <c r="L188" s="96" t="s">
        <v>149</v>
      </c>
      <c r="M188" s="97">
        <v>3.9199999999999999E-2</v>
      </c>
      <c r="N188" s="97">
        <v>3.5000000000000003E-2</v>
      </c>
      <c r="O188" s="93">
        <v>1350026.9999999998</v>
      </c>
      <c r="P188" s="95">
        <v>103.88</v>
      </c>
      <c r="Q188" s="93">
        <v>1402.4080900000001</v>
      </c>
      <c r="R188" s="94">
        <v>4.0692635081775478E-3</v>
      </c>
      <c r="S188" s="94">
        <v>4.0418815155063102E-3</v>
      </c>
      <c r="T188" s="94">
        <f>Q188/'סכום נכסי הקרן'!$C$43</f>
        <v>8.2397880603455004E-4</v>
      </c>
    </row>
    <row r="189" spans="2:20" s="130" customFormat="1">
      <c r="B189" s="86" t="s">
        <v>705</v>
      </c>
      <c r="C189" s="83" t="s">
        <v>706</v>
      </c>
      <c r="D189" s="96" t="s">
        <v>138</v>
      </c>
      <c r="E189" s="96" t="s">
        <v>279</v>
      </c>
      <c r="F189" s="83" t="s">
        <v>423</v>
      </c>
      <c r="G189" s="96" t="s">
        <v>281</v>
      </c>
      <c r="H189" s="83" t="s">
        <v>386</v>
      </c>
      <c r="I189" s="83" t="s">
        <v>145</v>
      </c>
      <c r="J189" s="83"/>
      <c r="K189" s="93">
        <v>1.8900000000000003</v>
      </c>
      <c r="L189" s="96" t="s">
        <v>149</v>
      </c>
      <c r="M189" s="97">
        <v>6.0999999999999999E-2</v>
      </c>
      <c r="N189" s="97">
        <v>8.4000000000000012E-3</v>
      </c>
      <c r="O189" s="93">
        <v>965999.99999999988</v>
      </c>
      <c r="P189" s="95">
        <v>110.44</v>
      </c>
      <c r="Q189" s="93">
        <v>1066.8504199999998</v>
      </c>
      <c r="R189" s="94">
        <v>2.1466666666666665E-3</v>
      </c>
      <c r="S189" s="94">
        <v>3.0747704774065744E-3</v>
      </c>
      <c r="T189" s="94">
        <f>Q189/'סכום נכסי הקרן'!$C$43</f>
        <v>6.2682334875083191E-4</v>
      </c>
    </row>
    <row r="190" spans="2:20" s="130" customFormat="1">
      <c r="B190" s="86" t="s">
        <v>707</v>
      </c>
      <c r="C190" s="83" t="s">
        <v>708</v>
      </c>
      <c r="D190" s="96" t="s">
        <v>138</v>
      </c>
      <c r="E190" s="96" t="s">
        <v>279</v>
      </c>
      <c r="F190" s="83"/>
      <c r="G190" s="96" t="s">
        <v>709</v>
      </c>
      <c r="H190" s="83" t="s">
        <v>386</v>
      </c>
      <c r="I190" s="83" t="s">
        <v>145</v>
      </c>
      <c r="J190" s="83"/>
      <c r="K190" s="93">
        <v>4.21</v>
      </c>
      <c r="L190" s="96" t="s">
        <v>149</v>
      </c>
      <c r="M190" s="97">
        <v>4.2000000000000003E-2</v>
      </c>
      <c r="N190" s="97">
        <v>3.6900000000000002E-2</v>
      </c>
      <c r="O190" s="93">
        <v>4683393.9999999991</v>
      </c>
      <c r="P190" s="95">
        <v>103.36</v>
      </c>
      <c r="Q190" s="93">
        <v>4840.7559099999989</v>
      </c>
      <c r="R190" s="94">
        <v>3.3452814285714278E-3</v>
      </c>
      <c r="S190" s="94">
        <v>1.3951546609879384E-2</v>
      </c>
      <c r="T190" s="94">
        <f>Q190/'סכום נכסי הקרן'!$C$43</f>
        <v>2.8441651923346296E-3</v>
      </c>
    </row>
    <row r="191" spans="2:20" s="130" customFormat="1">
      <c r="B191" s="86" t="s">
        <v>710</v>
      </c>
      <c r="C191" s="83" t="s">
        <v>711</v>
      </c>
      <c r="D191" s="96" t="s">
        <v>138</v>
      </c>
      <c r="E191" s="96" t="s">
        <v>279</v>
      </c>
      <c r="F191" s="83" t="s">
        <v>712</v>
      </c>
      <c r="G191" s="96" t="s">
        <v>446</v>
      </c>
      <c r="H191" s="83" t="s">
        <v>386</v>
      </c>
      <c r="I191" s="83" t="s">
        <v>147</v>
      </c>
      <c r="J191" s="83"/>
      <c r="K191" s="93">
        <v>3.0500000000000003</v>
      </c>
      <c r="L191" s="96" t="s">
        <v>149</v>
      </c>
      <c r="M191" s="97">
        <v>2.3E-2</v>
      </c>
      <c r="N191" s="97">
        <v>1.5700000000000002E-2</v>
      </c>
      <c r="O191" s="93">
        <v>5440429.9999999991</v>
      </c>
      <c r="P191" s="95">
        <v>102.28</v>
      </c>
      <c r="Q191" s="93">
        <v>5564.471779999998</v>
      </c>
      <c r="R191" s="94">
        <v>1.7453560036303098E-3</v>
      </c>
      <c r="S191" s="94">
        <v>1.6037368717074705E-2</v>
      </c>
      <c r="T191" s="94">
        <f>Q191/'סכום נכסי הקרן'!$C$43</f>
        <v>3.2693813207376361E-3</v>
      </c>
    </row>
    <row r="192" spans="2:20" s="130" customFormat="1">
      <c r="B192" s="86" t="s">
        <v>713</v>
      </c>
      <c r="C192" s="83" t="s">
        <v>714</v>
      </c>
      <c r="D192" s="96" t="s">
        <v>138</v>
      </c>
      <c r="E192" s="96" t="s">
        <v>279</v>
      </c>
      <c r="F192" s="83" t="s">
        <v>712</v>
      </c>
      <c r="G192" s="96" t="s">
        <v>446</v>
      </c>
      <c r="H192" s="83" t="s">
        <v>386</v>
      </c>
      <c r="I192" s="83" t="s">
        <v>147</v>
      </c>
      <c r="J192" s="83"/>
      <c r="K192" s="93">
        <v>7.61</v>
      </c>
      <c r="L192" s="96" t="s">
        <v>149</v>
      </c>
      <c r="M192" s="97">
        <v>1.7500000000000002E-2</v>
      </c>
      <c r="N192" s="97">
        <v>2.12E-2</v>
      </c>
      <c r="O192" s="93">
        <v>3720305.9999999995</v>
      </c>
      <c r="P192" s="95">
        <v>97.5</v>
      </c>
      <c r="Q192" s="93">
        <v>3627.2984699999993</v>
      </c>
      <c r="R192" s="94">
        <v>2.5753226849268788E-3</v>
      </c>
      <c r="S192" s="94">
        <v>1.0454239918936375E-2</v>
      </c>
      <c r="T192" s="94">
        <f>Q192/'סכום נכסי הקרן'!$C$43</f>
        <v>2.1312035232494628E-3</v>
      </c>
    </row>
    <row r="193" spans="2:20" s="130" customFormat="1">
      <c r="B193" s="86" t="s">
        <v>715</v>
      </c>
      <c r="C193" s="83" t="s">
        <v>716</v>
      </c>
      <c r="D193" s="96" t="s">
        <v>138</v>
      </c>
      <c r="E193" s="96" t="s">
        <v>279</v>
      </c>
      <c r="F193" s="83" t="s">
        <v>482</v>
      </c>
      <c r="G193" s="96" t="s">
        <v>328</v>
      </c>
      <c r="H193" s="83" t="s">
        <v>476</v>
      </c>
      <c r="I193" s="83" t="s">
        <v>147</v>
      </c>
      <c r="J193" s="83"/>
      <c r="K193" s="93">
        <v>5.23</v>
      </c>
      <c r="L193" s="96" t="s">
        <v>149</v>
      </c>
      <c r="M193" s="97">
        <v>3.5000000000000003E-2</v>
      </c>
      <c r="N193" s="97">
        <v>2.4100000000000007E-2</v>
      </c>
      <c r="O193" s="93">
        <v>601349.99999999988</v>
      </c>
      <c r="P193" s="95">
        <v>106.73</v>
      </c>
      <c r="Q193" s="93">
        <v>641.82082999999989</v>
      </c>
      <c r="R193" s="94">
        <v>5.6344296586407928E-3</v>
      </c>
      <c r="S193" s="94">
        <v>1.8497923447118145E-3</v>
      </c>
      <c r="T193" s="94">
        <f>Q193/'סכום נכסי הקרן'!$C$43</f>
        <v>3.7709905195391723E-4</v>
      </c>
    </row>
    <row r="194" spans="2:20" s="130" customFormat="1">
      <c r="B194" s="86" t="s">
        <v>717</v>
      </c>
      <c r="C194" s="83" t="s">
        <v>718</v>
      </c>
      <c r="D194" s="96" t="s">
        <v>138</v>
      </c>
      <c r="E194" s="96" t="s">
        <v>279</v>
      </c>
      <c r="F194" s="83" t="s">
        <v>719</v>
      </c>
      <c r="G194" s="96" t="s">
        <v>348</v>
      </c>
      <c r="H194" s="83" t="s">
        <v>476</v>
      </c>
      <c r="I194" s="83" t="s">
        <v>145</v>
      </c>
      <c r="J194" s="83"/>
      <c r="K194" s="93">
        <v>2.08</v>
      </c>
      <c r="L194" s="96" t="s">
        <v>149</v>
      </c>
      <c r="M194" s="97">
        <v>6.9000000000000006E-2</v>
      </c>
      <c r="N194" s="97">
        <v>2.0099999999999996E-2</v>
      </c>
      <c r="O194" s="93">
        <v>0.40999999999999992</v>
      </c>
      <c r="P194" s="95">
        <v>110.43</v>
      </c>
      <c r="Q194" s="93">
        <v>4.4999999999999993E-4</v>
      </c>
      <c r="R194" s="94">
        <v>9.1038280486721714E-10</v>
      </c>
      <c r="S194" s="94">
        <v>1.2969453719978463E-9</v>
      </c>
      <c r="T194" s="94">
        <f>Q194/'סכום נכסי הקרן'!$C$43</f>
        <v>2.6439555316280832E-10</v>
      </c>
    </row>
    <row r="195" spans="2:20" s="130" customFormat="1">
      <c r="B195" s="86" t="s">
        <v>720</v>
      </c>
      <c r="C195" s="83" t="s">
        <v>721</v>
      </c>
      <c r="D195" s="96" t="s">
        <v>138</v>
      </c>
      <c r="E195" s="96" t="s">
        <v>279</v>
      </c>
      <c r="F195" s="83" t="s">
        <v>722</v>
      </c>
      <c r="G195" s="96" t="s">
        <v>723</v>
      </c>
      <c r="H195" s="83" t="s">
        <v>476</v>
      </c>
      <c r="I195" s="83" t="s">
        <v>145</v>
      </c>
      <c r="J195" s="83"/>
      <c r="K195" s="93">
        <v>2.3000000000000003</v>
      </c>
      <c r="L195" s="96" t="s">
        <v>149</v>
      </c>
      <c r="M195" s="97">
        <v>5.5500000000000001E-2</v>
      </c>
      <c r="N195" s="97">
        <v>1.5900000000000001E-2</v>
      </c>
      <c r="O195" s="93">
        <v>137999.99999999997</v>
      </c>
      <c r="P195" s="95">
        <v>109.8</v>
      </c>
      <c r="Q195" s="93">
        <v>151.52399999999997</v>
      </c>
      <c r="R195" s="94">
        <v>2.8749999999999995E-3</v>
      </c>
      <c r="S195" s="94">
        <v>4.367074456591148E-4</v>
      </c>
      <c r="T195" s="94">
        <f>Q195/'סכום נכסי הקרן'!$C$43</f>
        <v>8.902727066098081E-5</v>
      </c>
    </row>
    <row r="196" spans="2:20" s="130" customFormat="1">
      <c r="B196" s="86" t="s">
        <v>724</v>
      </c>
      <c r="C196" s="83" t="s">
        <v>725</v>
      </c>
      <c r="D196" s="96" t="s">
        <v>138</v>
      </c>
      <c r="E196" s="96" t="s">
        <v>279</v>
      </c>
      <c r="F196" s="83" t="s">
        <v>726</v>
      </c>
      <c r="G196" s="96" t="s">
        <v>281</v>
      </c>
      <c r="H196" s="83" t="s">
        <v>476</v>
      </c>
      <c r="I196" s="83" t="s">
        <v>147</v>
      </c>
      <c r="J196" s="83"/>
      <c r="K196" s="93">
        <v>0.66999999999999993</v>
      </c>
      <c r="L196" s="96" t="s">
        <v>149</v>
      </c>
      <c r="M196" s="97">
        <v>1.0200000000000001E-2</v>
      </c>
      <c r="N196" s="97">
        <v>6.5000000000000006E-3</v>
      </c>
      <c r="O196" s="93">
        <v>192499.99999999997</v>
      </c>
      <c r="P196" s="95">
        <v>100.35</v>
      </c>
      <c r="Q196" s="93">
        <v>193.17374999999998</v>
      </c>
      <c r="R196" s="94">
        <v>1.8333333333333331E-3</v>
      </c>
      <c r="S196" s="94">
        <v>5.5674622456437556E-4</v>
      </c>
      <c r="T196" s="94">
        <f>Q196/'סכום נכסי הקרן'!$C$43</f>
        <v>1.1349840108396455E-4</v>
      </c>
    </row>
    <row r="197" spans="2:20" s="130" customFormat="1">
      <c r="B197" s="86" t="s">
        <v>727</v>
      </c>
      <c r="C197" s="83" t="s">
        <v>728</v>
      </c>
      <c r="D197" s="96" t="s">
        <v>138</v>
      </c>
      <c r="E197" s="96" t="s">
        <v>279</v>
      </c>
      <c r="F197" s="83" t="s">
        <v>479</v>
      </c>
      <c r="G197" s="96" t="s">
        <v>281</v>
      </c>
      <c r="H197" s="83" t="s">
        <v>476</v>
      </c>
      <c r="I197" s="83" t="s">
        <v>145</v>
      </c>
      <c r="J197" s="83"/>
      <c r="K197" s="93">
        <v>3.5700000000000003</v>
      </c>
      <c r="L197" s="96" t="s">
        <v>149</v>
      </c>
      <c r="M197" s="97">
        <v>1.47E-2</v>
      </c>
      <c r="N197" s="97">
        <v>1.4200000000000004E-2</v>
      </c>
      <c r="O197" s="93">
        <v>2619699.9999999995</v>
      </c>
      <c r="P197" s="95">
        <v>100.47</v>
      </c>
      <c r="Q197" s="93">
        <v>2632.0125899999994</v>
      </c>
      <c r="R197" s="94">
        <v>5.0901566082462201E-3</v>
      </c>
      <c r="S197" s="94">
        <v>7.5857256614234774E-3</v>
      </c>
      <c r="T197" s="94">
        <f>Q197/'סכום נכסי הקרן'!$C$43</f>
        <v>1.5464276103656126E-3</v>
      </c>
    </row>
    <row r="198" spans="2:20" s="130" customFormat="1">
      <c r="B198" s="86" t="s">
        <v>729</v>
      </c>
      <c r="C198" s="83" t="s">
        <v>730</v>
      </c>
      <c r="D198" s="96" t="s">
        <v>138</v>
      </c>
      <c r="E198" s="96" t="s">
        <v>279</v>
      </c>
      <c r="F198" s="83" t="s">
        <v>731</v>
      </c>
      <c r="G198" s="96" t="s">
        <v>328</v>
      </c>
      <c r="H198" s="83" t="s">
        <v>476</v>
      </c>
      <c r="I198" s="83" t="s">
        <v>147</v>
      </c>
      <c r="J198" s="83"/>
      <c r="K198" s="93">
        <v>4.4299999999999988</v>
      </c>
      <c r="L198" s="96" t="s">
        <v>149</v>
      </c>
      <c r="M198" s="97">
        <v>6.0499999999999998E-2</v>
      </c>
      <c r="N198" s="97">
        <v>4.2299999999999997E-2</v>
      </c>
      <c r="O198" s="93">
        <v>696196.99999999988</v>
      </c>
      <c r="P198" s="95">
        <v>110.48</v>
      </c>
      <c r="Q198" s="93">
        <v>769.15843000000007</v>
      </c>
      <c r="R198" s="94">
        <v>1.1640416261206581E-3</v>
      </c>
      <c r="S198" s="94">
        <v>2.2167921469369548E-3</v>
      </c>
      <c r="T198" s="94">
        <f>Q198/'סכום נכסי הקרן'!$C$43</f>
        <v>4.5191570793263824E-4</v>
      </c>
    </row>
    <row r="199" spans="2:20" s="130" customFormat="1">
      <c r="B199" s="86" t="s">
        <v>732</v>
      </c>
      <c r="C199" s="83" t="s">
        <v>733</v>
      </c>
      <c r="D199" s="96" t="s">
        <v>138</v>
      </c>
      <c r="E199" s="96" t="s">
        <v>279</v>
      </c>
      <c r="F199" s="83" t="s">
        <v>497</v>
      </c>
      <c r="G199" s="96" t="s">
        <v>328</v>
      </c>
      <c r="H199" s="83" t="s">
        <v>476</v>
      </c>
      <c r="I199" s="83" t="s">
        <v>145</v>
      </c>
      <c r="J199" s="83"/>
      <c r="K199" s="93">
        <v>4.47</v>
      </c>
      <c r="L199" s="96" t="s">
        <v>149</v>
      </c>
      <c r="M199" s="97">
        <v>7.0499999999999993E-2</v>
      </c>
      <c r="N199" s="97">
        <v>3.1099999999999999E-2</v>
      </c>
      <c r="O199" s="93">
        <v>805.49999999999989</v>
      </c>
      <c r="P199" s="95">
        <v>120.22</v>
      </c>
      <c r="Q199" s="93">
        <v>0.96837999999999991</v>
      </c>
      <c r="R199" s="94">
        <v>1.2043406500329603E-6</v>
      </c>
      <c r="S199" s="94">
        <v>2.7909687985228325E-6</v>
      </c>
      <c r="T199" s="94">
        <f>Q199/'סכום נכסי הקרן'!$C$43</f>
        <v>5.6896747949288959E-7</v>
      </c>
    </row>
    <row r="200" spans="2:20" s="130" customFormat="1">
      <c r="B200" s="86" t="s">
        <v>734</v>
      </c>
      <c r="C200" s="83" t="s">
        <v>735</v>
      </c>
      <c r="D200" s="96" t="s">
        <v>138</v>
      </c>
      <c r="E200" s="96" t="s">
        <v>279</v>
      </c>
      <c r="F200" s="83" t="s">
        <v>500</v>
      </c>
      <c r="G200" s="96" t="s">
        <v>348</v>
      </c>
      <c r="H200" s="83" t="s">
        <v>476</v>
      </c>
      <c r="I200" s="83" t="s">
        <v>147</v>
      </c>
      <c r="J200" s="83"/>
      <c r="K200" s="93">
        <v>5.33</v>
      </c>
      <c r="L200" s="96" t="s">
        <v>149</v>
      </c>
      <c r="M200" s="97">
        <v>4.1399999999999999E-2</v>
      </c>
      <c r="N200" s="97">
        <v>3.5699999999999996E-2</v>
      </c>
      <c r="O200" s="93">
        <v>954994.61999999988</v>
      </c>
      <c r="P200" s="95">
        <v>104.19</v>
      </c>
      <c r="Q200" s="93">
        <v>995.00888999999995</v>
      </c>
      <c r="R200" s="94">
        <v>1.7123667011166304E-3</v>
      </c>
      <c r="S200" s="94">
        <v>2.8677159444049209E-3</v>
      </c>
      <c r="T200" s="94">
        <f>Q200/'סכום נכסי הקרן'!$C$43</f>
        <v>5.8461316860769312E-4</v>
      </c>
    </row>
    <row r="201" spans="2:20" s="130" customFormat="1">
      <c r="B201" s="86" t="s">
        <v>736</v>
      </c>
      <c r="C201" s="83" t="s">
        <v>737</v>
      </c>
      <c r="D201" s="96" t="s">
        <v>138</v>
      </c>
      <c r="E201" s="96" t="s">
        <v>279</v>
      </c>
      <c r="F201" s="83" t="s">
        <v>509</v>
      </c>
      <c r="G201" s="96" t="s">
        <v>348</v>
      </c>
      <c r="H201" s="83" t="s">
        <v>476</v>
      </c>
      <c r="I201" s="83" t="s">
        <v>147</v>
      </c>
      <c r="J201" s="83"/>
      <c r="K201" s="93">
        <v>3.6400000000000006</v>
      </c>
      <c r="L201" s="96" t="s">
        <v>149</v>
      </c>
      <c r="M201" s="97">
        <v>1.3100000000000001E-2</v>
      </c>
      <c r="N201" s="97">
        <v>1.8400000000000003E-2</v>
      </c>
      <c r="O201" s="93">
        <v>2190225.9999999995</v>
      </c>
      <c r="P201" s="95">
        <v>98.15</v>
      </c>
      <c r="Q201" s="93">
        <v>2149.7068199999994</v>
      </c>
      <c r="R201" s="94">
        <v>4.0103599430184817E-3</v>
      </c>
      <c r="S201" s="94">
        <v>6.1956718030026824E-3</v>
      </c>
      <c r="T201" s="94">
        <f>Q201/'סכום נכסי הקרן'!$C$43</f>
        <v>1.2630509418039145E-3</v>
      </c>
    </row>
    <row r="202" spans="2:20" s="130" customFormat="1">
      <c r="B202" s="86" t="s">
        <v>738</v>
      </c>
      <c r="C202" s="83" t="s">
        <v>739</v>
      </c>
      <c r="D202" s="96" t="s">
        <v>138</v>
      </c>
      <c r="E202" s="96" t="s">
        <v>279</v>
      </c>
      <c r="F202" s="83" t="s">
        <v>509</v>
      </c>
      <c r="G202" s="96" t="s">
        <v>348</v>
      </c>
      <c r="H202" s="83" t="s">
        <v>476</v>
      </c>
      <c r="I202" s="83" t="s">
        <v>147</v>
      </c>
      <c r="J202" s="83"/>
      <c r="K202" s="93">
        <v>1.21</v>
      </c>
      <c r="L202" s="96" t="s">
        <v>149</v>
      </c>
      <c r="M202" s="97">
        <v>5.5E-2</v>
      </c>
      <c r="N202" s="97">
        <v>1.0500000000000001E-2</v>
      </c>
      <c r="O202" s="93">
        <v>111292.79999999999</v>
      </c>
      <c r="P202" s="95">
        <v>106.88</v>
      </c>
      <c r="Q202" s="93">
        <v>118.94974999999998</v>
      </c>
      <c r="R202" s="94">
        <v>4.3361220856686137E-4</v>
      </c>
      <c r="S202" s="94">
        <v>3.4282517280622408E-4</v>
      </c>
      <c r="T202" s="94">
        <f>Q202/'סכום נכסי הקרן'!$C$43</f>
        <v>6.9888410999617239E-5</v>
      </c>
    </row>
    <row r="203" spans="2:20" s="130" customFormat="1">
      <c r="B203" s="86" t="s">
        <v>740</v>
      </c>
      <c r="C203" s="83" t="s">
        <v>741</v>
      </c>
      <c r="D203" s="96" t="s">
        <v>138</v>
      </c>
      <c r="E203" s="96" t="s">
        <v>279</v>
      </c>
      <c r="F203" s="83" t="s">
        <v>489</v>
      </c>
      <c r="G203" s="96" t="s">
        <v>446</v>
      </c>
      <c r="H203" s="83" t="s">
        <v>476</v>
      </c>
      <c r="I203" s="83" t="s">
        <v>145</v>
      </c>
      <c r="J203" s="83"/>
      <c r="K203" s="93">
        <v>1</v>
      </c>
      <c r="L203" s="96" t="s">
        <v>149</v>
      </c>
      <c r="M203" s="97">
        <v>8.5000000000000006E-2</v>
      </c>
      <c r="N203" s="97">
        <v>1.0200000000000002E-2</v>
      </c>
      <c r="O203" s="93">
        <v>152588.32999999996</v>
      </c>
      <c r="P203" s="95">
        <v>111.61</v>
      </c>
      <c r="Q203" s="93">
        <v>170.30383999999998</v>
      </c>
      <c r="R203" s="94">
        <v>2.7956091135641334E-4</v>
      </c>
      <c r="S203" s="94">
        <v>4.9083283804769273E-4</v>
      </c>
      <c r="T203" s="94">
        <f>Q203/'סכום נכסי הקרן'!$C$43</f>
        <v>1.0006128440566756E-4</v>
      </c>
    </row>
    <row r="204" spans="2:20" s="130" customFormat="1">
      <c r="B204" s="86" t="s">
        <v>742</v>
      </c>
      <c r="C204" s="83" t="s">
        <v>743</v>
      </c>
      <c r="D204" s="96" t="s">
        <v>138</v>
      </c>
      <c r="E204" s="96" t="s">
        <v>279</v>
      </c>
      <c r="F204" s="83"/>
      <c r="G204" s="96" t="s">
        <v>328</v>
      </c>
      <c r="H204" s="83" t="s">
        <v>476</v>
      </c>
      <c r="I204" s="83" t="s">
        <v>147</v>
      </c>
      <c r="J204" s="83"/>
      <c r="K204" s="93">
        <v>3.8799999999999994</v>
      </c>
      <c r="L204" s="96" t="s">
        <v>149</v>
      </c>
      <c r="M204" s="97">
        <v>5.0999999999999997E-2</v>
      </c>
      <c r="N204" s="97">
        <v>4.1999999999999982E-2</v>
      </c>
      <c r="O204" s="93">
        <v>3866890.9999999995</v>
      </c>
      <c r="P204" s="95">
        <v>103.65</v>
      </c>
      <c r="Q204" s="93">
        <v>4008.0324000000001</v>
      </c>
      <c r="R204" s="94">
        <v>4.5653966942148759E-3</v>
      </c>
      <c r="S204" s="94">
        <v>1.1551553493327604E-2</v>
      </c>
      <c r="T204" s="94">
        <f>Q204/'סכום נכסי הקרן'!$C$43</f>
        <v>2.3549020966499076E-3</v>
      </c>
    </row>
    <row r="205" spans="2:20" s="130" customFormat="1">
      <c r="B205" s="86" t="s">
        <v>744</v>
      </c>
      <c r="C205" s="83" t="s">
        <v>745</v>
      </c>
      <c r="D205" s="96" t="s">
        <v>138</v>
      </c>
      <c r="E205" s="96" t="s">
        <v>279</v>
      </c>
      <c r="F205" s="83" t="s">
        <v>746</v>
      </c>
      <c r="G205" s="96" t="s">
        <v>747</v>
      </c>
      <c r="H205" s="83" t="s">
        <v>517</v>
      </c>
      <c r="I205" s="83" t="s">
        <v>147</v>
      </c>
      <c r="J205" s="83"/>
      <c r="K205" s="93">
        <v>1.6800000000000002</v>
      </c>
      <c r="L205" s="96" t="s">
        <v>149</v>
      </c>
      <c r="M205" s="97">
        <v>6.3E-2</v>
      </c>
      <c r="N205" s="97">
        <v>1.3099999999999999E-2</v>
      </c>
      <c r="O205" s="93">
        <v>699749.99999999988</v>
      </c>
      <c r="P205" s="95">
        <v>110.16</v>
      </c>
      <c r="Q205" s="93">
        <v>770.8445999999999</v>
      </c>
      <c r="R205" s="94">
        <v>2.4879999999999998E-3</v>
      </c>
      <c r="S205" s="94">
        <v>2.221651858887847E-3</v>
      </c>
      <c r="T205" s="94">
        <f>Q205/'סכום נכסי הקרן'!$C$43</f>
        <v>4.5290640982125266E-4</v>
      </c>
    </row>
    <row r="206" spans="2:20" s="130" customFormat="1">
      <c r="B206" s="86" t="s">
        <v>748</v>
      </c>
      <c r="C206" s="83" t="s">
        <v>749</v>
      </c>
      <c r="D206" s="96" t="s">
        <v>138</v>
      </c>
      <c r="E206" s="96" t="s">
        <v>279</v>
      </c>
      <c r="F206" s="83" t="s">
        <v>746</v>
      </c>
      <c r="G206" s="96" t="s">
        <v>747</v>
      </c>
      <c r="H206" s="83" t="s">
        <v>517</v>
      </c>
      <c r="I206" s="83" t="s">
        <v>147</v>
      </c>
      <c r="J206" s="83"/>
      <c r="K206" s="93">
        <v>5.4600000000000017</v>
      </c>
      <c r="L206" s="96" t="s">
        <v>149</v>
      </c>
      <c r="M206" s="97">
        <v>4.7500000000000001E-2</v>
      </c>
      <c r="N206" s="97">
        <v>3.0000000000000006E-2</v>
      </c>
      <c r="O206" s="93">
        <v>1268757.9999999998</v>
      </c>
      <c r="P206" s="95">
        <v>111.15</v>
      </c>
      <c r="Q206" s="93">
        <v>1410.2245799999996</v>
      </c>
      <c r="R206" s="94">
        <v>2.5275070719948996E-3</v>
      </c>
      <c r="S206" s="94">
        <v>4.0644094277969035E-3</v>
      </c>
      <c r="T206" s="94">
        <f>Q206/'סכום נכסי הקרן'!$C$43</f>
        <v>8.2857135091753099E-4</v>
      </c>
    </row>
    <row r="207" spans="2:20" s="130" customFormat="1">
      <c r="B207" s="86" t="s">
        <v>750</v>
      </c>
      <c r="C207" s="83" t="s">
        <v>751</v>
      </c>
      <c r="D207" s="96" t="s">
        <v>138</v>
      </c>
      <c r="E207" s="96" t="s">
        <v>279</v>
      </c>
      <c r="F207" s="83" t="s">
        <v>532</v>
      </c>
      <c r="G207" s="96" t="s">
        <v>533</v>
      </c>
      <c r="H207" s="83" t="s">
        <v>517</v>
      </c>
      <c r="I207" s="83" t="s">
        <v>147</v>
      </c>
      <c r="J207" s="83"/>
      <c r="K207" s="93">
        <v>3.45</v>
      </c>
      <c r="L207" s="96" t="s">
        <v>149</v>
      </c>
      <c r="M207" s="97">
        <v>3.4000000000000002E-2</v>
      </c>
      <c r="N207" s="97">
        <v>3.0900000000000004E-2</v>
      </c>
      <c r="O207" s="93">
        <v>1137096.7299999997</v>
      </c>
      <c r="P207" s="95">
        <v>101.65</v>
      </c>
      <c r="Q207" s="93">
        <v>1155.8587999999997</v>
      </c>
      <c r="R207" s="94">
        <v>2.5233661190125359E-3</v>
      </c>
      <c r="S207" s="94">
        <v>3.3313016029844094E-3</v>
      </c>
      <c r="T207" s="94">
        <f>Q207/'סכום נכסי הקרן'!$C$43</f>
        <v>6.7911983734244392E-4</v>
      </c>
    </row>
    <row r="208" spans="2:20" s="130" customFormat="1">
      <c r="B208" s="86" t="s">
        <v>752</v>
      </c>
      <c r="C208" s="83" t="s">
        <v>753</v>
      </c>
      <c r="D208" s="96" t="s">
        <v>138</v>
      </c>
      <c r="E208" s="96" t="s">
        <v>279</v>
      </c>
      <c r="F208" s="83" t="s">
        <v>754</v>
      </c>
      <c r="G208" s="96" t="s">
        <v>144</v>
      </c>
      <c r="H208" s="83" t="s">
        <v>517</v>
      </c>
      <c r="I208" s="83" t="s">
        <v>147</v>
      </c>
      <c r="J208" s="83"/>
      <c r="K208" s="93">
        <v>0.83999999999999986</v>
      </c>
      <c r="L208" s="96" t="s">
        <v>149</v>
      </c>
      <c r="M208" s="97">
        <v>5.45E-2</v>
      </c>
      <c r="N208" s="97">
        <v>1.0799999999999999E-2</v>
      </c>
      <c r="O208" s="93">
        <v>0.15999999999999998</v>
      </c>
      <c r="P208" s="95">
        <v>104.5</v>
      </c>
      <c r="Q208" s="93">
        <v>1.7000000000000001E-4</v>
      </c>
      <c r="R208" s="94">
        <v>1.4076682711474905E-9</v>
      </c>
      <c r="S208" s="94">
        <v>4.8995714053251986E-10</v>
      </c>
      <c r="T208" s="94">
        <f>Q208/'סכום נכסי הקרן'!$C$43</f>
        <v>9.9882764528172051E-11</v>
      </c>
    </row>
    <row r="209" spans="2:20" s="130" customFormat="1">
      <c r="B209" s="86" t="s">
        <v>755</v>
      </c>
      <c r="C209" s="83" t="s">
        <v>756</v>
      </c>
      <c r="D209" s="96" t="s">
        <v>138</v>
      </c>
      <c r="E209" s="96" t="s">
        <v>279</v>
      </c>
      <c r="F209" s="83" t="s">
        <v>559</v>
      </c>
      <c r="G209" s="96" t="s">
        <v>328</v>
      </c>
      <c r="H209" s="83" t="s">
        <v>556</v>
      </c>
      <c r="I209" s="83" t="s">
        <v>145</v>
      </c>
      <c r="J209" s="83"/>
      <c r="K209" s="93">
        <v>2.99</v>
      </c>
      <c r="L209" s="96" t="s">
        <v>149</v>
      </c>
      <c r="M209" s="97">
        <v>0.05</v>
      </c>
      <c r="N209" s="97">
        <v>2.3900000000000001E-2</v>
      </c>
      <c r="O209" s="93">
        <v>1079438.9999999998</v>
      </c>
      <c r="P209" s="95">
        <v>109.23</v>
      </c>
      <c r="Q209" s="93">
        <v>1179.0712199999998</v>
      </c>
      <c r="R209" s="94">
        <v>4.317755999999999E-3</v>
      </c>
      <c r="S209" s="94">
        <v>3.3982021378552323E-3</v>
      </c>
      <c r="T209" s="94">
        <f>Q209/'סכום נכסי הקרן'!$C$43</f>
        <v>6.9275819428943829E-4</v>
      </c>
    </row>
    <row r="210" spans="2:20" s="130" customFormat="1">
      <c r="B210" s="86" t="s">
        <v>757</v>
      </c>
      <c r="C210" s="83" t="s">
        <v>758</v>
      </c>
      <c r="D210" s="96" t="s">
        <v>138</v>
      </c>
      <c r="E210" s="96" t="s">
        <v>279</v>
      </c>
      <c r="F210" s="83" t="s">
        <v>559</v>
      </c>
      <c r="G210" s="96" t="s">
        <v>328</v>
      </c>
      <c r="H210" s="83" t="s">
        <v>556</v>
      </c>
      <c r="I210" s="83" t="s">
        <v>145</v>
      </c>
      <c r="J210" s="83"/>
      <c r="K210" s="93">
        <v>4.21</v>
      </c>
      <c r="L210" s="96" t="s">
        <v>149</v>
      </c>
      <c r="M210" s="97">
        <v>4.6500000000000007E-2</v>
      </c>
      <c r="N210" s="97">
        <v>3.7300000000000007E-2</v>
      </c>
      <c r="O210" s="93">
        <v>906915.99999999988</v>
      </c>
      <c r="P210" s="95">
        <v>105.21</v>
      </c>
      <c r="Q210" s="93">
        <v>954.16628999999978</v>
      </c>
      <c r="R210" s="94">
        <v>4.6756707012454313E-3</v>
      </c>
      <c r="S210" s="94">
        <v>2.7500034531818996E-3</v>
      </c>
      <c r="T210" s="94">
        <f>Q210/'סכום נכסי הקרן'!$C$43</f>
        <v>5.6061627567523232E-4</v>
      </c>
    </row>
    <row r="211" spans="2:20" s="130" customFormat="1">
      <c r="B211" s="86" t="s">
        <v>759</v>
      </c>
      <c r="C211" s="83" t="s">
        <v>760</v>
      </c>
      <c r="D211" s="96" t="s">
        <v>138</v>
      </c>
      <c r="E211" s="96" t="s">
        <v>279</v>
      </c>
      <c r="F211" s="83" t="s">
        <v>564</v>
      </c>
      <c r="G211" s="96" t="s">
        <v>533</v>
      </c>
      <c r="H211" s="83" t="s">
        <v>556</v>
      </c>
      <c r="I211" s="83" t="s">
        <v>145</v>
      </c>
      <c r="J211" s="83"/>
      <c r="K211" s="93">
        <v>2.7299999999999991</v>
      </c>
      <c r="L211" s="96" t="s">
        <v>149</v>
      </c>
      <c r="M211" s="97">
        <v>3.3000000000000002E-2</v>
      </c>
      <c r="N211" s="97">
        <v>2.4300000000000002E-2</v>
      </c>
      <c r="O211" s="93">
        <v>1173780.2799999998</v>
      </c>
      <c r="P211" s="95">
        <v>102.86</v>
      </c>
      <c r="Q211" s="93">
        <v>1207.3503600000001</v>
      </c>
      <c r="R211" s="94">
        <v>2.2849320975410407E-3</v>
      </c>
      <c r="S211" s="94">
        <v>3.4797054706265204E-3</v>
      </c>
      <c r="T211" s="94">
        <f>Q211/'סכום נכסי הקרן'!$C$43</f>
        <v>7.0937348065225737E-4</v>
      </c>
    </row>
    <row r="212" spans="2:20" s="130" customFormat="1">
      <c r="B212" s="86" t="s">
        <v>761</v>
      </c>
      <c r="C212" s="83" t="s">
        <v>762</v>
      </c>
      <c r="D212" s="96" t="s">
        <v>138</v>
      </c>
      <c r="E212" s="96" t="s">
        <v>279</v>
      </c>
      <c r="F212" s="83" t="s">
        <v>763</v>
      </c>
      <c r="G212" s="96" t="s">
        <v>328</v>
      </c>
      <c r="H212" s="83" t="s">
        <v>556</v>
      </c>
      <c r="I212" s="83" t="s">
        <v>145</v>
      </c>
      <c r="J212" s="83"/>
      <c r="K212" s="93">
        <v>0.66000000000000014</v>
      </c>
      <c r="L212" s="96" t="s">
        <v>149</v>
      </c>
      <c r="M212" s="97">
        <v>5.57E-2</v>
      </c>
      <c r="N212" s="97">
        <v>1.3200000000000003E-2</v>
      </c>
      <c r="O212" s="93">
        <v>37021.999999999993</v>
      </c>
      <c r="P212" s="95">
        <v>103.3</v>
      </c>
      <c r="Q212" s="93">
        <v>38.243719999999996</v>
      </c>
      <c r="R212" s="94">
        <v>8.744927412992435E-4</v>
      </c>
      <c r="S212" s="94">
        <v>1.1022225702662552E-4</v>
      </c>
      <c r="T212" s="94">
        <f>Q212/'סכום נכסי הקרן'!$C$43</f>
        <v>2.2469932232007902E-5</v>
      </c>
    </row>
    <row r="213" spans="2:20" s="130" customFormat="1">
      <c r="B213" s="86" t="s">
        <v>764</v>
      </c>
      <c r="C213" s="83" t="s">
        <v>765</v>
      </c>
      <c r="D213" s="96" t="s">
        <v>138</v>
      </c>
      <c r="E213" s="96" t="s">
        <v>279</v>
      </c>
      <c r="F213" s="83" t="s">
        <v>572</v>
      </c>
      <c r="G213" s="96" t="s">
        <v>328</v>
      </c>
      <c r="H213" s="83" t="s">
        <v>556</v>
      </c>
      <c r="I213" s="83" t="s">
        <v>147</v>
      </c>
      <c r="J213" s="83"/>
      <c r="K213" s="93">
        <v>5.7600000000000007</v>
      </c>
      <c r="L213" s="96" t="s">
        <v>149</v>
      </c>
      <c r="M213" s="97">
        <v>6.9000000000000006E-2</v>
      </c>
      <c r="N213" s="97">
        <v>7.3300000000000004E-2</v>
      </c>
      <c r="O213" s="93">
        <v>1093799.9999999998</v>
      </c>
      <c r="P213" s="95">
        <v>100.86</v>
      </c>
      <c r="Q213" s="93">
        <v>1103.2066499999996</v>
      </c>
      <c r="R213" s="94">
        <v>3.0302442646158441E-3</v>
      </c>
      <c r="S213" s="94">
        <v>3.1795527979438837E-3</v>
      </c>
      <c r="T213" s="94">
        <f>Q213/'סכום נכסי הקרן'!$C$43</f>
        <v>6.4818429439919686E-4</v>
      </c>
    </row>
    <row r="214" spans="2:20" s="130" customFormat="1">
      <c r="B214" s="86" t="s">
        <v>766</v>
      </c>
      <c r="C214" s="83" t="s">
        <v>767</v>
      </c>
      <c r="D214" s="96" t="s">
        <v>138</v>
      </c>
      <c r="E214" s="96" t="s">
        <v>279</v>
      </c>
      <c r="F214" s="83" t="s">
        <v>768</v>
      </c>
      <c r="G214" s="96" t="s">
        <v>533</v>
      </c>
      <c r="H214" s="83" t="s">
        <v>556</v>
      </c>
      <c r="I214" s="83" t="s">
        <v>145</v>
      </c>
      <c r="J214" s="83"/>
      <c r="K214" s="93">
        <v>0.41</v>
      </c>
      <c r="L214" s="96" t="s">
        <v>149</v>
      </c>
      <c r="M214" s="97">
        <v>6.6500000000000004E-2</v>
      </c>
      <c r="N214" s="97">
        <v>1.3499999999999998E-2</v>
      </c>
      <c r="O214" s="93">
        <v>242499.99999999997</v>
      </c>
      <c r="P214" s="95">
        <v>102.75</v>
      </c>
      <c r="Q214" s="93">
        <v>249.16877999999997</v>
      </c>
      <c r="R214" s="94">
        <v>2.235538142429131E-3</v>
      </c>
      <c r="S214" s="94">
        <v>7.1812954681633231E-4</v>
      </c>
      <c r="T214" s="94">
        <f>Q214/'סכום נכסי הקרן'!$C$43</f>
        <v>1.4639803870889352E-4</v>
      </c>
    </row>
    <row r="215" spans="2:20" s="130" customFormat="1">
      <c r="B215" s="86" t="s">
        <v>769</v>
      </c>
      <c r="C215" s="83" t="s">
        <v>770</v>
      </c>
      <c r="D215" s="96" t="s">
        <v>138</v>
      </c>
      <c r="E215" s="96" t="s">
        <v>279</v>
      </c>
      <c r="F215" s="83" t="s">
        <v>768</v>
      </c>
      <c r="G215" s="96" t="s">
        <v>533</v>
      </c>
      <c r="H215" s="83" t="s">
        <v>556</v>
      </c>
      <c r="I215" s="83" t="s">
        <v>145</v>
      </c>
      <c r="J215" s="83"/>
      <c r="K215" s="93">
        <v>0.91</v>
      </c>
      <c r="L215" s="96" t="s">
        <v>149</v>
      </c>
      <c r="M215" s="97">
        <v>2.3199999999999998E-2</v>
      </c>
      <c r="N215" s="97">
        <v>1.14E-2</v>
      </c>
      <c r="O215" s="93">
        <v>22983.199999999997</v>
      </c>
      <c r="P215" s="95">
        <v>101.3</v>
      </c>
      <c r="Q215" s="93">
        <v>23.281979999999997</v>
      </c>
      <c r="R215" s="94">
        <v>5.6331372549019599E-4</v>
      </c>
      <c r="S215" s="94">
        <v>6.7101013804325379E-5</v>
      </c>
      <c r="T215" s="94">
        <f>Q215/'סכום נכסי הקרן'!$C$43</f>
        <v>1.3679226624056532E-5</v>
      </c>
    </row>
    <row r="216" spans="2:20" s="130" customFormat="1">
      <c r="B216" s="86" t="s">
        <v>771</v>
      </c>
      <c r="C216" s="83" t="s">
        <v>772</v>
      </c>
      <c r="D216" s="96" t="s">
        <v>138</v>
      </c>
      <c r="E216" s="96" t="s">
        <v>279</v>
      </c>
      <c r="F216" s="83"/>
      <c r="G216" s="96" t="s">
        <v>328</v>
      </c>
      <c r="H216" s="83" t="s">
        <v>556</v>
      </c>
      <c r="I216" s="83" t="s">
        <v>145</v>
      </c>
      <c r="J216" s="83"/>
      <c r="K216" s="93">
        <v>5.6000000000000023</v>
      </c>
      <c r="L216" s="96" t="s">
        <v>149</v>
      </c>
      <c r="M216" s="97">
        <v>4.5999999999999999E-2</v>
      </c>
      <c r="N216" s="97">
        <v>4.540000000000001E-2</v>
      </c>
      <c r="O216" s="93">
        <v>956988.99999999988</v>
      </c>
      <c r="P216" s="95">
        <v>100.61</v>
      </c>
      <c r="Q216" s="93">
        <v>962.82664999999963</v>
      </c>
      <c r="R216" s="94">
        <v>3.9874541666666662E-3</v>
      </c>
      <c r="S216" s="94">
        <v>2.7749634838970887E-3</v>
      </c>
      <c r="T216" s="94">
        <f>Q216/'סכום נכסי הקרן'!$C$43</f>
        <v>5.6570463272587461E-4</v>
      </c>
    </row>
    <row r="217" spans="2:20" s="130" customFormat="1">
      <c r="B217" s="86" t="s">
        <v>773</v>
      </c>
      <c r="C217" s="83" t="s">
        <v>774</v>
      </c>
      <c r="D217" s="96" t="s">
        <v>138</v>
      </c>
      <c r="E217" s="96" t="s">
        <v>279</v>
      </c>
      <c r="F217" s="83" t="s">
        <v>775</v>
      </c>
      <c r="G217" s="96" t="s">
        <v>533</v>
      </c>
      <c r="H217" s="83" t="s">
        <v>591</v>
      </c>
      <c r="I217" s="83" t="s">
        <v>145</v>
      </c>
      <c r="J217" s="83"/>
      <c r="K217" s="93">
        <v>2.5</v>
      </c>
      <c r="L217" s="96" t="s">
        <v>149</v>
      </c>
      <c r="M217" s="97">
        <v>4.2999999999999997E-2</v>
      </c>
      <c r="N217" s="97">
        <v>3.8200000000000005E-2</v>
      </c>
      <c r="O217" s="93">
        <v>1240156.0399999998</v>
      </c>
      <c r="P217" s="95">
        <v>101.68</v>
      </c>
      <c r="Q217" s="93">
        <v>1260.9906999999998</v>
      </c>
      <c r="R217" s="94">
        <v>1.717996003959233E-3</v>
      </c>
      <c r="S217" s="94">
        <v>3.6343023388829437E-3</v>
      </c>
      <c r="T217" s="94">
        <f>Q217/'סכום נכסי הקרן'!$C$43</f>
        <v>7.4088963035479299E-4</v>
      </c>
    </row>
    <row r="218" spans="2:20" s="130" customFormat="1">
      <c r="B218" s="86" t="s">
        <v>776</v>
      </c>
      <c r="C218" s="83" t="s">
        <v>777</v>
      </c>
      <c r="D218" s="96" t="s">
        <v>138</v>
      </c>
      <c r="E218" s="96" t="s">
        <v>279</v>
      </c>
      <c r="F218" s="83" t="s">
        <v>590</v>
      </c>
      <c r="G218" s="96" t="s">
        <v>385</v>
      </c>
      <c r="H218" s="83" t="s">
        <v>591</v>
      </c>
      <c r="I218" s="83" t="s">
        <v>147</v>
      </c>
      <c r="J218" s="83"/>
      <c r="K218" s="93">
        <v>3.3000000000000003</v>
      </c>
      <c r="L218" s="96" t="s">
        <v>149</v>
      </c>
      <c r="M218" s="97">
        <v>0.06</v>
      </c>
      <c r="N218" s="97">
        <v>3.3000000000000002E-2</v>
      </c>
      <c r="O218" s="93">
        <v>1639499.9999999998</v>
      </c>
      <c r="P218" s="95">
        <v>110.7</v>
      </c>
      <c r="Q218" s="93">
        <v>1814.9264499999997</v>
      </c>
      <c r="R218" s="94">
        <v>2.397376353431911E-3</v>
      </c>
      <c r="S218" s="94">
        <v>5.2308010218755129E-3</v>
      </c>
      <c r="T218" s="94">
        <f>Q218/'סכום נכסי הקרן'!$C$43</f>
        <v>1.0663521837723598E-3</v>
      </c>
    </row>
    <row r="219" spans="2:20" s="130" customFormat="1">
      <c r="B219" s="86" t="s">
        <v>778</v>
      </c>
      <c r="C219" s="83" t="s">
        <v>779</v>
      </c>
      <c r="D219" s="96" t="s">
        <v>138</v>
      </c>
      <c r="E219" s="96" t="s">
        <v>279</v>
      </c>
      <c r="F219" s="83" t="s">
        <v>594</v>
      </c>
      <c r="G219" s="96" t="s">
        <v>446</v>
      </c>
      <c r="H219" s="83" t="s">
        <v>591</v>
      </c>
      <c r="I219" s="83" t="s">
        <v>145</v>
      </c>
      <c r="J219" s="83"/>
      <c r="K219" s="93">
        <v>1.3699999999999999</v>
      </c>
      <c r="L219" s="96" t="s">
        <v>149</v>
      </c>
      <c r="M219" s="97">
        <v>5.1200000000000002E-2</v>
      </c>
      <c r="N219" s="97">
        <v>2.2199999999999994E-2</v>
      </c>
      <c r="O219" s="93">
        <v>173121.32</v>
      </c>
      <c r="P219" s="95">
        <v>104.52</v>
      </c>
      <c r="Q219" s="93">
        <v>180.94639000000001</v>
      </c>
      <c r="R219" s="94">
        <v>2.8870956746059858E-3</v>
      </c>
      <c r="S219" s="94">
        <v>5.2150574020048317E-4</v>
      </c>
      <c r="T219" s="94">
        <f>Q219/'סכום נכסי הקרן'!$C$43</f>
        <v>1.0631426861525168E-4</v>
      </c>
    </row>
    <row r="220" spans="2:20" s="130" customFormat="1">
      <c r="B220" s="86" t="s">
        <v>780</v>
      </c>
      <c r="C220" s="83" t="s">
        <v>781</v>
      </c>
      <c r="D220" s="96" t="s">
        <v>138</v>
      </c>
      <c r="E220" s="96" t="s">
        <v>279</v>
      </c>
      <c r="F220" s="83" t="s">
        <v>605</v>
      </c>
      <c r="G220" s="96" t="s">
        <v>328</v>
      </c>
      <c r="H220" s="83" t="s">
        <v>602</v>
      </c>
      <c r="I220" s="83" t="s">
        <v>145</v>
      </c>
      <c r="J220" s="83"/>
      <c r="K220" s="93">
        <v>1.9600000000000002</v>
      </c>
      <c r="L220" s="96" t="s">
        <v>149</v>
      </c>
      <c r="M220" s="97">
        <v>3.4700000000000002E-2</v>
      </c>
      <c r="N220" s="97">
        <v>4.07E-2</v>
      </c>
      <c r="O220" s="93">
        <v>64266.299999999988</v>
      </c>
      <c r="P220" s="95">
        <v>99.31</v>
      </c>
      <c r="Q220" s="93">
        <v>63.822859999999991</v>
      </c>
      <c r="R220" s="94">
        <v>3.4267519591517457E-4</v>
      </c>
      <c r="S220" s="94">
        <v>1.839439175659255E-4</v>
      </c>
      <c r="T220" s="94">
        <f>Q220/'סכום נכסי הקרן'!$C$43</f>
        <v>3.7498845275849937E-5</v>
      </c>
    </row>
    <row r="221" spans="2:20" s="130" customFormat="1">
      <c r="B221" s="86" t="s">
        <v>782</v>
      </c>
      <c r="C221" s="83" t="s">
        <v>783</v>
      </c>
      <c r="D221" s="96" t="s">
        <v>138</v>
      </c>
      <c r="E221" s="96" t="s">
        <v>279</v>
      </c>
      <c r="F221" s="83" t="s">
        <v>612</v>
      </c>
      <c r="G221" s="96" t="s">
        <v>328</v>
      </c>
      <c r="H221" s="83" t="s">
        <v>602</v>
      </c>
      <c r="I221" s="83" t="s">
        <v>147</v>
      </c>
      <c r="J221" s="83"/>
      <c r="K221" s="93">
        <v>4.3600000000000003</v>
      </c>
      <c r="L221" s="96" t="s">
        <v>149</v>
      </c>
      <c r="M221" s="97">
        <v>6.4899999999999999E-2</v>
      </c>
      <c r="N221" s="97">
        <v>4.6100000000000002E-2</v>
      </c>
      <c r="O221" s="93">
        <v>606826.99999999988</v>
      </c>
      <c r="P221" s="95">
        <v>108.43</v>
      </c>
      <c r="Q221" s="93">
        <v>675.39843999999982</v>
      </c>
      <c r="R221" s="94">
        <v>1.44356904805948E-3</v>
      </c>
      <c r="S221" s="94">
        <v>1.9465664022501445E-3</v>
      </c>
      <c r="T221" s="94">
        <f>Q221/'סכום נכסי הקרן'!$C$43</f>
        <v>3.9682743144243949E-4</v>
      </c>
    </row>
    <row r="222" spans="2:20" s="130" customFormat="1">
      <c r="B222" s="86" t="s">
        <v>784</v>
      </c>
      <c r="C222" s="83" t="s">
        <v>785</v>
      </c>
      <c r="D222" s="96" t="s">
        <v>138</v>
      </c>
      <c r="E222" s="96" t="s">
        <v>279</v>
      </c>
      <c r="F222" s="83" t="s">
        <v>623</v>
      </c>
      <c r="G222" s="96" t="s">
        <v>446</v>
      </c>
      <c r="H222" s="83" t="s">
        <v>624</v>
      </c>
      <c r="I222" s="83" t="s">
        <v>145</v>
      </c>
      <c r="J222" s="83"/>
      <c r="K222" s="93">
        <v>1.1700000000000002</v>
      </c>
      <c r="L222" s="96" t="s">
        <v>149</v>
      </c>
      <c r="M222" s="97">
        <v>6.7000000000000004E-2</v>
      </c>
      <c r="N222" s="97">
        <v>8.0100000000000018E-2</v>
      </c>
      <c r="O222" s="93">
        <v>206080.35999999996</v>
      </c>
      <c r="P222" s="95">
        <v>100.04</v>
      </c>
      <c r="Q222" s="93">
        <v>206.16278999999994</v>
      </c>
      <c r="R222" s="94">
        <v>3.9730318595032887E-4</v>
      </c>
      <c r="S222" s="94">
        <v>5.9418194748591963E-4</v>
      </c>
      <c r="T222" s="94">
        <f>Q222/'סכום נכסי הקרן'!$C$43</f>
        <v>1.211300553414175E-4</v>
      </c>
    </row>
    <row r="223" spans="2:20" s="130" customFormat="1">
      <c r="B223" s="86" t="s">
        <v>786</v>
      </c>
      <c r="C223" s="83" t="s">
        <v>787</v>
      </c>
      <c r="D223" s="96" t="s">
        <v>138</v>
      </c>
      <c r="E223" s="96" t="s">
        <v>279</v>
      </c>
      <c r="F223" s="83" t="s">
        <v>788</v>
      </c>
      <c r="G223" s="96" t="s">
        <v>348</v>
      </c>
      <c r="H223" s="83" t="s">
        <v>645</v>
      </c>
      <c r="I223" s="83"/>
      <c r="J223" s="83"/>
      <c r="K223" s="93">
        <v>5.0299999999999994</v>
      </c>
      <c r="L223" s="96" t="s">
        <v>149</v>
      </c>
      <c r="M223" s="97">
        <v>5.5E-2</v>
      </c>
      <c r="N223" s="97">
        <v>4.9399999999999993E-2</v>
      </c>
      <c r="O223" s="93">
        <v>639585.66999999993</v>
      </c>
      <c r="P223" s="95">
        <v>104.49</v>
      </c>
      <c r="Q223" s="93">
        <v>669.0460599999999</v>
      </c>
      <c r="R223" s="94">
        <v>1.184813845865499E-3</v>
      </c>
      <c r="S223" s="94">
        <v>1.9282582026008744E-3</v>
      </c>
      <c r="T223" s="94">
        <f>Q223/'סכום נכסי הקרן'!$C$43</f>
        <v>3.9309511805577207E-4</v>
      </c>
    </row>
    <row r="224" spans="2:20" s="130" customFormat="1">
      <c r="B224" s="86" t="s">
        <v>789</v>
      </c>
      <c r="C224" s="83" t="s">
        <v>790</v>
      </c>
      <c r="D224" s="96" t="s">
        <v>138</v>
      </c>
      <c r="E224" s="96" t="s">
        <v>279</v>
      </c>
      <c r="F224" s="83" t="s">
        <v>791</v>
      </c>
      <c r="G224" s="96" t="s">
        <v>385</v>
      </c>
      <c r="H224" s="83" t="s">
        <v>645</v>
      </c>
      <c r="I224" s="83"/>
      <c r="J224" s="83"/>
      <c r="K224" s="93">
        <v>6.6800000000000015</v>
      </c>
      <c r="L224" s="96" t="s">
        <v>149</v>
      </c>
      <c r="M224" s="97">
        <v>3.4500000000000003E-2</v>
      </c>
      <c r="N224" s="97">
        <v>0.24710000000000001</v>
      </c>
      <c r="O224" s="93">
        <v>55416.049999999988</v>
      </c>
      <c r="P224" s="95">
        <v>33.450000000000003</v>
      </c>
      <c r="Q224" s="93">
        <v>18.536669999999994</v>
      </c>
      <c r="R224" s="94">
        <v>9.4920208551034168E-5</v>
      </c>
      <c r="S224" s="94">
        <v>5.3424551930558476E-5</v>
      </c>
      <c r="T224" s="94">
        <f>Q224/'סכום נכסי הקרן'!$C$43</f>
        <v>1.0891140263214295E-5</v>
      </c>
    </row>
    <row r="225" spans="2:20" s="130" customFormat="1">
      <c r="B225" s="82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93"/>
      <c r="P225" s="95"/>
      <c r="Q225" s="83"/>
      <c r="R225" s="83"/>
      <c r="S225" s="94"/>
      <c r="T225" s="83"/>
    </row>
    <row r="226" spans="2:20" s="130" customFormat="1">
      <c r="B226" s="100" t="s">
        <v>57</v>
      </c>
      <c r="C226" s="81"/>
      <c r="D226" s="81"/>
      <c r="E226" s="81"/>
      <c r="F226" s="81"/>
      <c r="G226" s="81"/>
      <c r="H226" s="81"/>
      <c r="I226" s="81"/>
      <c r="J226" s="81"/>
      <c r="K226" s="90">
        <v>4.9969421280992732</v>
      </c>
      <c r="L226" s="81"/>
      <c r="M226" s="81"/>
      <c r="N226" s="102">
        <v>5.1594139274983498E-2</v>
      </c>
      <c r="O226" s="90"/>
      <c r="P226" s="92"/>
      <c r="Q226" s="90">
        <v>3246.4157499999997</v>
      </c>
      <c r="R226" s="81"/>
      <c r="S226" s="91">
        <v>9.3564975167631497E-3</v>
      </c>
      <c r="T226" s="91">
        <f>Q226/'סכום נכסי הקרן'!$C$43</f>
        <v>1.9074175289282294E-3</v>
      </c>
    </row>
    <row r="227" spans="2:20" s="130" customFormat="1">
      <c r="B227" s="86" t="s">
        <v>792</v>
      </c>
      <c r="C227" s="83" t="s">
        <v>793</v>
      </c>
      <c r="D227" s="96" t="s">
        <v>138</v>
      </c>
      <c r="E227" s="96" t="s">
        <v>279</v>
      </c>
      <c r="F227" s="83" t="s">
        <v>590</v>
      </c>
      <c r="G227" s="96" t="s">
        <v>385</v>
      </c>
      <c r="H227" s="83" t="s">
        <v>591</v>
      </c>
      <c r="I227" s="83" t="s">
        <v>147</v>
      </c>
      <c r="J227" s="83"/>
      <c r="K227" s="93">
        <v>5.0500000000000016</v>
      </c>
      <c r="L227" s="96" t="s">
        <v>149</v>
      </c>
      <c r="M227" s="97">
        <v>6.7000000000000004E-2</v>
      </c>
      <c r="N227" s="97">
        <v>5.2800000000000014E-2</v>
      </c>
      <c r="O227" s="93">
        <v>1585999.9999999998</v>
      </c>
      <c r="P227" s="95">
        <v>105.96</v>
      </c>
      <c r="Q227" s="93">
        <v>1680.5256499999996</v>
      </c>
      <c r="R227" s="94">
        <v>1.7418560541578847E-3</v>
      </c>
      <c r="S227" s="94">
        <v>4.8434443650914941E-3</v>
      </c>
      <c r="T227" s="94">
        <f>Q227/'סכום נכסי הקרן'!$C$43</f>
        <v>9.8738557519119537E-4</v>
      </c>
    </row>
    <row r="228" spans="2:20" s="130" customFormat="1">
      <c r="B228" s="86" t="s">
        <v>794</v>
      </c>
      <c r="C228" s="83" t="s">
        <v>795</v>
      </c>
      <c r="D228" s="96" t="s">
        <v>138</v>
      </c>
      <c r="E228" s="96" t="s">
        <v>279</v>
      </c>
      <c r="F228" s="83" t="s">
        <v>788</v>
      </c>
      <c r="G228" s="96" t="s">
        <v>348</v>
      </c>
      <c r="H228" s="83" t="s">
        <v>645</v>
      </c>
      <c r="I228" s="83"/>
      <c r="J228" s="83"/>
      <c r="K228" s="93">
        <v>4.9399999999999986</v>
      </c>
      <c r="L228" s="96" t="s">
        <v>149</v>
      </c>
      <c r="M228" s="97">
        <v>6.3500000000000001E-2</v>
      </c>
      <c r="N228" s="97">
        <v>5.0299999999999984E-2</v>
      </c>
      <c r="O228" s="93">
        <v>1474314.9899999998</v>
      </c>
      <c r="P228" s="95">
        <v>106.08</v>
      </c>
      <c r="Q228" s="93">
        <v>1565.8901000000001</v>
      </c>
      <c r="R228" s="94">
        <v>4.5504973913457871E-3</v>
      </c>
      <c r="S228" s="94">
        <v>4.5130531516716565E-3</v>
      </c>
      <c r="T228" s="94">
        <f>Q228/'סכום נכסי הקרן'!$C$43</f>
        <v>9.2003195373703398E-4</v>
      </c>
    </row>
    <row r="229" spans="2:20" s="130" customFormat="1">
      <c r="B229" s="158"/>
    </row>
    <row r="230" spans="2:20" s="130" customFormat="1">
      <c r="B230" s="158"/>
    </row>
    <row r="231" spans="2:20">
      <c r="C231" s="1"/>
      <c r="D231" s="1"/>
      <c r="E231" s="1"/>
      <c r="F231" s="1"/>
    </row>
    <row r="232" spans="2:20">
      <c r="B232" s="149" t="s">
        <v>55</v>
      </c>
      <c r="C232" s="1"/>
      <c r="D232" s="1"/>
      <c r="E232" s="1"/>
      <c r="F232" s="1"/>
    </row>
    <row r="233" spans="2:20">
      <c r="B233" s="149" t="s">
        <v>130</v>
      </c>
      <c r="C233" s="1"/>
      <c r="D233" s="1"/>
      <c r="E233" s="1"/>
      <c r="F233" s="1"/>
    </row>
    <row r="234" spans="2:20">
      <c r="C234" s="1"/>
      <c r="D234" s="1"/>
      <c r="E234" s="1"/>
      <c r="F234" s="1"/>
    </row>
    <row r="235" spans="2:20">
      <c r="C235" s="1"/>
      <c r="D235" s="1"/>
      <c r="E235" s="1"/>
      <c r="F235" s="1"/>
    </row>
    <row r="236" spans="2:20">
      <c r="C236" s="1"/>
      <c r="D236" s="1"/>
      <c r="E236" s="1"/>
      <c r="F236" s="1"/>
    </row>
    <row r="237" spans="2:20">
      <c r="C237" s="1"/>
      <c r="D237" s="1"/>
      <c r="E237" s="1"/>
      <c r="F237" s="1"/>
    </row>
    <row r="238" spans="2:20">
      <c r="C238" s="1"/>
      <c r="D238" s="1"/>
      <c r="E238" s="1"/>
      <c r="F238" s="1"/>
    </row>
    <row r="239" spans="2:20">
      <c r="C239" s="1"/>
      <c r="D239" s="1"/>
      <c r="E239" s="1"/>
      <c r="F239" s="1"/>
    </row>
    <row r="240" spans="2:20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1"/>
      <c r="C796" s="1"/>
      <c r="D796" s="1"/>
      <c r="E796" s="1"/>
      <c r="F796" s="1"/>
    </row>
    <row r="797" spans="2:6">
      <c r="B797" s="41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03" sheet="1" objects="1" scenarios="1"/>
  <mergeCells count="2">
    <mergeCell ref="B6:T6"/>
    <mergeCell ref="B7:T7"/>
  </mergeCells>
  <phoneticPr fontId="4" type="noConversion"/>
  <conditionalFormatting sqref="B12:B228">
    <cfRule type="cellIs" dxfId="14" priority="2" operator="equal">
      <formula>"NR3"</formula>
    </cfRule>
  </conditionalFormatting>
  <conditionalFormatting sqref="B12:B228">
    <cfRule type="containsText" dxfId="13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$BD$7:$BD$24</formula1>
    </dataValidation>
    <dataValidation allowBlank="1" showInputMessage="1" showErrorMessage="1" sqref="H2"/>
    <dataValidation type="list" allowBlank="1" showInputMessage="1" showErrorMessage="1" sqref="I12:I828">
      <formula1>$BF$7:$BF$10</formula1>
    </dataValidation>
    <dataValidation type="list" allowBlank="1" showInputMessage="1" showErrorMessage="1" sqref="E12:E822">
      <formula1>$BB$7:$BB$24</formula1>
    </dataValidation>
    <dataValidation type="list" allowBlank="1" showInputMessage="1" showErrorMessage="1" sqref="L12:L174 L176:L828">
      <formula1>$BG$7:$BG$20</formula1>
    </dataValidation>
    <dataValidation type="list" allowBlank="1" showInputMessage="1" showErrorMessage="1" sqref="G12:G555">
      <formula1>$BD$7:$BD$29</formula1>
    </dataValidation>
    <dataValidation type="list" allowBlank="1" showInputMessage="1" showErrorMessage="1" sqref="L175">
      <formula1>$BB$7:$BB$20</formula1>
    </dataValidation>
  </dataValidations>
  <printOptions horizontalCentered="1"/>
  <pageMargins left="0" right="0" top="0.51181102362204722" bottom="0.51181102362204722" header="0" footer="0.23622047244094491"/>
  <pageSetup paperSize="9" scale="69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A363"/>
  <sheetViews>
    <sheetView rightToLeft="1" topLeftCell="A9" zoomScale="90" zoomScaleNormal="90" workbookViewId="0">
      <selection activeCell="G28" sqref="G28"/>
    </sheetView>
  </sheetViews>
  <sheetFormatPr defaultColWidth="9.140625" defaultRowHeight="18"/>
  <cols>
    <col min="1" max="1" width="3.42578125" style="1" customWidth="1"/>
    <col min="2" max="2" width="42.28515625" style="2" customWidth="1"/>
    <col min="3" max="3" width="20.85546875" style="2" customWidth="1"/>
    <col min="4" max="4" width="9.7109375" style="2" bestFit="1" customWidth="1"/>
    <col min="5" max="5" width="8" style="2" bestFit="1" customWidth="1"/>
    <col min="6" max="6" width="14.5703125" style="2" customWidth="1"/>
    <col min="7" max="7" width="35.7109375" style="2" bestFit="1" customWidth="1"/>
    <col min="8" max="8" width="12.28515625" style="1" bestFit="1" customWidth="1"/>
    <col min="9" max="9" width="13.7109375" style="1" customWidth="1"/>
    <col min="10" max="10" width="11.855468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4" t="s">
        <v>162</v>
      </c>
      <c r="C1" s="77" t="s" vm="1">
        <v>217</v>
      </c>
    </row>
    <row r="2" spans="2:53">
      <c r="B2" s="54" t="s">
        <v>161</v>
      </c>
      <c r="C2" s="77" t="s">
        <v>218</v>
      </c>
    </row>
    <row r="3" spans="2:53">
      <c r="B3" s="54" t="s">
        <v>163</v>
      </c>
      <c r="C3" s="77" t="s">
        <v>219</v>
      </c>
    </row>
    <row r="4" spans="2:53">
      <c r="B4" s="54" t="s">
        <v>164</v>
      </c>
      <c r="C4" s="77">
        <v>414</v>
      </c>
    </row>
    <row r="6" spans="2:53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BA6" s="3"/>
    </row>
    <row r="7" spans="2:53" ht="26.25" customHeight="1">
      <c r="B7" s="211" t="s">
        <v>108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AW7" s="3"/>
      <c r="BA7" s="3"/>
    </row>
    <row r="8" spans="2:53" s="3" customFormat="1" ht="63">
      <c r="B8" s="20" t="s">
        <v>133</v>
      </c>
      <c r="C8" s="28" t="s">
        <v>54</v>
      </c>
      <c r="D8" s="69" t="s">
        <v>137</v>
      </c>
      <c r="E8" s="69" t="s">
        <v>206</v>
      </c>
      <c r="F8" s="69" t="s">
        <v>135</v>
      </c>
      <c r="G8" s="28" t="s">
        <v>77</v>
      </c>
      <c r="H8" s="28" t="s">
        <v>120</v>
      </c>
      <c r="I8" s="28" t="s">
        <v>0</v>
      </c>
      <c r="J8" s="12" t="s">
        <v>124</v>
      </c>
      <c r="K8" s="12" t="s">
        <v>73</v>
      </c>
      <c r="L8" s="12" t="s">
        <v>70</v>
      </c>
      <c r="M8" s="73" t="s">
        <v>165</v>
      </c>
      <c r="N8" s="13" t="s">
        <v>167</v>
      </c>
      <c r="AW8" s="1"/>
      <c r="AX8" s="1"/>
      <c r="AY8" s="1"/>
      <c r="BA8" s="4"/>
    </row>
    <row r="9" spans="2:53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74</v>
      </c>
      <c r="K9" s="15" t="s">
        <v>23</v>
      </c>
      <c r="L9" s="15" t="s">
        <v>20</v>
      </c>
      <c r="M9" s="15" t="s">
        <v>20</v>
      </c>
      <c r="N9" s="16" t="s">
        <v>20</v>
      </c>
      <c r="AW9" s="1"/>
      <c r="AY9" s="1"/>
      <c r="BA9" s="4"/>
    </row>
    <row r="10" spans="2:5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AW10" s="1"/>
      <c r="AX10" s="3"/>
      <c r="AY10" s="1"/>
      <c r="BA10" s="1"/>
    </row>
    <row r="11" spans="2:53" s="4" customFormat="1" ht="18" customHeight="1">
      <c r="B11" s="103" t="s">
        <v>36</v>
      </c>
      <c r="C11" s="79"/>
      <c r="D11" s="79"/>
      <c r="E11" s="79"/>
      <c r="F11" s="79"/>
      <c r="G11" s="79"/>
      <c r="H11" s="79"/>
      <c r="I11" s="87"/>
      <c r="J11" s="89"/>
      <c r="K11" s="87">
        <v>159563.25763000009</v>
      </c>
      <c r="L11" s="79"/>
      <c r="M11" s="88">
        <v>1</v>
      </c>
      <c r="N11" s="88">
        <f>K11/'סכום נכסי הקרן'!$C$43</f>
        <v>9.3750701701207945E-2</v>
      </c>
      <c r="AW11" s="1"/>
      <c r="AX11" s="3"/>
      <c r="AY11" s="1"/>
      <c r="BA11" s="1"/>
    </row>
    <row r="12" spans="2:53" ht="20.25">
      <c r="B12" s="104" t="s">
        <v>212</v>
      </c>
      <c r="C12" s="81"/>
      <c r="D12" s="81"/>
      <c r="E12" s="81"/>
      <c r="F12" s="81"/>
      <c r="G12" s="81"/>
      <c r="H12" s="81"/>
      <c r="I12" s="90"/>
      <c r="J12" s="92"/>
      <c r="K12" s="90">
        <v>122774.27690000001</v>
      </c>
      <c r="L12" s="81"/>
      <c r="M12" s="91">
        <v>0.76943952338133237</v>
      </c>
      <c r="N12" s="91">
        <f>K12/'סכום נכסי הקרן'!$C$43</f>
        <v>7.2135495233642905E-2</v>
      </c>
      <c r="AX12" s="4"/>
    </row>
    <row r="13" spans="2:53">
      <c r="B13" s="105" t="s">
        <v>33</v>
      </c>
      <c r="C13" s="81"/>
      <c r="D13" s="81"/>
      <c r="E13" s="81"/>
      <c r="F13" s="81"/>
      <c r="G13" s="81"/>
      <c r="H13" s="81"/>
      <c r="I13" s="90"/>
      <c r="J13" s="92"/>
      <c r="K13" s="90">
        <v>90264.999499999991</v>
      </c>
      <c r="L13" s="81"/>
      <c r="M13" s="91">
        <v>0.56570040522304377</v>
      </c>
      <c r="N13" s="91">
        <f>K13/'סכום נכסי הקרן'!$C$43</f>
        <v>5.3034809942318038E-2</v>
      </c>
    </row>
    <row r="14" spans="2:53">
      <c r="B14" s="106" t="s">
        <v>796</v>
      </c>
      <c r="C14" s="83" t="s">
        <v>797</v>
      </c>
      <c r="D14" s="96" t="s">
        <v>138</v>
      </c>
      <c r="E14" s="96" t="s">
        <v>279</v>
      </c>
      <c r="F14" s="83" t="s">
        <v>798</v>
      </c>
      <c r="G14" s="96" t="s">
        <v>644</v>
      </c>
      <c r="H14" s="96" t="s">
        <v>149</v>
      </c>
      <c r="I14" s="93">
        <v>645720.99999999988</v>
      </c>
      <c r="J14" s="95">
        <v>214.2</v>
      </c>
      <c r="K14" s="93">
        <v>1383.1343799999997</v>
      </c>
      <c r="L14" s="94">
        <v>1.9362932395378007E-4</v>
      </c>
      <c r="M14" s="94">
        <v>8.6682510782479256E-3</v>
      </c>
      <c r="N14" s="94">
        <f>K14/'סכום נכסי הקרן'!$C$43</f>
        <v>8.1265462110799533E-4</v>
      </c>
    </row>
    <row r="15" spans="2:53">
      <c r="B15" s="106" t="s">
        <v>799</v>
      </c>
      <c r="C15" s="83" t="s">
        <v>800</v>
      </c>
      <c r="D15" s="96" t="s">
        <v>138</v>
      </c>
      <c r="E15" s="96" t="s">
        <v>279</v>
      </c>
      <c r="F15" s="83" t="s">
        <v>801</v>
      </c>
      <c r="G15" s="96" t="s">
        <v>171</v>
      </c>
      <c r="H15" s="96" t="s">
        <v>149</v>
      </c>
      <c r="I15" s="93">
        <v>26881.189999999995</v>
      </c>
      <c r="J15" s="95">
        <v>3785</v>
      </c>
      <c r="K15" s="93">
        <v>1017.4530399999998</v>
      </c>
      <c r="L15" s="94">
        <v>4.9317117592207716E-5</v>
      </c>
      <c r="M15" s="94">
        <v>6.3764870128140616E-3</v>
      </c>
      <c r="N15" s="94">
        <f>K15/'סכום נכסי הקרן'!$C$43</f>
        <v>5.9780013183995757E-4</v>
      </c>
    </row>
    <row r="16" spans="2:53" ht="20.25">
      <c r="B16" s="106" t="s">
        <v>802</v>
      </c>
      <c r="C16" s="83" t="s">
        <v>803</v>
      </c>
      <c r="D16" s="96" t="s">
        <v>138</v>
      </c>
      <c r="E16" s="96" t="s">
        <v>279</v>
      </c>
      <c r="F16" s="83" t="s">
        <v>804</v>
      </c>
      <c r="G16" s="96" t="s">
        <v>805</v>
      </c>
      <c r="H16" s="96" t="s">
        <v>149</v>
      </c>
      <c r="I16" s="93">
        <v>19533.729999999996</v>
      </c>
      <c r="J16" s="95">
        <v>15480</v>
      </c>
      <c r="K16" s="93">
        <v>3023.8220899999992</v>
      </c>
      <c r="L16" s="94">
        <v>3.977716335300097E-4</v>
      </c>
      <c r="M16" s="94">
        <v>1.8950616419550204E-2</v>
      </c>
      <c r="N16" s="94">
        <f>K16/'סכום נכסי הקרן'!$C$43</f>
        <v>1.7766335870032645E-3</v>
      </c>
      <c r="AW16" s="4"/>
    </row>
    <row r="17" spans="2:14">
      <c r="B17" s="106" t="s">
        <v>806</v>
      </c>
      <c r="C17" s="83" t="s">
        <v>807</v>
      </c>
      <c r="D17" s="96" t="s">
        <v>138</v>
      </c>
      <c r="E17" s="96" t="s">
        <v>279</v>
      </c>
      <c r="F17" s="83" t="s">
        <v>656</v>
      </c>
      <c r="G17" s="96" t="s">
        <v>657</v>
      </c>
      <c r="H17" s="96" t="s">
        <v>149</v>
      </c>
      <c r="I17" s="93">
        <v>11436.999999999998</v>
      </c>
      <c r="J17" s="95">
        <v>35370</v>
      </c>
      <c r="K17" s="93">
        <v>4045.2668999999996</v>
      </c>
      <c r="L17" s="94">
        <v>2.6762130198172902E-4</v>
      </c>
      <c r="M17" s="94">
        <v>2.5352120281852616E-2</v>
      </c>
      <c r="N17" s="94">
        <f>K17/'סכום נכסי הקרן'!$C$43</f>
        <v>2.3767790660371084E-3</v>
      </c>
    </row>
    <row r="18" spans="2:14">
      <c r="B18" s="106" t="s">
        <v>808</v>
      </c>
      <c r="C18" s="83" t="s">
        <v>809</v>
      </c>
      <c r="D18" s="96" t="s">
        <v>138</v>
      </c>
      <c r="E18" s="96" t="s">
        <v>279</v>
      </c>
      <c r="F18" s="83" t="s">
        <v>810</v>
      </c>
      <c r="G18" s="96" t="s">
        <v>723</v>
      </c>
      <c r="H18" s="96" t="s">
        <v>149</v>
      </c>
      <c r="I18" s="93">
        <v>4900.9999999999991</v>
      </c>
      <c r="J18" s="95">
        <v>8213</v>
      </c>
      <c r="K18" s="93">
        <v>402.51912999999996</v>
      </c>
      <c r="L18" s="94">
        <v>4.4295039342418309E-5</v>
      </c>
      <c r="M18" s="94">
        <v>2.5226304349675096E-3</v>
      </c>
      <c r="N18" s="94">
        <f>K18/'סכום נכסי הקרן'!$C$43</f>
        <v>2.3649837341102744E-4</v>
      </c>
    </row>
    <row r="19" spans="2:14">
      <c r="B19" s="106" t="s">
        <v>811</v>
      </c>
      <c r="C19" s="83" t="s">
        <v>812</v>
      </c>
      <c r="D19" s="96" t="s">
        <v>138</v>
      </c>
      <c r="E19" s="96" t="s">
        <v>279</v>
      </c>
      <c r="F19" s="83" t="s">
        <v>347</v>
      </c>
      <c r="G19" s="96" t="s">
        <v>348</v>
      </c>
      <c r="H19" s="96" t="s">
        <v>149</v>
      </c>
      <c r="I19" s="93">
        <v>720602.99999999988</v>
      </c>
      <c r="J19" s="95">
        <v>847.5</v>
      </c>
      <c r="K19" s="93">
        <v>6107.1104299999988</v>
      </c>
      <c r="L19" s="94">
        <v>2.6057578999502998E-4</v>
      </c>
      <c r="M19" s="94">
        <v>3.8273914187446231E-2</v>
      </c>
      <c r="N19" s="94">
        <f>K19/'סכום נכסי הקרן'!$C$43</f>
        <v>3.5882063119249022E-3</v>
      </c>
    </row>
    <row r="20" spans="2:14">
      <c r="B20" s="106" t="s">
        <v>813</v>
      </c>
      <c r="C20" s="83" t="s">
        <v>814</v>
      </c>
      <c r="D20" s="96" t="s">
        <v>138</v>
      </c>
      <c r="E20" s="96" t="s">
        <v>279</v>
      </c>
      <c r="F20" s="83" t="s">
        <v>307</v>
      </c>
      <c r="G20" s="96" t="s">
        <v>281</v>
      </c>
      <c r="H20" s="96" t="s">
        <v>149</v>
      </c>
      <c r="I20" s="93">
        <v>22470.999999999996</v>
      </c>
      <c r="J20" s="95">
        <v>4657</v>
      </c>
      <c r="K20" s="93">
        <v>1046.4744699999999</v>
      </c>
      <c r="L20" s="94">
        <v>2.2397080674940422E-4</v>
      </c>
      <c r="M20" s="94">
        <v>6.5583674183100175E-3</v>
      </c>
      <c r="N20" s="94">
        <f>K20/'סכום נכסי הקרן'!$C$43</f>
        <v>6.1485154748090363E-4</v>
      </c>
    </row>
    <row r="21" spans="2:14">
      <c r="B21" s="106" t="s">
        <v>815</v>
      </c>
      <c r="C21" s="83" t="s">
        <v>816</v>
      </c>
      <c r="D21" s="96" t="s">
        <v>138</v>
      </c>
      <c r="E21" s="96" t="s">
        <v>279</v>
      </c>
      <c r="F21" s="83" t="s">
        <v>411</v>
      </c>
      <c r="G21" s="96" t="s">
        <v>328</v>
      </c>
      <c r="H21" s="96" t="s">
        <v>149</v>
      </c>
      <c r="I21" s="93">
        <v>30065.999999999996</v>
      </c>
      <c r="J21" s="95">
        <v>3429</v>
      </c>
      <c r="K21" s="93">
        <v>1030.9631399999998</v>
      </c>
      <c r="L21" s="94">
        <v>1.5380182866107971E-4</v>
      </c>
      <c r="M21" s="94">
        <v>6.4611562543466427E-3</v>
      </c>
      <c r="N21" s="94">
        <f>K21/'סכום נכסי הקרן'!$C$43</f>
        <v>6.0573793264614615E-4</v>
      </c>
    </row>
    <row r="22" spans="2:14">
      <c r="B22" s="106" t="s">
        <v>817</v>
      </c>
      <c r="C22" s="83" t="s">
        <v>818</v>
      </c>
      <c r="D22" s="96" t="s">
        <v>138</v>
      </c>
      <c r="E22" s="96" t="s">
        <v>279</v>
      </c>
      <c r="F22" s="83" t="s">
        <v>423</v>
      </c>
      <c r="G22" s="96" t="s">
        <v>281</v>
      </c>
      <c r="H22" s="96" t="s">
        <v>149</v>
      </c>
      <c r="I22" s="93">
        <v>262889.99999999994</v>
      </c>
      <c r="J22" s="95">
        <v>636</v>
      </c>
      <c r="K22" s="93">
        <v>1671.9803999999997</v>
      </c>
      <c r="L22" s="94">
        <v>2.4945218657309866E-4</v>
      </c>
      <c r="M22" s="94">
        <v>1.0478479976117285E-2</v>
      </c>
      <c r="N22" s="94">
        <f>K22/'סכום נכסי הקרן'!$C$43</f>
        <v>9.8236485052305205E-4</v>
      </c>
    </row>
    <row r="23" spans="2:14">
      <c r="B23" s="106" t="s">
        <v>819</v>
      </c>
      <c r="C23" s="83" t="s">
        <v>820</v>
      </c>
      <c r="D23" s="96" t="s">
        <v>138</v>
      </c>
      <c r="E23" s="96" t="s">
        <v>279</v>
      </c>
      <c r="F23" s="83" t="s">
        <v>821</v>
      </c>
      <c r="G23" s="96" t="s">
        <v>644</v>
      </c>
      <c r="H23" s="96" t="s">
        <v>149</v>
      </c>
      <c r="I23" s="93">
        <v>45058.999999999993</v>
      </c>
      <c r="J23" s="95">
        <v>1105</v>
      </c>
      <c r="K23" s="93">
        <v>497.90194999999994</v>
      </c>
      <c r="L23" s="94">
        <v>8.237976080273424E-5</v>
      </c>
      <c r="M23" s="94">
        <v>3.1204047685874491E-3</v>
      </c>
      <c r="N23" s="94">
        <f>K23/'סכום נכסי הקרן'!$C$43</f>
        <v>2.9254013664686872E-4</v>
      </c>
    </row>
    <row r="24" spans="2:14">
      <c r="B24" s="106" t="s">
        <v>822</v>
      </c>
      <c r="C24" s="83" t="s">
        <v>823</v>
      </c>
      <c r="D24" s="96" t="s">
        <v>138</v>
      </c>
      <c r="E24" s="96" t="s">
        <v>279</v>
      </c>
      <c r="F24" s="83" t="s">
        <v>824</v>
      </c>
      <c r="G24" s="96" t="s">
        <v>385</v>
      </c>
      <c r="H24" s="96" t="s">
        <v>149</v>
      </c>
      <c r="I24" s="93">
        <v>39498.999999999993</v>
      </c>
      <c r="J24" s="95">
        <v>20270</v>
      </c>
      <c r="K24" s="93">
        <v>8006.4472999999989</v>
      </c>
      <c r="L24" s="94">
        <v>3.8669968164353218E-5</v>
      </c>
      <c r="M24" s="94">
        <v>5.0177261475606E-2</v>
      </c>
      <c r="N24" s="94">
        <f>K24/'סכום נכסי הקרן'!$C$43</f>
        <v>4.7041534727830514E-3</v>
      </c>
    </row>
    <row r="25" spans="2:14">
      <c r="B25" s="106" t="s">
        <v>825</v>
      </c>
      <c r="C25" s="83" t="s">
        <v>826</v>
      </c>
      <c r="D25" s="96" t="s">
        <v>138</v>
      </c>
      <c r="E25" s="96" t="s">
        <v>279</v>
      </c>
      <c r="F25" s="83" t="s">
        <v>827</v>
      </c>
      <c r="G25" s="96" t="s">
        <v>644</v>
      </c>
      <c r="H25" s="96" t="s">
        <v>149</v>
      </c>
      <c r="I25" s="93">
        <v>10640435.859999998</v>
      </c>
      <c r="J25" s="95">
        <v>64.400000000000006</v>
      </c>
      <c r="K25" s="93">
        <v>6852.4406900000004</v>
      </c>
      <c r="L25" s="94">
        <v>8.2151032406076164E-4</v>
      </c>
      <c r="M25" s="94">
        <v>4.294497863593158E-2</v>
      </c>
      <c r="N25" s="94">
        <f>K25/'סכום נכסי הקרן'!$C$43</f>
        <v>4.0261218816619697E-3</v>
      </c>
    </row>
    <row r="26" spans="2:14">
      <c r="B26" s="106" t="s">
        <v>828</v>
      </c>
      <c r="C26" s="83" t="s">
        <v>829</v>
      </c>
      <c r="D26" s="96" t="s">
        <v>138</v>
      </c>
      <c r="E26" s="96" t="s">
        <v>279</v>
      </c>
      <c r="F26" s="83" t="s">
        <v>830</v>
      </c>
      <c r="G26" s="96" t="s">
        <v>385</v>
      </c>
      <c r="H26" s="96" t="s">
        <v>149</v>
      </c>
      <c r="I26" s="93">
        <v>248293.99999999997</v>
      </c>
      <c r="J26" s="95">
        <v>1635</v>
      </c>
      <c r="K26" s="93">
        <v>4059.6068999999993</v>
      </c>
      <c r="L26" s="94">
        <v>1.9470711724501566E-4</v>
      </c>
      <c r="M26" s="94">
        <v>2.544199059543854E-2</v>
      </c>
      <c r="N26" s="94">
        <f>K26/'סכום נכסי הקרן'!$C$43</f>
        <v>2.3852044709978962E-3</v>
      </c>
    </row>
    <row r="27" spans="2:14">
      <c r="B27" s="106" t="s">
        <v>831</v>
      </c>
      <c r="C27" s="83" t="s">
        <v>832</v>
      </c>
      <c r="D27" s="96" t="s">
        <v>138</v>
      </c>
      <c r="E27" s="96" t="s">
        <v>279</v>
      </c>
      <c r="F27" s="83" t="s">
        <v>280</v>
      </c>
      <c r="G27" s="96" t="s">
        <v>281</v>
      </c>
      <c r="H27" s="96" t="s">
        <v>149</v>
      </c>
      <c r="I27" s="93">
        <v>417068.99999999994</v>
      </c>
      <c r="J27" s="95">
        <v>1349</v>
      </c>
      <c r="K27" s="93">
        <v>5626.2608099999989</v>
      </c>
      <c r="L27" s="94">
        <v>2.7385671038342814E-4</v>
      </c>
      <c r="M27" s="94">
        <v>3.5260378194623826E-2</v>
      </c>
      <c r="N27" s="94">
        <f>K27/'סכום נכסי הקרן'!$C$43</f>
        <v>3.3056851979959552E-3</v>
      </c>
    </row>
    <row r="28" spans="2:14" s="130" customFormat="1">
      <c r="B28" s="106" t="s">
        <v>833</v>
      </c>
      <c r="C28" s="83" t="s">
        <v>834</v>
      </c>
      <c r="D28" s="96" t="s">
        <v>138</v>
      </c>
      <c r="E28" s="96" t="s">
        <v>279</v>
      </c>
      <c r="F28" s="83" t="s">
        <v>287</v>
      </c>
      <c r="G28" s="96" t="s">
        <v>281</v>
      </c>
      <c r="H28" s="96" t="s">
        <v>149</v>
      </c>
      <c r="I28" s="93">
        <v>53782.999999999993</v>
      </c>
      <c r="J28" s="95">
        <v>4407</v>
      </c>
      <c r="K28" s="93">
        <v>2370.2168099999994</v>
      </c>
      <c r="L28" s="94">
        <v>2.3189785601176983E-4</v>
      </c>
      <c r="M28" s="94">
        <v>1.4854402230218481E-2</v>
      </c>
      <c r="N28" s="94">
        <f>K28/'סכום נכסי הקרן'!$C$43</f>
        <v>1.3926106324349708E-3</v>
      </c>
    </row>
    <row r="29" spans="2:14" s="130" customFormat="1">
      <c r="B29" s="106" t="s">
        <v>835</v>
      </c>
      <c r="C29" s="83" t="s">
        <v>836</v>
      </c>
      <c r="D29" s="96" t="s">
        <v>138</v>
      </c>
      <c r="E29" s="96" t="s">
        <v>279</v>
      </c>
      <c r="F29" s="83"/>
      <c r="G29" s="96" t="s">
        <v>837</v>
      </c>
      <c r="H29" s="96" t="s">
        <v>149</v>
      </c>
      <c r="I29" s="93">
        <v>30457.999999999996</v>
      </c>
      <c r="J29" s="95">
        <v>17270</v>
      </c>
      <c r="K29" s="93">
        <v>5260.0965999999989</v>
      </c>
      <c r="L29" s="94">
        <v>6.1939371840207162E-5</v>
      </c>
      <c r="M29" s="94">
        <v>3.2965587931259609E-2</v>
      </c>
      <c r="N29" s="94">
        <f>K29/'סכום נכסי הקרן'!$C$43</f>
        <v>3.0905470005484601E-3</v>
      </c>
    </row>
    <row r="30" spans="2:14" s="130" customFormat="1">
      <c r="B30" s="106" t="s">
        <v>838</v>
      </c>
      <c r="C30" s="83" t="s">
        <v>839</v>
      </c>
      <c r="D30" s="96" t="s">
        <v>138</v>
      </c>
      <c r="E30" s="96" t="s">
        <v>279</v>
      </c>
      <c r="F30" s="83" t="s">
        <v>454</v>
      </c>
      <c r="G30" s="96" t="s">
        <v>328</v>
      </c>
      <c r="H30" s="96" t="s">
        <v>149</v>
      </c>
      <c r="I30" s="93">
        <v>23754.799999999996</v>
      </c>
      <c r="J30" s="95">
        <v>13530</v>
      </c>
      <c r="K30" s="93">
        <v>3214.0244399999997</v>
      </c>
      <c r="L30" s="94">
        <v>5.3471488044469192E-4</v>
      </c>
      <c r="M30" s="94">
        <v>2.0142634888119248E-2</v>
      </c>
      <c r="N30" s="94">
        <f>K30/'סכום נכסי הקרן'!$C$43</f>
        <v>1.8883861548724117E-3</v>
      </c>
    </row>
    <row r="31" spans="2:14" s="130" customFormat="1">
      <c r="B31" s="106" t="s">
        <v>840</v>
      </c>
      <c r="C31" s="83" t="s">
        <v>841</v>
      </c>
      <c r="D31" s="96" t="s">
        <v>138</v>
      </c>
      <c r="E31" s="96" t="s">
        <v>279</v>
      </c>
      <c r="F31" s="83" t="s">
        <v>842</v>
      </c>
      <c r="G31" s="96" t="s">
        <v>172</v>
      </c>
      <c r="H31" s="96" t="s">
        <v>149</v>
      </c>
      <c r="I31" s="93">
        <v>13783.999999999998</v>
      </c>
      <c r="J31" s="95">
        <v>24650</v>
      </c>
      <c r="K31" s="93">
        <v>3397.7559999999994</v>
      </c>
      <c r="L31" s="94">
        <v>2.266420677372698E-4</v>
      </c>
      <c r="M31" s="94">
        <v>2.1294100223742077E-2</v>
      </c>
      <c r="N31" s="94">
        <f>K31/'סכום נכסי הקרן'!$C$43</f>
        <v>1.9963368380716685E-3</v>
      </c>
    </row>
    <row r="32" spans="2:14" s="130" customFormat="1">
      <c r="B32" s="106" t="s">
        <v>843</v>
      </c>
      <c r="C32" s="83" t="s">
        <v>844</v>
      </c>
      <c r="D32" s="96" t="s">
        <v>138</v>
      </c>
      <c r="E32" s="96" t="s">
        <v>279</v>
      </c>
      <c r="F32" s="83" t="s">
        <v>298</v>
      </c>
      <c r="G32" s="96" t="s">
        <v>281</v>
      </c>
      <c r="H32" s="96" t="s">
        <v>149</v>
      </c>
      <c r="I32" s="93">
        <v>373934.99999999994</v>
      </c>
      <c r="J32" s="95">
        <v>1950</v>
      </c>
      <c r="K32" s="93">
        <v>7291.7324999999992</v>
      </c>
      <c r="L32" s="94">
        <v>2.8070018910305612E-4</v>
      </c>
      <c r="M32" s="94">
        <v>4.569806738909956E-2</v>
      </c>
      <c r="N32" s="94">
        <f>K32/'סכום נכסי הקרן'!$C$43</f>
        <v>4.2842258841171718E-3</v>
      </c>
    </row>
    <row r="33" spans="2:14" s="130" customFormat="1">
      <c r="B33" s="106" t="s">
        <v>845</v>
      </c>
      <c r="C33" s="83" t="s">
        <v>846</v>
      </c>
      <c r="D33" s="96" t="s">
        <v>138</v>
      </c>
      <c r="E33" s="96" t="s">
        <v>279</v>
      </c>
      <c r="F33" s="83" t="s">
        <v>712</v>
      </c>
      <c r="G33" s="96" t="s">
        <v>446</v>
      </c>
      <c r="H33" s="96" t="s">
        <v>149</v>
      </c>
      <c r="I33" s="93">
        <v>4774.9999999999991</v>
      </c>
      <c r="J33" s="95">
        <v>59690</v>
      </c>
      <c r="K33" s="93">
        <v>2850.1974999999993</v>
      </c>
      <c r="L33" s="94">
        <v>4.7069604164836856E-4</v>
      </c>
      <c r="M33" s="94">
        <v>1.7862492545803493E-2</v>
      </c>
      <c r="N33" s="94">
        <f>K33/'סכום נכסי הקרן'!$C$43</f>
        <v>1.6746212103016739E-3</v>
      </c>
    </row>
    <row r="34" spans="2:14" s="130" customFormat="1">
      <c r="B34" s="106" t="s">
        <v>847</v>
      </c>
      <c r="C34" s="83" t="s">
        <v>848</v>
      </c>
      <c r="D34" s="96" t="s">
        <v>138</v>
      </c>
      <c r="E34" s="96" t="s">
        <v>279</v>
      </c>
      <c r="F34" s="83" t="s">
        <v>849</v>
      </c>
      <c r="G34" s="96" t="s">
        <v>723</v>
      </c>
      <c r="H34" s="96" t="s">
        <v>149</v>
      </c>
      <c r="I34" s="93">
        <v>23094.999999999996</v>
      </c>
      <c r="J34" s="95">
        <v>19700</v>
      </c>
      <c r="K34" s="93">
        <v>4549.7149999999992</v>
      </c>
      <c r="L34" s="94">
        <v>3.9201243807344965E-4</v>
      </c>
      <c r="M34" s="94">
        <v>2.8513550472565621E-2</v>
      </c>
      <c r="N34" s="94">
        <f>K34/'סכום נכסי הקרן'!$C$43</f>
        <v>2.6731653647958362E-3</v>
      </c>
    </row>
    <row r="35" spans="2:14" s="130" customFormat="1">
      <c r="B35" s="106" t="s">
        <v>850</v>
      </c>
      <c r="C35" s="83" t="s">
        <v>851</v>
      </c>
      <c r="D35" s="96" t="s">
        <v>138</v>
      </c>
      <c r="E35" s="96" t="s">
        <v>279</v>
      </c>
      <c r="F35" s="83" t="s">
        <v>852</v>
      </c>
      <c r="G35" s="96" t="s">
        <v>385</v>
      </c>
      <c r="H35" s="96" t="s">
        <v>149</v>
      </c>
      <c r="I35" s="93">
        <v>15171.999999999998</v>
      </c>
      <c r="J35" s="95">
        <v>48520</v>
      </c>
      <c r="K35" s="93">
        <v>7361.4543999999987</v>
      </c>
      <c r="L35" s="94">
        <v>1.0793577357630103E-4</v>
      </c>
      <c r="M35" s="94">
        <v>4.6135021992782028E-2</v>
      </c>
      <c r="N35" s="94">
        <f>K35/'סכום נכסי הקרן'!$C$43</f>
        <v>4.3251906848239758E-3</v>
      </c>
    </row>
    <row r="36" spans="2:14" s="130" customFormat="1">
      <c r="B36" s="106" t="s">
        <v>853</v>
      </c>
      <c r="C36" s="83" t="s">
        <v>854</v>
      </c>
      <c r="D36" s="96" t="s">
        <v>138</v>
      </c>
      <c r="E36" s="96" t="s">
        <v>279</v>
      </c>
      <c r="F36" s="83" t="s">
        <v>489</v>
      </c>
      <c r="G36" s="96" t="s">
        <v>446</v>
      </c>
      <c r="H36" s="96" t="s">
        <v>149</v>
      </c>
      <c r="I36" s="93">
        <v>273.99999999999994</v>
      </c>
      <c r="J36" s="95">
        <v>64440</v>
      </c>
      <c r="K36" s="93">
        <v>176.56559999999999</v>
      </c>
      <c r="L36" s="94">
        <v>2.2864591134797193E-5</v>
      </c>
      <c r="M36" s="94">
        <v>1.1065554979419222E-3</v>
      </c>
      <c r="N36" s="94">
        <f>K36/'סכום נכסי הקרן'!$C$43</f>
        <v>1.0374035440338478E-4</v>
      </c>
    </row>
    <row r="37" spans="2:14" s="130" customFormat="1">
      <c r="B37" s="106" t="s">
        <v>855</v>
      </c>
      <c r="C37" s="83" t="s">
        <v>856</v>
      </c>
      <c r="D37" s="96" t="s">
        <v>138</v>
      </c>
      <c r="E37" s="96" t="s">
        <v>279</v>
      </c>
      <c r="F37" s="83" t="s">
        <v>327</v>
      </c>
      <c r="G37" s="96" t="s">
        <v>328</v>
      </c>
      <c r="H37" s="96" t="s">
        <v>149</v>
      </c>
      <c r="I37" s="93">
        <v>44783.999999999993</v>
      </c>
      <c r="J37" s="95">
        <v>14750</v>
      </c>
      <c r="K37" s="93">
        <v>6605.6399999999994</v>
      </c>
      <c r="L37" s="94">
        <v>3.6928325866418803E-4</v>
      </c>
      <c r="M37" s="94">
        <v>4.139825231769427E-2</v>
      </c>
      <c r="N37" s="94">
        <f>K37/'סכום נכסי הקרן'!$C$43</f>
        <v>3.8811152039874958E-3</v>
      </c>
    </row>
    <row r="38" spans="2:14" s="130" customFormat="1">
      <c r="B38" s="106" t="s">
        <v>857</v>
      </c>
      <c r="C38" s="83" t="s">
        <v>858</v>
      </c>
      <c r="D38" s="96" t="s">
        <v>138</v>
      </c>
      <c r="E38" s="96" t="s">
        <v>279</v>
      </c>
      <c r="F38" s="83" t="s">
        <v>859</v>
      </c>
      <c r="G38" s="96" t="s">
        <v>723</v>
      </c>
      <c r="H38" s="96" t="s">
        <v>149</v>
      </c>
      <c r="I38" s="93">
        <v>42893.999999999993</v>
      </c>
      <c r="J38" s="95">
        <v>5633</v>
      </c>
      <c r="K38" s="93">
        <v>2416.2190199999995</v>
      </c>
      <c r="L38" s="94">
        <v>3.9967624491057805E-4</v>
      </c>
      <c r="M38" s="94">
        <v>1.514270299997759E-2</v>
      </c>
      <c r="N38" s="94">
        <f>K38/'סכום נכסי הקרן'!$C$43</f>
        <v>1.4196390319008857E-3</v>
      </c>
    </row>
    <row r="39" spans="2:14" s="130" customFormat="1">
      <c r="B39" s="107"/>
      <c r="C39" s="83"/>
      <c r="D39" s="83"/>
      <c r="E39" s="83"/>
      <c r="F39" s="83"/>
      <c r="G39" s="83"/>
      <c r="H39" s="83"/>
      <c r="I39" s="93"/>
      <c r="J39" s="95"/>
      <c r="K39" s="83"/>
      <c r="L39" s="83"/>
      <c r="M39" s="94"/>
      <c r="N39" s="83"/>
    </row>
    <row r="40" spans="2:14" s="130" customFormat="1">
      <c r="B40" s="105" t="s">
        <v>35</v>
      </c>
      <c r="C40" s="81"/>
      <c r="D40" s="81"/>
      <c r="E40" s="81"/>
      <c r="F40" s="81"/>
      <c r="G40" s="81"/>
      <c r="H40" s="81"/>
      <c r="I40" s="90"/>
      <c r="J40" s="92"/>
      <c r="K40" s="90">
        <f>SUM(K41:K83)</f>
        <v>23592.454719999998</v>
      </c>
      <c r="L40" s="81"/>
      <c r="M40" s="91">
        <v>0.15371860573864607</v>
      </c>
      <c r="N40" s="91">
        <f>K40/'סכום נכסי הקרן'!$C$43</f>
        <v>1.386164470258424E-2</v>
      </c>
    </row>
    <row r="41" spans="2:14" s="130" customFormat="1">
      <c r="B41" s="106" t="s">
        <v>860</v>
      </c>
      <c r="C41" s="83" t="s">
        <v>861</v>
      </c>
      <c r="D41" s="96" t="s">
        <v>138</v>
      </c>
      <c r="E41" s="96" t="s">
        <v>279</v>
      </c>
      <c r="F41" s="83" t="s">
        <v>746</v>
      </c>
      <c r="G41" s="96" t="s">
        <v>747</v>
      </c>
      <c r="H41" s="96" t="s">
        <v>149</v>
      </c>
      <c r="I41" s="93">
        <v>163128.99999999997</v>
      </c>
      <c r="J41" s="95">
        <v>384.2</v>
      </c>
      <c r="K41" s="93">
        <v>626.7416199999999</v>
      </c>
      <c r="L41" s="94">
        <v>5.5703261141514426E-4</v>
      </c>
      <c r="M41" s="94">
        <v>3.9278567591876732E-3</v>
      </c>
      <c r="N41" s="94">
        <f>K41/'סכום נכסי הקרן'!$C$43</f>
        <v>3.6823932735567688E-4</v>
      </c>
    </row>
    <row r="42" spans="2:14" s="130" customFormat="1">
      <c r="B42" s="106" t="s">
        <v>862</v>
      </c>
      <c r="C42" s="83" t="s">
        <v>863</v>
      </c>
      <c r="D42" s="96" t="s">
        <v>138</v>
      </c>
      <c r="E42" s="96" t="s">
        <v>279</v>
      </c>
      <c r="F42" s="83" t="s">
        <v>864</v>
      </c>
      <c r="G42" s="96" t="s">
        <v>865</v>
      </c>
      <c r="H42" s="96" t="s">
        <v>149</v>
      </c>
      <c r="I42" s="93">
        <v>15140.999999999998</v>
      </c>
      <c r="J42" s="95">
        <v>2506</v>
      </c>
      <c r="K42" s="93">
        <v>379.43346000000003</v>
      </c>
      <c r="L42" s="94">
        <v>5.9523851644908076E-4</v>
      </c>
      <c r="M42" s="94">
        <v>2.3779500721891837E-3</v>
      </c>
      <c r="N42" s="94">
        <f>K42/'סכום נכסי הקרן'!$C$43</f>
        <v>2.2293448787817405E-4</v>
      </c>
    </row>
    <row r="43" spans="2:14" s="130" customFormat="1">
      <c r="B43" s="106" t="s">
        <v>866</v>
      </c>
      <c r="C43" s="83" t="s">
        <v>867</v>
      </c>
      <c r="D43" s="96" t="s">
        <v>138</v>
      </c>
      <c r="E43" s="96" t="s">
        <v>279</v>
      </c>
      <c r="F43" s="83" t="s">
        <v>868</v>
      </c>
      <c r="G43" s="96" t="s">
        <v>366</v>
      </c>
      <c r="H43" s="96" t="s">
        <v>149</v>
      </c>
      <c r="I43" s="93">
        <v>1141.9999999999998</v>
      </c>
      <c r="J43" s="95">
        <v>19200</v>
      </c>
      <c r="K43" s="93">
        <v>219.26399999999998</v>
      </c>
      <c r="L43" s="94">
        <v>7.9146487604322442E-5</v>
      </c>
      <c r="M43" s="94">
        <v>1.3741509371063085E-3</v>
      </c>
      <c r="N43" s="94">
        <f>K43/'סכום נכסי הקרן'!$C$43</f>
        <v>1.2882761459708888E-4</v>
      </c>
    </row>
    <row r="44" spans="2:14" s="130" customFormat="1">
      <c r="B44" s="106" t="s">
        <v>869</v>
      </c>
      <c r="C44" s="83" t="s">
        <v>870</v>
      </c>
      <c r="D44" s="96" t="s">
        <v>138</v>
      </c>
      <c r="E44" s="96" t="s">
        <v>279</v>
      </c>
      <c r="F44" s="83" t="s">
        <v>871</v>
      </c>
      <c r="G44" s="96" t="s">
        <v>872</v>
      </c>
      <c r="H44" s="96" t="s">
        <v>149</v>
      </c>
      <c r="I44" s="93">
        <v>25566.999999999996</v>
      </c>
      <c r="J44" s="95">
        <v>942.9</v>
      </c>
      <c r="K44" s="93">
        <v>251.25058999999996</v>
      </c>
      <c r="L44" s="94">
        <v>2.3495871795451464E-4</v>
      </c>
      <c r="M44" s="94">
        <v>1.5746143174301887E-3</v>
      </c>
      <c r="N44" s="94">
        <f>K44/'סכום נכסי הקרן'!$C$43</f>
        <v>1.4762119716784877E-4</v>
      </c>
    </row>
    <row r="45" spans="2:14" s="130" customFormat="1">
      <c r="B45" s="106" t="s">
        <v>876</v>
      </c>
      <c r="C45" s="83" t="s">
        <v>877</v>
      </c>
      <c r="D45" s="96" t="s">
        <v>138</v>
      </c>
      <c r="E45" s="96" t="s">
        <v>279</v>
      </c>
      <c r="F45" s="83" t="s">
        <v>878</v>
      </c>
      <c r="G45" s="96" t="s">
        <v>172</v>
      </c>
      <c r="H45" s="96" t="s">
        <v>149</v>
      </c>
      <c r="I45" s="93">
        <v>14414.999999999998</v>
      </c>
      <c r="J45" s="95">
        <v>1956</v>
      </c>
      <c r="K45" s="93">
        <v>281.95740000000001</v>
      </c>
      <c r="L45" s="94">
        <v>4.2923372593752651E-4</v>
      </c>
      <c r="M45" s="94">
        <v>1.7670571796284769E-3</v>
      </c>
      <c r="N45" s="94">
        <f>K45/'סכום נכסי הקרן'!$C$43</f>
        <v>1.6566285053632715E-4</v>
      </c>
    </row>
    <row r="46" spans="2:14" s="130" customFormat="1">
      <c r="B46" s="106" t="s">
        <v>879</v>
      </c>
      <c r="C46" s="83" t="s">
        <v>880</v>
      </c>
      <c r="D46" s="96" t="s">
        <v>138</v>
      </c>
      <c r="E46" s="96" t="s">
        <v>279</v>
      </c>
      <c r="F46" s="83" t="s">
        <v>881</v>
      </c>
      <c r="G46" s="96" t="s">
        <v>328</v>
      </c>
      <c r="H46" s="96" t="s">
        <v>149</v>
      </c>
      <c r="I46" s="93">
        <v>53931.999999999993</v>
      </c>
      <c r="J46" s="95">
        <v>2960</v>
      </c>
      <c r="K46" s="93">
        <v>1636.8361999999997</v>
      </c>
      <c r="L46" s="94">
        <v>3.5966893732080528E-4</v>
      </c>
      <c r="M46" s="94">
        <v>1.0258227516233988E-2</v>
      </c>
      <c r="N46" s="94">
        <f>K46/'סכום נכסי הקרן'!$C$43</f>
        <v>9.6171602785757578E-4</v>
      </c>
    </row>
    <row r="47" spans="2:14" s="130" customFormat="1">
      <c r="B47" s="106" t="s">
        <v>882</v>
      </c>
      <c r="C47" s="83" t="s">
        <v>883</v>
      </c>
      <c r="D47" s="96" t="s">
        <v>138</v>
      </c>
      <c r="E47" s="96" t="s">
        <v>279</v>
      </c>
      <c r="F47" s="83" t="s">
        <v>884</v>
      </c>
      <c r="G47" s="96" t="s">
        <v>446</v>
      </c>
      <c r="H47" s="96" t="s">
        <v>149</v>
      </c>
      <c r="I47" s="93">
        <v>4420.9999999999991</v>
      </c>
      <c r="J47" s="95">
        <v>3870</v>
      </c>
      <c r="K47" s="93">
        <v>171.09270000000001</v>
      </c>
      <c r="L47" s="94">
        <v>1.6032757451143331E-4</v>
      </c>
      <c r="M47" s="94">
        <v>1.0722562483446829E-3</v>
      </c>
      <c r="N47" s="94">
        <f>K47/'סכום נכסי הקרן'!$C$43</f>
        <v>1.0052477568581871E-4</v>
      </c>
    </row>
    <row r="48" spans="2:14" s="130" customFormat="1">
      <c r="B48" s="106" t="s">
        <v>885</v>
      </c>
      <c r="C48" s="83" t="s">
        <v>886</v>
      </c>
      <c r="D48" s="96" t="s">
        <v>138</v>
      </c>
      <c r="E48" s="96" t="s">
        <v>279</v>
      </c>
      <c r="F48" s="83" t="s">
        <v>887</v>
      </c>
      <c r="G48" s="96" t="s">
        <v>446</v>
      </c>
      <c r="H48" s="96" t="s">
        <v>149</v>
      </c>
      <c r="I48" s="93">
        <v>2051.9999999999995</v>
      </c>
      <c r="J48" s="95">
        <v>51290</v>
      </c>
      <c r="K48" s="93">
        <v>1052.4707999999998</v>
      </c>
      <c r="L48" s="94">
        <v>5.7324312296819246E-4</v>
      </c>
      <c r="M48" s="94">
        <v>6.5959470596952813E-3</v>
      </c>
      <c r="N48" s="94">
        <f>K48/'סכום נכסי הקרן'!$C$43</f>
        <v>6.1837466523045198E-4</v>
      </c>
    </row>
    <row r="49" spans="2:14" s="130" customFormat="1">
      <c r="B49" s="106" t="s">
        <v>888</v>
      </c>
      <c r="C49" s="83" t="s">
        <v>889</v>
      </c>
      <c r="D49" s="96" t="s">
        <v>138</v>
      </c>
      <c r="E49" s="96" t="s">
        <v>279</v>
      </c>
      <c r="F49" s="83" t="s">
        <v>890</v>
      </c>
      <c r="G49" s="96" t="s">
        <v>328</v>
      </c>
      <c r="H49" s="96" t="s">
        <v>149</v>
      </c>
      <c r="I49" s="93">
        <v>3173.9999999999995</v>
      </c>
      <c r="J49" s="95">
        <v>8180</v>
      </c>
      <c r="K49" s="93">
        <v>259.63319999999993</v>
      </c>
      <c r="L49" s="94">
        <v>1.239671455037616E-4</v>
      </c>
      <c r="M49" s="94">
        <v>1.6271490307752736E-3</v>
      </c>
      <c r="N49" s="94">
        <f>K49/'סכום נכסי הקרן'!$C$43</f>
        <v>1.5254636340762229E-4</v>
      </c>
    </row>
    <row r="50" spans="2:14" s="130" customFormat="1">
      <c r="B50" s="106" t="s">
        <v>891</v>
      </c>
      <c r="C50" s="83" t="s">
        <v>892</v>
      </c>
      <c r="D50" s="96" t="s">
        <v>138</v>
      </c>
      <c r="E50" s="96" t="s">
        <v>279</v>
      </c>
      <c r="F50" s="83" t="s">
        <v>343</v>
      </c>
      <c r="G50" s="96" t="s">
        <v>328</v>
      </c>
      <c r="H50" s="96" t="s">
        <v>149</v>
      </c>
      <c r="I50" s="93">
        <v>4047.9999999999995</v>
      </c>
      <c r="J50" s="95">
        <v>3676</v>
      </c>
      <c r="K50" s="93">
        <v>148.80447999999998</v>
      </c>
      <c r="L50" s="94">
        <v>3.7520622091172751E-5</v>
      </c>
      <c r="M50" s="94">
        <v>9.3257358999934757E-4</v>
      </c>
      <c r="N50" s="94">
        <f>K50/'סכום נכסי הקרן'!$C$43</f>
        <v>8.7429428450453439E-5</v>
      </c>
    </row>
    <row r="51" spans="2:14" s="130" customFormat="1">
      <c r="B51" s="106" t="s">
        <v>893</v>
      </c>
      <c r="C51" s="83" t="s">
        <v>894</v>
      </c>
      <c r="D51" s="96" t="s">
        <v>138</v>
      </c>
      <c r="E51" s="96" t="s">
        <v>279</v>
      </c>
      <c r="F51" s="83" t="s">
        <v>590</v>
      </c>
      <c r="G51" s="96" t="s">
        <v>385</v>
      </c>
      <c r="H51" s="96" t="s">
        <v>149</v>
      </c>
      <c r="I51" s="93">
        <v>497900.0799999999</v>
      </c>
      <c r="J51" s="95">
        <v>144</v>
      </c>
      <c r="K51" s="93">
        <v>716.97611999999992</v>
      </c>
      <c r="L51" s="94">
        <v>1.5572286131990091E-4</v>
      </c>
      <c r="M51" s="94">
        <v>4.4933660207824595E-3</v>
      </c>
      <c r="N51" s="94">
        <f>K51/'סכום נכסי הקרן'!$C$43</f>
        <v>4.2125621744872006E-4</v>
      </c>
    </row>
    <row r="52" spans="2:14" s="130" customFormat="1">
      <c r="B52" s="106" t="s">
        <v>895</v>
      </c>
      <c r="C52" s="83" t="s">
        <v>896</v>
      </c>
      <c r="D52" s="96" t="s">
        <v>138</v>
      </c>
      <c r="E52" s="96" t="s">
        <v>279</v>
      </c>
      <c r="F52" s="83" t="s">
        <v>406</v>
      </c>
      <c r="G52" s="96" t="s">
        <v>328</v>
      </c>
      <c r="H52" s="96" t="s">
        <v>149</v>
      </c>
      <c r="I52" s="93">
        <v>746.99999999999989</v>
      </c>
      <c r="J52" s="95">
        <v>129700</v>
      </c>
      <c r="K52" s="93">
        <v>1024.7098799999999</v>
      </c>
      <c r="L52" s="94">
        <v>3.7233923244285935E-4</v>
      </c>
      <c r="M52" s="94">
        <v>6.421966405174096E-3</v>
      </c>
      <c r="N52" s="94">
        <f>K52/'סכום נכסי הקרן'!$C$43</f>
        <v>6.0206385678665542E-4</v>
      </c>
    </row>
    <row r="53" spans="2:14" s="130" customFormat="1">
      <c r="B53" s="106" t="s">
        <v>897</v>
      </c>
      <c r="C53" s="83" t="s">
        <v>898</v>
      </c>
      <c r="D53" s="96" t="s">
        <v>138</v>
      </c>
      <c r="E53" s="96" t="s">
        <v>279</v>
      </c>
      <c r="F53" s="83" t="s">
        <v>899</v>
      </c>
      <c r="G53" s="96" t="s">
        <v>144</v>
      </c>
      <c r="H53" s="96" t="s">
        <v>149</v>
      </c>
      <c r="I53" s="93">
        <v>22995.999999999996</v>
      </c>
      <c r="J53" s="95">
        <v>3634</v>
      </c>
      <c r="K53" s="93">
        <v>835.67463999999995</v>
      </c>
      <c r="L53" s="94">
        <v>2.4673565858909238E-4</v>
      </c>
      <c r="M53" s="94">
        <v>5.2372623397911973E-3</v>
      </c>
      <c r="N53" s="94">
        <f>K53/'סכום נכסי הקרן'!$C$43</f>
        <v>4.9099701934873492E-4</v>
      </c>
    </row>
    <row r="54" spans="2:14" s="130" customFormat="1">
      <c r="B54" s="106" t="s">
        <v>900</v>
      </c>
      <c r="C54" s="83" t="s">
        <v>901</v>
      </c>
      <c r="D54" s="96" t="s">
        <v>138</v>
      </c>
      <c r="E54" s="96" t="s">
        <v>279</v>
      </c>
      <c r="F54" s="83" t="s">
        <v>902</v>
      </c>
      <c r="G54" s="96" t="s">
        <v>170</v>
      </c>
      <c r="H54" s="96" t="s">
        <v>149</v>
      </c>
      <c r="I54" s="93">
        <v>7337.9999999999991</v>
      </c>
      <c r="J54" s="95">
        <v>10190</v>
      </c>
      <c r="K54" s="93">
        <v>747.7421999999998</v>
      </c>
      <c r="L54" s="94">
        <v>2.8838696578947716E-4</v>
      </c>
      <c r="M54" s="94">
        <v>4.6861803344093542E-3</v>
      </c>
      <c r="N54" s="94">
        <f>K54/'סכום נכסי הקרן'!$C$43</f>
        <v>4.3933269464927827E-4</v>
      </c>
    </row>
    <row r="55" spans="2:14" s="130" customFormat="1">
      <c r="B55" s="106" t="s">
        <v>903</v>
      </c>
      <c r="C55" s="83" t="s">
        <v>904</v>
      </c>
      <c r="D55" s="96" t="s">
        <v>138</v>
      </c>
      <c r="E55" s="96" t="s">
        <v>279</v>
      </c>
      <c r="F55" s="83" t="s">
        <v>381</v>
      </c>
      <c r="G55" s="96" t="s">
        <v>366</v>
      </c>
      <c r="H55" s="96" t="s">
        <v>149</v>
      </c>
      <c r="I55" s="93">
        <v>57823.999999999993</v>
      </c>
      <c r="J55" s="95">
        <v>958</v>
      </c>
      <c r="K55" s="93">
        <v>553.95392000000004</v>
      </c>
      <c r="L55" s="94">
        <v>2.3153428397141773E-4</v>
      </c>
      <c r="M55" s="94">
        <v>3.4716884590343753E-3</v>
      </c>
      <c r="N55" s="94">
        <f>K55/'סכום נכסי הקרן'!$C$43</f>
        <v>3.2547322912245799E-4</v>
      </c>
    </row>
    <row r="56" spans="2:14" s="130" customFormat="1">
      <c r="B56" s="106" t="s">
        <v>905</v>
      </c>
      <c r="C56" s="83" t="s">
        <v>906</v>
      </c>
      <c r="D56" s="96" t="s">
        <v>138</v>
      </c>
      <c r="E56" s="96" t="s">
        <v>279</v>
      </c>
      <c r="F56" s="83" t="s">
        <v>365</v>
      </c>
      <c r="G56" s="96" t="s">
        <v>366</v>
      </c>
      <c r="H56" s="96" t="s">
        <v>149</v>
      </c>
      <c r="I56" s="93">
        <v>54839.999999999993</v>
      </c>
      <c r="J56" s="95">
        <v>1435</v>
      </c>
      <c r="K56" s="93">
        <v>786.95399999999984</v>
      </c>
      <c r="L56" s="94">
        <v>2.5649782684741888E-4</v>
      </c>
      <c r="M56" s="94">
        <v>4.9319248785006107E-3</v>
      </c>
      <c r="N56" s="94">
        <f>K56/'סכום נכסי הקרן'!$C$43</f>
        <v>4.6237141809707697E-4</v>
      </c>
    </row>
    <row r="57" spans="2:14" s="130" customFormat="1">
      <c r="B57" s="106" t="s">
        <v>907</v>
      </c>
      <c r="C57" s="83" t="s">
        <v>908</v>
      </c>
      <c r="D57" s="96" t="s">
        <v>138</v>
      </c>
      <c r="E57" s="96" t="s">
        <v>279</v>
      </c>
      <c r="F57" s="83" t="s">
        <v>369</v>
      </c>
      <c r="G57" s="96" t="s">
        <v>328</v>
      </c>
      <c r="H57" s="96" t="s">
        <v>149</v>
      </c>
      <c r="I57" s="93">
        <v>5099.9999999999991</v>
      </c>
      <c r="J57" s="95">
        <v>7590</v>
      </c>
      <c r="K57" s="93">
        <v>387.08999999999992</v>
      </c>
      <c r="L57" s="94">
        <v>2.8711964388156478E-4</v>
      </c>
      <c r="M57" s="94">
        <v>2.4259344271949841E-3</v>
      </c>
      <c r="N57" s="94">
        <f>K57/'סכום נכסי הקרן'!$C$43</f>
        <v>2.2743305483064767E-4</v>
      </c>
    </row>
    <row r="58" spans="2:14" s="130" customFormat="1">
      <c r="B58" s="106" t="s">
        <v>909</v>
      </c>
      <c r="C58" s="83" t="s">
        <v>910</v>
      </c>
      <c r="D58" s="96" t="s">
        <v>138</v>
      </c>
      <c r="E58" s="96" t="s">
        <v>279</v>
      </c>
      <c r="F58" s="83" t="s">
        <v>911</v>
      </c>
      <c r="G58" s="96" t="s">
        <v>912</v>
      </c>
      <c r="H58" s="96" t="s">
        <v>149</v>
      </c>
      <c r="I58" s="93">
        <v>23812.999999999996</v>
      </c>
      <c r="J58" s="95">
        <v>5059</v>
      </c>
      <c r="K58" s="93">
        <v>1204.6996699999997</v>
      </c>
      <c r="L58" s="94">
        <v>1.059171023094803E-3</v>
      </c>
      <c r="M58" s="94">
        <v>7.549981668044734E-3</v>
      </c>
      <c r="N58" s="94">
        <f>K58/'סכום נכסי הקרן'!$C$43</f>
        <v>7.0781607921045027E-4</v>
      </c>
    </row>
    <row r="59" spans="2:14" s="130" customFormat="1">
      <c r="B59" s="106" t="s">
        <v>913</v>
      </c>
      <c r="C59" s="83" t="s">
        <v>914</v>
      </c>
      <c r="D59" s="96" t="s">
        <v>138</v>
      </c>
      <c r="E59" s="96" t="s">
        <v>279</v>
      </c>
      <c r="F59" s="83" t="s">
        <v>788</v>
      </c>
      <c r="G59" s="96" t="s">
        <v>348</v>
      </c>
      <c r="H59" s="96" t="s">
        <v>149</v>
      </c>
      <c r="I59" s="93">
        <v>3425.9999999999995</v>
      </c>
      <c r="J59" s="95">
        <v>3829</v>
      </c>
      <c r="K59" s="93">
        <v>131.18153999999998</v>
      </c>
      <c r="L59" s="94">
        <v>1.6617876110289727E-4</v>
      </c>
      <c r="M59" s="94">
        <v>8.2212874034063373E-4</v>
      </c>
      <c r="N59" s="94">
        <f>K59/'סכום נכסי הקרן'!$C$43</f>
        <v>7.7075146295664591E-5</v>
      </c>
    </row>
    <row r="60" spans="2:14" s="130" customFormat="1">
      <c r="B60" s="106" t="s">
        <v>915</v>
      </c>
      <c r="C60" s="83" t="s">
        <v>916</v>
      </c>
      <c r="D60" s="96" t="s">
        <v>138</v>
      </c>
      <c r="E60" s="96" t="s">
        <v>279</v>
      </c>
      <c r="F60" s="83" t="s">
        <v>917</v>
      </c>
      <c r="G60" s="96" t="s">
        <v>918</v>
      </c>
      <c r="H60" s="96" t="s">
        <v>149</v>
      </c>
      <c r="I60" s="93">
        <v>6997.6599999999989</v>
      </c>
      <c r="J60" s="95">
        <v>4632</v>
      </c>
      <c r="K60" s="93">
        <v>324.13145999999995</v>
      </c>
      <c r="L60" s="94">
        <v>8.1335824622608065E-5</v>
      </c>
      <c r="M60" s="94">
        <v>2.0313665239375181E-3</v>
      </c>
      <c r="N60" s="94">
        <f>K60/'סכום נכסי הקרן'!$C$43</f>
        <v>1.9044203703148593E-4</v>
      </c>
    </row>
    <row r="61" spans="2:14" s="130" customFormat="1">
      <c r="B61" s="106" t="s">
        <v>919</v>
      </c>
      <c r="C61" s="83" t="s">
        <v>920</v>
      </c>
      <c r="D61" s="96" t="s">
        <v>138</v>
      </c>
      <c r="E61" s="96" t="s">
        <v>279</v>
      </c>
      <c r="F61" s="83" t="s">
        <v>445</v>
      </c>
      <c r="G61" s="96" t="s">
        <v>446</v>
      </c>
      <c r="H61" s="96" t="s">
        <v>149</v>
      </c>
      <c r="I61" s="93">
        <v>2387.7499999999995</v>
      </c>
      <c r="J61" s="95">
        <v>15320</v>
      </c>
      <c r="K61" s="93">
        <v>365.80329999999992</v>
      </c>
      <c r="L61" s="94">
        <v>1.3896519453672251E-4</v>
      </c>
      <c r="M61" s="94">
        <v>2.2925284017968296E-3</v>
      </c>
      <c r="N61" s="94">
        <f>K61/'סכום נכסי הקרן'!$C$43</f>
        <v>2.1492614633840157E-4</v>
      </c>
    </row>
    <row r="62" spans="2:14" s="130" customFormat="1">
      <c r="B62" s="106" t="s">
        <v>921</v>
      </c>
      <c r="C62" s="83" t="s">
        <v>922</v>
      </c>
      <c r="D62" s="96" t="s">
        <v>138</v>
      </c>
      <c r="E62" s="96" t="s">
        <v>279</v>
      </c>
      <c r="F62" s="83" t="s">
        <v>923</v>
      </c>
      <c r="G62" s="96" t="s">
        <v>328</v>
      </c>
      <c r="H62" s="96" t="s">
        <v>149</v>
      </c>
      <c r="I62" s="93">
        <v>839.99999999999989</v>
      </c>
      <c r="J62" s="95">
        <v>30200</v>
      </c>
      <c r="K62" s="93">
        <v>255.35999999999996</v>
      </c>
      <c r="L62" s="94">
        <v>1.6734114444608684E-4</v>
      </c>
      <c r="M62" s="94">
        <v>1.6003684293795012E-3</v>
      </c>
      <c r="N62" s="94">
        <f>K62/'סכום נכסי הקרן'!$C$43</f>
        <v>1.5003566323478829E-4</v>
      </c>
    </row>
    <row r="63" spans="2:14" s="130" customFormat="1">
      <c r="B63" s="106" t="s">
        <v>924</v>
      </c>
      <c r="C63" s="83" t="s">
        <v>925</v>
      </c>
      <c r="D63" s="96" t="s">
        <v>138</v>
      </c>
      <c r="E63" s="96" t="s">
        <v>279</v>
      </c>
      <c r="F63" s="83" t="s">
        <v>926</v>
      </c>
      <c r="G63" s="96" t="s">
        <v>366</v>
      </c>
      <c r="H63" s="96" t="s">
        <v>149</v>
      </c>
      <c r="I63" s="93">
        <v>11971.999999999998</v>
      </c>
      <c r="J63" s="95">
        <v>4320</v>
      </c>
      <c r="K63" s="93">
        <v>517.19039999999995</v>
      </c>
      <c r="L63" s="94">
        <v>2.1605333290599093E-4</v>
      </c>
      <c r="M63" s="94">
        <v>3.2412875475335058E-3</v>
      </c>
      <c r="N63" s="94">
        <f>K63/'סכום נכסי הקרן'!$C$43</f>
        <v>3.0387298199665354E-4</v>
      </c>
    </row>
    <row r="64" spans="2:14" s="130" customFormat="1">
      <c r="B64" s="106" t="s">
        <v>927</v>
      </c>
      <c r="C64" s="83" t="s">
        <v>928</v>
      </c>
      <c r="D64" s="96" t="s">
        <v>138</v>
      </c>
      <c r="E64" s="96" t="s">
        <v>279</v>
      </c>
      <c r="F64" s="83" t="s">
        <v>929</v>
      </c>
      <c r="G64" s="96" t="s">
        <v>172</v>
      </c>
      <c r="H64" s="96" t="s">
        <v>149</v>
      </c>
      <c r="I64" s="93">
        <v>13898.999999999998</v>
      </c>
      <c r="J64" s="95">
        <v>2223</v>
      </c>
      <c r="K64" s="93">
        <v>308.97476999999998</v>
      </c>
      <c r="L64" s="94">
        <v>2.5828339123509667E-4</v>
      </c>
      <c r="M64" s="94">
        <v>1.9363779267809863E-3</v>
      </c>
      <c r="N64" s="94">
        <f>K64/'סכום נכסי הקרן'!$C$43</f>
        <v>1.8153678939444772E-4</v>
      </c>
    </row>
    <row r="65" spans="2:14" s="130" customFormat="1">
      <c r="B65" s="106" t="s">
        <v>930</v>
      </c>
      <c r="C65" s="83" t="s">
        <v>931</v>
      </c>
      <c r="D65" s="96" t="s">
        <v>138</v>
      </c>
      <c r="E65" s="96" t="s">
        <v>279</v>
      </c>
      <c r="F65" s="83" t="s">
        <v>932</v>
      </c>
      <c r="G65" s="96" t="s">
        <v>933</v>
      </c>
      <c r="H65" s="96" t="s">
        <v>149</v>
      </c>
      <c r="I65" s="93">
        <v>19419.999999999996</v>
      </c>
      <c r="J65" s="95">
        <v>2280</v>
      </c>
      <c r="K65" s="93">
        <v>442.77599999999995</v>
      </c>
      <c r="L65" s="94">
        <v>4.5693098422181069E-4</v>
      </c>
      <c r="M65" s="94">
        <v>2.7749245445133851E-3</v>
      </c>
      <c r="N65" s="94">
        <f>K65/'סכום נכסי הקרן'!$C$43</f>
        <v>2.6015112321603468E-4</v>
      </c>
    </row>
    <row r="66" spans="2:14" s="130" customFormat="1">
      <c r="B66" s="106" t="s">
        <v>934</v>
      </c>
      <c r="C66" s="83" t="s">
        <v>935</v>
      </c>
      <c r="D66" s="96" t="s">
        <v>138</v>
      </c>
      <c r="E66" s="96" t="s">
        <v>279</v>
      </c>
      <c r="F66" s="83" t="s">
        <v>936</v>
      </c>
      <c r="G66" s="96" t="s">
        <v>912</v>
      </c>
      <c r="H66" s="96" t="s">
        <v>149</v>
      </c>
      <c r="I66" s="93">
        <v>36401.999999999993</v>
      </c>
      <c r="J66" s="95">
        <v>2405</v>
      </c>
      <c r="K66" s="93">
        <v>875.46809999999982</v>
      </c>
      <c r="L66" s="94">
        <v>6.0083728016897776E-4</v>
      </c>
      <c r="M66" s="94">
        <v>5.4866522093078634E-3</v>
      </c>
      <c r="N66" s="94">
        <f>K66/'סכום נכסי הקרן'!$C$43</f>
        <v>5.1437749461309505E-4</v>
      </c>
    </row>
    <row r="67" spans="2:14" s="130" customFormat="1">
      <c r="B67" s="106" t="s">
        <v>937</v>
      </c>
      <c r="C67" s="83" t="s">
        <v>938</v>
      </c>
      <c r="D67" s="96" t="s">
        <v>138</v>
      </c>
      <c r="E67" s="96" t="s">
        <v>279</v>
      </c>
      <c r="F67" s="83" t="s">
        <v>939</v>
      </c>
      <c r="G67" s="96" t="s">
        <v>940</v>
      </c>
      <c r="H67" s="96" t="s">
        <v>149</v>
      </c>
      <c r="I67" s="93">
        <v>96965.999999999985</v>
      </c>
      <c r="J67" s="95">
        <v>970.5</v>
      </c>
      <c r="K67" s="93">
        <v>941.05502999999976</v>
      </c>
      <c r="L67" s="94">
        <v>9.4449770281416687E-4</v>
      </c>
      <c r="M67" s="94">
        <v>5.8976925137875129E-3</v>
      </c>
      <c r="N67" s="94">
        <f>K67/'סכום נכסי הקרן'!$C$43</f>
        <v>5.5291281158554033E-4</v>
      </c>
    </row>
    <row r="68" spans="2:14" s="130" customFormat="1">
      <c r="B68" s="106" t="s">
        <v>941</v>
      </c>
      <c r="C68" s="83" t="s">
        <v>942</v>
      </c>
      <c r="D68" s="96" t="s">
        <v>138</v>
      </c>
      <c r="E68" s="96" t="s">
        <v>279</v>
      </c>
      <c r="F68" s="83" t="s">
        <v>943</v>
      </c>
      <c r="G68" s="96" t="s">
        <v>366</v>
      </c>
      <c r="H68" s="96" t="s">
        <v>149</v>
      </c>
      <c r="I68" s="93">
        <v>15933.999999999998</v>
      </c>
      <c r="J68" s="95">
        <v>3150</v>
      </c>
      <c r="K68" s="93">
        <v>501.92099999999994</v>
      </c>
      <c r="L68" s="94">
        <v>2.5183362903844359E-4</v>
      </c>
      <c r="M68" s="94">
        <v>3.145592584753245E-3</v>
      </c>
      <c r="N68" s="94">
        <f>K68/'סכום נכסי הקרן'!$C$43</f>
        <v>2.9490151208673313E-4</v>
      </c>
    </row>
    <row r="69" spans="2:14" s="130" customFormat="1">
      <c r="B69" s="106" t="s">
        <v>944</v>
      </c>
      <c r="C69" s="83" t="s">
        <v>945</v>
      </c>
      <c r="D69" s="96" t="s">
        <v>138</v>
      </c>
      <c r="E69" s="96" t="s">
        <v>279</v>
      </c>
      <c r="F69" s="83" t="s">
        <v>946</v>
      </c>
      <c r="G69" s="96" t="s">
        <v>918</v>
      </c>
      <c r="H69" s="96" t="s">
        <v>149</v>
      </c>
      <c r="I69" s="93">
        <v>6975.9999999999991</v>
      </c>
      <c r="J69" s="95">
        <v>3910</v>
      </c>
      <c r="K69" s="93">
        <v>272.76159999999993</v>
      </c>
      <c r="L69" s="94">
        <v>2.5747457816854006E-4</v>
      </c>
      <c r="M69" s="94">
        <v>1.7094261175870915E-3</v>
      </c>
      <c r="N69" s="94">
        <f>K69/'סכום נכסי הקרן'!$C$43</f>
        <v>1.6025989803016144E-4</v>
      </c>
    </row>
    <row r="70" spans="2:14" s="130" customFormat="1">
      <c r="B70" s="106" t="s">
        <v>947</v>
      </c>
      <c r="C70" s="83" t="s">
        <v>948</v>
      </c>
      <c r="D70" s="96" t="s">
        <v>138</v>
      </c>
      <c r="E70" s="96" t="s">
        <v>279</v>
      </c>
      <c r="F70" s="83" t="s">
        <v>643</v>
      </c>
      <c r="G70" s="96" t="s">
        <v>644</v>
      </c>
      <c r="H70" s="96" t="s">
        <v>149</v>
      </c>
      <c r="I70" s="93">
        <v>51431.249999999993</v>
      </c>
      <c r="J70" s="95">
        <v>1909</v>
      </c>
      <c r="K70" s="93">
        <v>981.82255999999984</v>
      </c>
      <c r="L70" s="94">
        <v>5.2758317957575832E-4</v>
      </c>
      <c r="M70" s="94">
        <v>6.1531869841657313E-3</v>
      </c>
      <c r="N70" s="94">
        <f>K70/'סכום נכסי הקרן'!$C$43</f>
        <v>5.768655974642767E-4</v>
      </c>
    </row>
    <row r="71" spans="2:14" s="130" customFormat="1">
      <c r="B71" s="106" t="s">
        <v>949</v>
      </c>
      <c r="C71" s="83" t="s">
        <v>950</v>
      </c>
      <c r="D71" s="96" t="s">
        <v>138</v>
      </c>
      <c r="E71" s="96" t="s">
        <v>279</v>
      </c>
      <c r="F71" s="83" t="s">
        <v>500</v>
      </c>
      <c r="G71" s="96" t="s">
        <v>348</v>
      </c>
      <c r="H71" s="96" t="s">
        <v>149</v>
      </c>
      <c r="I71" s="93">
        <v>17339.999999999996</v>
      </c>
      <c r="J71" s="95">
        <v>2678</v>
      </c>
      <c r="K71" s="93">
        <v>464.36519999999996</v>
      </c>
      <c r="L71" s="94">
        <v>1.7235796168241961E-4</v>
      </c>
      <c r="M71" s="94">
        <v>2.9102263697622886E-3</v>
      </c>
      <c r="N71" s="94">
        <f>K71/'סכום נכסי הקרן'!$C$43</f>
        <v>2.7283576427457361E-4</v>
      </c>
    </row>
    <row r="72" spans="2:14" s="130" customFormat="1">
      <c r="B72" s="106" t="s">
        <v>951</v>
      </c>
      <c r="C72" s="83" t="s">
        <v>952</v>
      </c>
      <c r="D72" s="96" t="s">
        <v>138</v>
      </c>
      <c r="E72" s="96" t="s">
        <v>279</v>
      </c>
      <c r="F72" s="83" t="s">
        <v>953</v>
      </c>
      <c r="G72" s="96" t="s">
        <v>747</v>
      </c>
      <c r="H72" s="96" t="s">
        <v>149</v>
      </c>
      <c r="I72" s="93">
        <v>28326.999999999996</v>
      </c>
      <c r="J72" s="95">
        <v>1666</v>
      </c>
      <c r="K72" s="93">
        <v>471.92781999999994</v>
      </c>
      <c r="L72" s="94">
        <v>4.2749875034299347E-4</v>
      </c>
      <c r="M72" s="94">
        <v>2.95762211808385E-3</v>
      </c>
      <c r="N72" s="94">
        <f>K72/'סכום נכסי הקרן'!$C$43</f>
        <v>2.7727914893737384E-4</v>
      </c>
    </row>
    <row r="73" spans="2:14" s="130" customFormat="1">
      <c r="B73" s="106" t="s">
        <v>954</v>
      </c>
      <c r="C73" s="83" t="s">
        <v>955</v>
      </c>
      <c r="D73" s="96" t="s">
        <v>138</v>
      </c>
      <c r="E73" s="96" t="s">
        <v>279</v>
      </c>
      <c r="F73" s="83" t="s">
        <v>956</v>
      </c>
      <c r="G73" s="96" t="s">
        <v>170</v>
      </c>
      <c r="H73" s="96" t="s">
        <v>149</v>
      </c>
      <c r="I73" s="93">
        <v>10015.999999999998</v>
      </c>
      <c r="J73" s="95">
        <v>5651</v>
      </c>
      <c r="K73" s="93">
        <v>566.00415999999996</v>
      </c>
      <c r="L73" s="94">
        <v>7.4323561719239915E-4</v>
      </c>
      <c r="M73" s="94">
        <v>3.5472086018227757E-3</v>
      </c>
      <c r="N73" s="94">
        <f>K73/'סכום נכסי הקרן'!$C$43</f>
        <v>3.3255329550144593E-4</v>
      </c>
    </row>
    <row r="74" spans="2:14" s="130" customFormat="1">
      <c r="B74" s="106" t="s">
        <v>957</v>
      </c>
      <c r="C74" s="83" t="s">
        <v>958</v>
      </c>
      <c r="D74" s="96" t="s">
        <v>138</v>
      </c>
      <c r="E74" s="96" t="s">
        <v>279</v>
      </c>
      <c r="F74" s="83" t="s">
        <v>959</v>
      </c>
      <c r="G74" s="96" t="s">
        <v>912</v>
      </c>
      <c r="H74" s="96" t="s">
        <v>149</v>
      </c>
      <c r="I74" s="93">
        <v>4213.9999999999991</v>
      </c>
      <c r="J74" s="95">
        <v>11530</v>
      </c>
      <c r="K74" s="93">
        <v>485.87419999999997</v>
      </c>
      <c r="L74" s="94">
        <v>2.8610648185301398E-4</v>
      </c>
      <c r="M74" s="94">
        <v>3.0450255730342327E-3</v>
      </c>
      <c r="N74" s="94">
        <f>K74/'סכום נכסי הקרן'!$C$43</f>
        <v>2.8547328417008217E-4</v>
      </c>
    </row>
    <row r="75" spans="2:14" s="130" customFormat="1">
      <c r="B75" s="106" t="s">
        <v>960</v>
      </c>
      <c r="C75" s="83" t="s">
        <v>961</v>
      </c>
      <c r="D75" s="96" t="s">
        <v>138</v>
      </c>
      <c r="E75" s="96" t="s">
        <v>279</v>
      </c>
      <c r="F75" s="83" t="s">
        <v>962</v>
      </c>
      <c r="G75" s="96" t="s">
        <v>385</v>
      </c>
      <c r="H75" s="96" t="s">
        <v>149</v>
      </c>
      <c r="I75" s="93">
        <v>6003.9999999999991</v>
      </c>
      <c r="J75" s="95">
        <v>9413</v>
      </c>
      <c r="K75" s="93">
        <v>565.15651999999989</v>
      </c>
      <c r="L75" s="94">
        <v>6.2882575378706744E-4</v>
      </c>
      <c r="M75" s="94">
        <v>3.5418963512922328E-3</v>
      </c>
      <c r="N75" s="94">
        <f>K75/'סכום נכסי הקרן'!$C$43</f>
        <v>3.3205526828659497E-4</v>
      </c>
    </row>
    <row r="76" spans="2:14" s="130" customFormat="1">
      <c r="B76" s="106" t="s">
        <v>963</v>
      </c>
      <c r="C76" s="83" t="s">
        <v>964</v>
      </c>
      <c r="D76" s="96" t="s">
        <v>138</v>
      </c>
      <c r="E76" s="96" t="s">
        <v>279</v>
      </c>
      <c r="F76" s="83" t="s">
        <v>509</v>
      </c>
      <c r="G76" s="96" t="s">
        <v>348</v>
      </c>
      <c r="H76" s="96" t="s">
        <v>149</v>
      </c>
      <c r="I76" s="93">
        <v>49461.999999999993</v>
      </c>
      <c r="J76" s="95">
        <v>1765</v>
      </c>
      <c r="K76" s="93">
        <v>873.00429999999983</v>
      </c>
      <c r="L76" s="94">
        <v>3.1088062906018364E-4</v>
      </c>
      <c r="M76" s="94">
        <v>5.4712113112176958E-3</v>
      </c>
      <c r="N76" s="94">
        <f>K76/'סכום נכסי הקרן'!$C$43</f>
        <v>5.1292989958224493E-4</v>
      </c>
    </row>
    <row r="77" spans="2:14" s="130" customFormat="1">
      <c r="B77" s="106" t="s">
        <v>965</v>
      </c>
      <c r="C77" s="83" t="s">
        <v>966</v>
      </c>
      <c r="D77" s="96" t="s">
        <v>138</v>
      </c>
      <c r="E77" s="96" t="s">
        <v>279</v>
      </c>
      <c r="F77" s="83" t="s">
        <v>967</v>
      </c>
      <c r="G77" s="96" t="s">
        <v>172</v>
      </c>
      <c r="H77" s="96" t="s">
        <v>149</v>
      </c>
      <c r="I77" s="93">
        <v>2868.9999999999995</v>
      </c>
      <c r="J77" s="95">
        <v>759.4</v>
      </c>
      <c r="K77" s="93">
        <v>21.787189999999995</v>
      </c>
      <c r="L77" s="94">
        <v>3.7843869227891538E-5</v>
      </c>
      <c r="M77" s="94">
        <v>1.3654264975286956E-4</v>
      </c>
      <c r="N77" s="94">
        <f>K77/'סכום נכסי הקרן'!$C$43</f>
        <v>1.2800969226473789E-5</v>
      </c>
    </row>
    <row r="78" spans="2:14" s="130" customFormat="1">
      <c r="B78" s="106" t="s">
        <v>968</v>
      </c>
      <c r="C78" s="83" t="s">
        <v>969</v>
      </c>
      <c r="D78" s="96" t="s">
        <v>138</v>
      </c>
      <c r="E78" s="96" t="s">
        <v>279</v>
      </c>
      <c r="F78" s="83" t="s">
        <v>970</v>
      </c>
      <c r="G78" s="96" t="s">
        <v>723</v>
      </c>
      <c r="H78" s="96" t="s">
        <v>149</v>
      </c>
      <c r="I78" s="93">
        <v>6354.9999999999991</v>
      </c>
      <c r="J78" s="95">
        <v>6553</v>
      </c>
      <c r="K78" s="93">
        <v>416.44315</v>
      </c>
      <c r="L78" s="94">
        <v>5.0526597662149024E-4</v>
      </c>
      <c r="M78" s="94">
        <v>2.6098937574066108E-3</v>
      </c>
      <c r="N78" s="94">
        <f>K78/'סכום נכסי הקרן'!$C$43</f>
        <v>2.4467937112247193E-4</v>
      </c>
    </row>
    <row r="79" spans="2:14" s="130" customFormat="1">
      <c r="B79" s="106" t="s">
        <v>971</v>
      </c>
      <c r="C79" s="83" t="s">
        <v>972</v>
      </c>
      <c r="D79" s="96" t="s">
        <v>138</v>
      </c>
      <c r="E79" s="96" t="s">
        <v>279</v>
      </c>
      <c r="F79" s="83" t="s">
        <v>581</v>
      </c>
      <c r="G79" s="96" t="s">
        <v>328</v>
      </c>
      <c r="H79" s="96" t="s">
        <v>149</v>
      </c>
      <c r="I79" s="93">
        <v>0.42999999999999994</v>
      </c>
      <c r="J79" s="95">
        <v>11650</v>
      </c>
      <c r="K79" s="93">
        <v>5.1209999999999992E-2</v>
      </c>
      <c r="L79" s="94">
        <v>3.7149419631031957E-8</v>
      </c>
      <c r="M79" s="94">
        <v>3.2093854663425852E-7</v>
      </c>
      <c r="N79" s="94">
        <f>K79/'סכום נכסי הקרן'!$C$43</f>
        <v>3.0088213949927581E-8</v>
      </c>
    </row>
    <row r="80" spans="2:14" s="130" customFormat="1">
      <c r="B80" s="106" t="s">
        <v>973</v>
      </c>
      <c r="C80" s="83" t="s">
        <v>974</v>
      </c>
      <c r="D80" s="96" t="s">
        <v>138</v>
      </c>
      <c r="E80" s="96" t="s">
        <v>279</v>
      </c>
      <c r="F80" s="83" t="s">
        <v>469</v>
      </c>
      <c r="G80" s="96" t="s">
        <v>328</v>
      </c>
      <c r="H80" s="96" t="s">
        <v>149</v>
      </c>
      <c r="I80" s="93">
        <v>62322.999999999993</v>
      </c>
      <c r="J80" s="95">
        <v>1063</v>
      </c>
      <c r="K80" s="93">
        <v>670.59547999999984</v>
      </c>
      <c r="L80" s="94">
        <v>3.8198582012100604E-4</v>
      </c>
      <c r="M80" s="94">
        <v>4.2026935897422953E-3</v>
      </c>
      <c r="N80" s="94">
        <f>K80/'סכום נכסי הקרן'!$C$43</f>
        <v>3.9400547307350876E-4</v>
      </c>
    </row>
    <row r="81" spans="2:14" s="130" customFormat="1">
      <c r="B81" s="106" t="s">
        <v>975</v>
      </c>
      <c r="C81" s="83" t="s">
        <v>976</v>
      </c>
      <c r="D81" s="96" t="s">
        <v>138</v>
      </c>
      <c r="E81" s="96" t="s">
        <v>279</v>
      </c>
      <c r="F81" s="83" t="s">
        <v>977</v>
      </c>
      <c r="G81" s="96" t="s">
        <v>144</v>
      </c>
      <c r="H81" s="96" t="s">
        <v>149</v>
      </c>
      <c r="I81" s="93">
        <v>2351.9999999999995</v>
      </c>
      <c r="J81" s="95">
        <v>14590</v>
      </c>
      <c r="K81" s="93">
        <v>343.15679999999992</v>
      </c>
      <c r="L81" s="94">
        <v>1.7449664728284901E-4</v>
      </c>
      <c r="M81" s="94">
        <v>2.1506003643753744E-3</v>
      </c>
      <c r="N81" s="94">
        <f>K81/'סכום נכסי הקרן'!$C$43</f>
        <v>2.0162029323906482E-4</v>
      </c>
    </row>
    <row r="82" spans="2:14" s="130" customFormat="1">
      <c r="B82" s="106" t="s">
        <v>978</v>
      </c>
      <c r="C82" s="83" t="s">
        <v>979</v>
      </c>
      <c r="D82" s="96" t="s">
        <v>138</v>
      </c>
      <c r="E82" s="96" t="s">
        <v>279</v>
      </c>
      <c r="F82" s="83" t="s">
        <v>514</v>
      </c>
      <c r="G82" s="96" t="s">
        <v>328</v>
      </c>
      <c r="H82" s="96" t="s">
        <v>149</v>
      </c>
      <c r="I82" s="93">
        <v>176094.99999999997</v>
      </c>
      <c r="J82" s="95">
        <v>667</v>
      </c>
      <c r="K82" s="93">
        <v>1174.5536499999996</v>
      </c>
      <c r="L82" s="94">
        <v>4.3206471613245094E-4</v>
      </c>
      <c r="M82" s="94">
        <v>7.3610533367499216E-3</v>
      </c>
      <c r="N82" s="94">
        <f>K82/'סכום נכסי הקרן'!$C$43</f>
        <v>6.9010391558032333E-4</v>
      </c>
    </row>
    <row r="83" spans="2:14" s="130" customFormat="1">
      <c r="B83" s="106" t="s">
        <v>980</v>
      </c>
      <c r="C83" s="83" t="s">
        <v>981</v>
      </c>
      <c r="D83" s="96" t="s">
        <v>138</v>
      </c>
      <c r="E83" s="96" t="s">
        <v>279</v>
      </c>
      <c r="F83" s="83" t="s">
        <v>982</v>
      </c>
      <c r="G83" s="96" t="s">
        <v>328</v>
      </c>
      <c r="H83" s="96" t="s">
        <v>149</v>
      </c>
      <c r="I83" s="93">
        <v>55799.999999999993</v>
      </c>
      <c r="J83" s="95">
        <v>601.79999999999995</v>
      </c>
      <c r="K83" s="93">
        <v>335.80440000000004</v>
      </c>
      <c r="L83" s="94">
        <v>1.5938303341902311E-4</v>
      </c>
      <c r="M83" s="94">
        <v>2.1045220872757124E-3</v>
      </c>
      <c r="N83" s="94">
        <f>K83/'סכום נכסי הקרן'!$C$43</f>
        <v>1.9730042242778882E-4</v>
      </c>
    </row>
    <row r="84" spans="2:14" s="130" customFormat="1">
      <c r="B84" s="107"/>
      <c r="C84" s="83"/>
      <c r="D84" s="83"/>
      <c r="E84" s="83"/>
      <c r="F84" s="83"/>
      <c r="G84" s="83"/>
      <c r="H84" s="83"/>
      <c r="I84" s="93"/>
      <c r="J84" s="95"/>
      <c r="K84" s="83"/>
      <c r="L84" s="83"/>
      <c r="M84" s="94"/>
      <c r="N84" s="83"/>
    </row>
    <row r="85" spans="2:14" s="130" customFormat="1">
      <c r="B85" s="105" t="s">
        <v>34</v>
      </c>
      <c r="C85" s="81"/>
      <c r="D85" s="81"/>
      <c r="E85" s="81"/>
      <c r="F85" s="81"/>
      <c r="G85" s="81"/>
      <c r="H85" s="81"/>
      <c r="I85" s="90"/>
      <c r="J85" s="92"/>
      <c r="K85" s="90">
        <f>SUM(K86:K146)</f>
        <v>8916.8226799999993</v>
      </c>
      <c r="L85" s="81"/>
      <c r="M85" s="91">
        <v>5.0020512419642262E-2</v>
      </c>
      <c r="N85" s="91">
        <f>K85/'סכום נכסי הקרן'!$C$43</f>
        <v>5.2390405887406113E-3</v>
      </c>
    </row>
    <row r="86" spans="2:14" s="130" customFormat="1">
      <c r="B86" s="106" t="s">
        <v>983</v>
      </c>
      <c r="C86" s="83" t="s">
        <v>984</v>
      </c>
      <c r="D86" s="96" t="s">
        <v>138</v>
      </c>
      <c r="E86" s="96" t="s">
        <v>279</v>
      </c>
      <c r="F86" s="83" t="s">
        <v>555</v>
      </c>
      <c r="G86" s="96" t="s">
        <v>328</v>
      </c>
      <c r="H86" s="96" t="s">
        <v>149</v>
      </c>
      <c r="I86" s="93">
        <v>5382.9999999999991</v>
      </c>
      <c r="J86" s="95">
        <v>534.1</v>
      </c>
      <c r="K86" s="93">
        <v>28.750599999999995</v>
      </c>
      <c r="L86" s="94">
        <v>4.6875167084760986E-5</v>
      </c>
      <c r="M86" s="94">
        <v>1.8018308492214242E-4</v>
      </c>
      <c r="N86" s="94">
        <f>K86/'סכום נכסי הקרן'!$C$43</f>
        <v>1.6892290646139192E-5</v>
      </c>
    </row>
    <row r="87" spans="2:14" s="130" customFormat="1">
      <c r="B87" s="106" t="s">
        <v>985</v>
      </c>
      <c r="C87" s="83" t="s">
        <v>986</v>
      </c>
      <c r="D87" s="96" t="s">
        <v>138</v>
      </c>
      <c r="E87" s="96" t="s">
        <v>279</v>
      </c>
      <c r="F87" s="83" t="s">
        <v>987</v>
      </c>
      <c r="G87" s="96" t="s">
        <v>940</v>
      </c>
      <c r="H87" s="96" t="s">
        <v>149</v>
      </c>
      <c r="I87" s="93">
        <v>3010.9999999999995</v>
      </c>
      <c r="J87" s="95">
        <v>3608</v>
      </c>
      <c r="K87" s="93">
        <v>110.47358999999999</v>
      </c>
      <c r="L87" s="94">
        <v>5.2778375695093475E-4</v>
      </c>
      <c r="M87" s="94">
        <v>6.9234980308668145E-4</v>
      </c>
      <c r="N87" s="94">
        <f>K87/'סכום נכסי הקרן'!$C$43</f>
        <v>6.4908279862069536E-5</v>
      </c>
    </row>
    <row r="88" spans="2:14" s="130" customFormat="1">
      <c r="B88" s="106" t="s">
        <v>988</v>
      </c>
      <c r="C88" s="83" t="s">
        <v>989</v>
      </c>
      <c r="D88" s="96" t="s">
        <v>138</v>
      </c>
      <c r="E88" s="96" t="s">
        <v>279</v>
      </c>
      <c r="F88" s="83" t="s">
        <v>990</v>
      </c>
      <c r="G88" s="96" t="s">
        <v>657</v>
      </c>
      <c r="H88" s="96" t="s">
        <v>149</v>
      </c>
      <c r="I88" s="93">
        <v>1710.9999999999998</v>
      </c>
      <c r="J88" s="95">
        <v>1189</v>
      </c>
      <c r="K88" s="93">
        <v>20.343789999999998</v>
      </c>
      <c r="L88" s="94">
        <v>1.819243921800794E-4</v>
      </c>
      <c r="M88" s="94">
        <v>1.2749670758899751E-4</v>
      </c>
      <c r="N88" s="94">
        <f>K88/'סכום נכסי הקרן'!$C$43</f>
        <v>1.1952905801062241E-5</v>
      </c>
    </row>
    <row r="89" spans="2:14" s="130" customFormat="1">
      <c r="B89" s="106" t="s">
        <v>991</v>
      </c>
      <c r="C89" s="83" t="s">
        <v>992</v>
      </c>
      <c r="D89" s="96" t="s">
        <v>138</v>
      </c>
      <c r="E89" s="96" t="s">
        <v>279</v>
      </c>
      <c r="F89" s="83" t="s">
        <v>993</v>
      </c>
      <c r="G89" s="96" t="s">
        <v>533</v>
      </c>
      <c r="H89" s="96" t="s">
        <v>149</v>
      </c>
      <c r="I89" s="93">
        <v>9654.9999999999982</v>
      </c>
      <c r="J89" s="95">
        <v>1706</v>
      </c>
      <c r="K89" s="93">
        <v>164.71429999999995</v>
      </c>
      <c r="L89" s="94">
        <v>7.4007460687896078E-4</v>
      </c>
      <c r="M89" s="94">
        <v>1.032282133409085E-3</v>
      </c>
      <c r="N89" s="94">
        <f>K89/'סכום נכסי הקרן'!$C$43</f>
        <v>9.677717436072166E-5</v>
      </c>
    </row>
    <row r="90" spans="2:14" s="130" customFormat="1">
      <c r="B90" s="106" t="s">
        <v>994</v>
      </c>
      <c r="C90" s="83" t="s">
        <v>995</v>
      </c>
      <c r="D90" s="96" t="s">
        <v>138</v>
      </c>
      <c r="E90" s="96" t="s">
        <v>279</v>
      </c>
      <c r="F90" s="83" t="s">
        <v>559</v>
      </c>
      <c r="G90" s="96" t="s">
        <v>328</v>
      </c>
      <c r="H90" s="96" t="s">
        <v>149</v>
      </c>
      <c r="I90" s="93">
        <v>81360.249999999985</v>
      </c>
      <c r="J90" s="95">
        <v>303.8</v>
      </c>
      <c r="K90" s="93">
        <v>247.17243999999997</v>
      </c>
      <c r="L90" s="94">
        <v>3.8643546896362512E-4</v>
      </c>
      <c r="M90" s="94">
        <v>1.5490561152439655E-3</v>
      </c>
      <c r="N90" s="94">
        <f>K90/'סכום נכסי הקרן'!$C$43</f>
        <v>1.45225097778669E-4</v>
      </c>
    </row>
    <row r="91" spans="2:14" s="130" customFormat="1">
      <c r="B91" s="106" t="s">
        <v>996</v>
      </c>
      <c r="C91" s="83" t="s">
        <v>997</v>
      </c>
      <c r="D91" s="96" t="s">
        <v>138</v>
      </c>
      <c r="E91" s="96" t="s">
        <v>279</v>
      </c>
      <c r="F91" s="83" t="s">
        <v>998</v>
      </c>
      <c r="G91" s="96" t="s">
        <v>933</v>
      </c>
      <c r="H91" s="96" t="s">
        <v>149</v>
      </c>
      <c r="I91" s="93">
        <v>16637.999999999996</v>
      </c>
      <c r="J91" s="95">
        <v>229.7</v>
      </c>
      <c r="K91" s="93">
        <v>38.217489999999991</v>
      </c>
      <c r="L91" s="94">
        <v>9.7816455458061766E-4</v>
      </c>
      <c r="M91" s="94">
        <v>2.3951309698514562E-4</v>
      </c>
      <c r="N91" s="94">
        <f>K91/'סכום נכסי הקרן'!$C$43</f>
        <v>2.2454520908986876E-5</v>
      </c>
    </row>
    <row r="92" spans="2:14" s="130" customFormat="1">
      <c r="B92" s="106" t="s">
        <v>999</v>
      </c>
      <c r="C92" s="83" t="s">
        <v>1000</v>
      </c>
      <c r="D92" s="96" t="s">
        <v>138</v>
      </c>
      <c r="E92" s="96" t="s">
        <v>279</v>
      </c>
      <c r="F92" s="83" t="s">
        <v>1001</v>
      </c>
      <c r="G92" s="96" t="s">
        <v>933</v>
      </c>
      <c r="H92" s="96" t="s">
        <v>149</v>
      </c>
      <c r="I92" s="93">
        <v>15588.399999999998</v>
      </c>
      <c r="J92" s="95">
        <v>66.400000000000006</v>
      </c>
      <c r="K92" s="93">
        <v>10.3507</v>
      </c>
      <c r="L92" s="94">
        <v>5.8807502872205758E-4</v>
      </c>
      <c r="M92" s="94">
        <v>6.4868943851732478E-5</v>
      </c>
      <c r="N92" s="94">
        <f>K92/'סכום נכסי הקרן'!$C$43</f>
        <v>6.0815090047161784E-6</v>
      </c>
    </row>
    <row r="93" spans="2:14" s="130" customFormat="1">
      <c r="B93" s="106" t="s">
        <v>1002</v>
      </c>
      <c r="C93" s="83" t="s">
        <v>1003</v>
      </c>
      <c r="D93" s="96" t="s">
        <v>138</v>
      </c>
      <c r="E93" s="96" t="s">
        <v>279</v>
      </c>
      <c r="F93" s="83" t="s">
        <v>1004</v>
      </c>
      <c r="G93" s="96" t="s">
        <v>144</v>
      </c>
      <c r="H93" s="96" t="s">
        <v>149</v>
      </c>
      <c r="I93" s="93">
        <v>77.999999999999986</v>
      </c>
      <c r="J93" s="95">
        <v>3668</v>
      </c>
      <c r="K93" s="93">
        <v>2.8610399999999996</v>
      </c>
      <c r="L93" s="94">
        <v>7.7727952167414036E-6</v>
      </c>
      <c r="M93" s="94">
        <v>1.7930443652850595E-5</v>
      </c>
      <c r="N93" s="94">
        <f>K93/'סכום נכסי הקרן'!$C$43</f>
        <v>1.6809916742687135E-6</v>
      </c>
    </row>
    <row r="94" spans="2:14" s="130" customFormat="1">
      <c r="B94" s="106" t="s">
        <v>873</v>
      </c>
      <c r="C94" s="83" t="s">
        <v>874</v>
      </c>
      <c r="D94" s="96" t="s">
        <v>138</v>
      </c>
      <c r="E94" s="96" t="s">
        <v>279</v>
      </c>
      <c r="F94" s="83" t="s">
        <v>875</v>
      </c>
      <c r="G94" s="96" t="s">
        <v>533</v>
      </c>
      <c r="H94" s="96" t="s">
        <v>149</v>
      </c>
      <c r="I94" s="93">
        <v>12436.999999999998</v>
      </c>
      <c r="J94" s="95">
        <v>7400</v>
      </c>
      <c r="K94" s="93">
        <v>935.38676999999996</v>
      </c>
      <c r="L94" s="94">
        <v>5.9313862088808443E-4</v>
      </c>
      <c r="M94" s="94">
        <v>5.8621689221775722E-3</v>
      </c>
      <c r="N94" s="94">
        <f>K94/'סכום נכסי הקרן'!$C$43</f>
        <v>5.4958244994516127E-4</v>
      </c>
    </row>
    <row r="95" spans="2:14" s="130" customFormat="1">
      <c r="B95" s="106" t="s">
        <v>1005</v>
      </c>
      <c r="C95" s="83" t="s">
        <v>1006</v>
      </c>
      <c r="D95" s="96" t="s">
        <v>138</v>
      </c>
      <c r="E95" s="96" t="s">
        <v>279</v>
      </c>
      <c r="F95" s="83" t="s">
        <v>1007</v>
      </c>
      <c r="G95" s="96" t="s">
        <v>933</v>
      </c>
      <c r="H95" s="96" t="s">
        <v>149</v>
      </c>
      <c r="I95" s="93">
        <v>200184.99999999997</v>
      </c>
      <c r="J95" s="95">
        <v>133.1</v>
      </c>
      <c r="K95" s="93">
        <v>266.44623999999999</v>
      </c>
      <c r="L95" s="94">
        <v>7.6243786927376672E-4</v>
      </c>
      <c r="M95" s="94">
        <v>1.6698470810732834E-3</v>
      </c>
      <c r="N95" s="94">
        <f>K95/'סכום נכסי הקרן'!$C$43</f>
        <v>1.5654933558433419E-4</v>
      </c>
    </row>
    <row r="96" spans="2:14" s="130" customFormat="1">
      <c r="B96" s="106" t="s">
        <v>1008</v>
      </c>
      <c r="C96" s="83" t="s">
        <v>1009</v>
      </c>
      <c r="D96" s="96" t="s">
        <v>138</v>
      </c>
      <c r="E96" s="96" t="s">
        <v>279</v>
      </c>
      <c r="F96" s="83" t="s">
        <v>768</v>
      </c>
      <c r="G96" s="96" t="s">
        <v>533</v>
      </c>
      <c r="H96" s="96" t="s">
        <v>149</v>
      </c>
      <c r="I96" s="93">
        <v>3878.9999999999995</v>
      </c>
      <c r="J96" s="95">
        <v>3524</v>
      </c>
      <c r="K96" s="93">
        <v>136.69595999999999</v>
      </c>
      <c r="L96" s="94">
        <v>2.4430302846322372E-4</v>
      </c>
      <c r="M96" s="94">
        <v>8.5668820021821406E-4</v>
      </c>
      <c r="N96" s="94">
        <f>K96/'סכום נכסי הקרן'!$C$43</f>
        <v>8.031511990960249E-5</v>
      </c>
    </row>
    <row r="97" spans="2:14" s="130" customFormat="1">
      <c r="B97" s="106" t="s">
        <v>1010</v>
      </c>
      <c r="C97" s="83" t="s">
        <v>1011</v>
      </c>
      <c r="D97" s="96" t="s">
        <v>138</v>
      </c>
      <c r="E97" s="96" t="s">
        <v>279</v>
      </c>
      <c r="F97" s="83" t="s">
        <v>1012</v>
      </c>
      <c r="G97" s="96" t="s">
        <v>1013</v>
      </c>
      <c r="H97" s="96" t="s">
        <v>149</v>
      </c>
      <c r="I97" s="93">
        <v>22584.999999999996</v>
      </c>
      <c r="J97" s="95">
        <v>413.1</v>
      </c>
      <c r="K97" s="93">
        <v>110.84871999999999</v>
      </c>
      <c r="L97" s="94">
        <v>1.170005018821617E-3</v>
      </c>
      <c r="M97" s="94">
        <v>6.9470078291481872E-4</v>
      </c>
      <c r="N97" s="94">
        <f>K97/'סכום נכסי הקרן'!$C$43</f>
        <v>6.5128685870642782E-5</v>
      </c>
    </row>
    <row r="98" spans="2:14" s="130" customFormat="1">
      <c r="B98" s="106" t="s">
        <v>1014</v>
      </c>
      <c r="C98" s="83" t="s">
        <v>1015</v>
      </c>
      <c r="D98" s="96" t="s">
        <v>138</v>
      </c>
      <c r="E98" s="96" t="s">
        <v>279</v>
      </c>
      <c r="F98" s="83" t="s">
        <v>1016</v>
      </c>
      <c r="G98" s="96" t="s">
        <v>144</v>
      </c>
      <c r="H98" s="96" t="s">
        <v>149</v>
      </c>
      <c r="I98" s="93">
        <v>4789.9999999999991</v>
      </c>
      <c r="J98" s="95">
        <v>3100</v>
      </c>
      <c r="K98" s="93">
        <v>148.48999999999998</v>
      </c>
      <c r="L98" s="94">
        <v>2.214285823249973E-4</v>
      </c>
      <c r="M98" s="94">
        <v>9.3060271020740189E-4</v>
      </c>
      <c r="N98" s="94">
        <f>K98/'סכום נכסי הקרן'!$C$43</f>
        <v>8.7244657086989793E-5</v>
      </c>
    </row>
    <row r="99" spans="2:14" s="130" customFormat="1">
      <c r="B99" s="106" t="s">
        <v>1017</v>
      </c>
      <c r="C99" s="83" t="s">
        <v>1018</v>
      </c>
      <c r="D99" s="96" t="s">
        <v>138</v>
      </c>
      <c r="E99" s="96" t="s">
        <v>279</v>
      </c>
      <c r="F99" s="83" t="s">
        <v>1019</v>
      </c>
      <c r="G99" s="96" t="s">
        <v>171</v>
      </c>
      <c r="H99" s="96" t="s">
        <v>149</v>
      </c>
      <c r="I99" s="93">
        <v>14203.999999999998</v>
      </c>
      <c r="J99" s="95">
        <v>1713</v>
      </c>
      <c r="K99" s="93">
        <v>243.31451999999996</v>
      </c>
      <c r="L99" s="94">
        <v>4.7754542993831272E-4</v>
      </c>
      <c r="M99" s="94">
        <v>1.5248781180201567E-3</v>
      </c>
      <c r="N99" s="94">
        <f>K99/'סכום נכסי הקרן'!$C$43</f>
        <v>1.4295839357320706E-4</v>
      </c>
    </row>
    <row r="100" spans="2:14" s="130" customFormat="1">
      <c r="B100" s="106" t="s">
        <v>1020</v>
      </c>
      <c r="C100" s="83" t="s">
        <v>1021</v>
      </c>
      <c r="D100" s="96" t="s">
        <v>138</v>
      </c>
      <c r="E100" s="96" t="s">
        <v>279</v>
      </c>
      <c r="F100" s="83" t="s">
        <v>1022</v>
      </c>
      <c r="G100" s="96" t="s">
        <v>533</v>
      </c>
      <c r="H100" s="96" t="s">
        <v>149</v>
      </c>
      <c r="I100" s="93">
        <v>4089.9999999999995</v>
      </c>
      <c r="J100" s="95">
        <v>1657</v>
      </c>
      <c r="K100" s="93">
        <v>67.771299999999982</v>
      </c>
      <c r="L100" s="94">
        <v>6.1481478141004527E-4</v>
      </c>
      <c r="M100" s="94">
        <v>4.2472998487628046E-4</v>
      </c>
      <c r="N100" s="94">
        <f>K100/'סכום נכסי הקרן'!$C$43</f>
        <v>3.9818734115694731E-5</v>
      </c>
    </row>
    <row r="101" spans="2:14" s="130" customFormat="1">
      <c r="B101" s="106" t="s">
        <v>1023</v>
      </c>
      <c r="C101" s="83" t="s">
        <v>1024</v>
      </c>
      <c r="D101" s="96" t="s">
        <v>138</v>
      </c>
      <c r="E101" s="96" t="s">
        <v>279</v>
      </c>
      <c r="F101" s="83" t="s">
        <v>1025</v>
      </c>
      <c r="G101" s="96" t="s">
        <v>1013</v>
      </c>
      <c r="H101" s="96" t="s">
        <v>149</v>
      </c>
      <c r="I101" s="93">
        <v>2614.9999999999995</v>
      </c>
      <c r="J101" s="95">
        <v>10120</v>
      </c>
      <c r="K101" s="93">
        <v>264.63799999999992</v>
      </c>
      <c r="L101" s="94">
        <v>5.7095608616262257E-4</v>
      </c>
      <c r="M101" s="94">
        <v>1.6585146476117338E-3</v>
      </c>
      <c r="N101" s="94">
        <f>K101/'סכום נכסי הקרן'!$C$43</f>
        <v>1.5548691199533167E-4</v>
      </c>
    </row>
    <row r="102" spans="2:14" s="130" customFormat="1">
      <c r="B102" s="106" t="s">
        <v>1026</v>
      </c>
      <c r="C102" s="83" t="s">
        <v>1027</v>
      </c>
      <c r="D102" s="96" t="s">
        <v>138</v>
      </c>
      <c r="E102" s="96" t="s">
        <v>279</v>
      </c>
      <c r="F102" s="83" t="s">
        <v>629</v>
      </c>
      <c r="G102" s="96" t="s">
        <v>328</v>
      </c>
      <c r="H102" s="96" t="s">
        <v>149</v>
      </c>
      <c r="I102" s="93">
        <v>0.17</v>
      </c>
      <c r="J102" s="95">
        <v>163</v>
      </c>
      <c r="K102" s="93">
        <v>2.8000000000000003E-4</v>
      </c>
      <c r="L102" s="94">
        <v>8.2707862019135464E-10</v>
      </c>
      <c r="M102" s="94">
        <v>1.7547899444950676E-9</v>
      </c>
      <c r="N102" s="94">
        <f>K102/'סכום נכסי הקרן'!$C$43</f>
        <v>1.6451278863463632E-10</v>
      </c>
    </row>
    <row r="103" spans="2:14" s="130" customFormat="1">
      <c r="B103" s="106" t="s">
        <v>1028</v>
      </c>
      <c r="C103" s="83" t="s">
        <v>1029</v>
      </c>
      <c r="D103" s="96" t="s">
        <v>138</v>
      </c>
      <c r="E103" s="96" t="s">
        <v>279</v>
      </c>
      <c r="F103" s="83" t="s">
        <v>1030</v>
      </c>
      <c r="G103" s="96" t="s">
        <v>872</v>
      </c>
      <c r="H103" s="96" t="s">
        <v>149</v>
      </c>
      <c r="I103" s="93">
        <v>1032.9999999999998</v>
      </c>
      <c r="J103" s="95">
        <v>11300</v>
      </c>
      <c r="K103" s="93">
        <v>116.72899999999998</v>
      </c>
      <c r="L103" s="94">
        <v>6.5341245127080168E-4</v>
      </c>
      <c r="M103" s="94">
        <v>7.315531265391596E-4</v>
      </c>
      <c r="N103" s="94">
        <f>K103/'סכום נכסי הקרן'!$C$43</f>
        <v>6.8583618944758785E-5</v>
      </c>
    </row>
    <row r="104" spans="2:14" s="130" customFormat="1">
      <c r="B104" s="106" t="s">
        <v>1031</v>
      </c>
      <c r="C104" s="83" t="s">
        <v>1032</v>
      </c>
      <c r="D104" s="96" t="s">
        <v>138</v>
      </c>
      <c r="E104" s="96" t="s">
        <v>279</v>
      </c>
      <c r="F104" s="83" t="s">
        <v>1033</v>
      </c>
      <c r="G104" s="96" t="s">
        <v>933</v>
      </c>
      <c r="H104" s="96" t="s">
        <v>149</v>
      </c>
      <c r="I104" s="93">
        <v>10848.069999999998</v>
      </c>
      <c r="J104" s="95">
        <v>228.1</v>
      </c>
      <c r="K104" s="93">
        <v>24.744439999999994</v>
      </c>
      <c r="L104" s="94">
        <v>6.6458527677427275E-4</v>
      </c>
      <c r="M104" s="94">
        <v>1.5507605176486256E-4</v>
      </c>
      <c r="N104" s="94">
        <f>K104/'סכום נכסי הקרן'!$C$43</f>
        <v>1.453848867000871E-5</v>
      </c>
    </row>
    <row r="105" spans="2:14" s="130" customFormat="1">
      <c r="B105" s="106" t="s">
        <v>1034</v>
      </c>
      <c r="C105" s="83" t="s">
        <v>1035</v>
      </c>
      <c r="D105" s="96" t="s">
        <v>138</v>
      </c>
      <c r="E105" s="96" t="s">
        <v>279</v>
      </c>
      <c r="F105" s="83" t="s">
        <v>1036</v>
      </c>
      <c r="G105" s="96" t="s">
        <v>940</v>
      </c>
      <c r="H105" s="96" t="s">
        <v>149</v>
      </c>
      <c r="I105" s="93">
        <v>19282.999999999996</v>
      </c>
      <c r="J105" s="95">
        <v>3176</v>
      </c>
      <c r="K105" s="93">
        <v>612.4280799999998</v>
      </c>
      <c r="L105" s="94">
        <v>7.7971825172311934E-4</v>
      </c>
      <c r="M105" s="94">
        <v>3.8381522732515009E-3</v>
      </c>
      <c r="N105" s="94">
        <f>K105/'סכום נכסי הקרן'!$C$43</f>
        <v>3.5982946885341463E-4</v>
      </c>
    </row>
    <row r="106" spans="2:14" s="130" customFormat="1">
      <c r="B106" s="106" t="s">
        <v>1037</v>
      </c>
      <c r="C106" s="83" t="s">
        <v>1038</v>
      </c>
      <c r="D106" s="96" t="s">
        <v>138</v>
      </c>
      <c r="E106" s="96" t="s">
        <v>279</v>
      </c>
      <c r="F106" s="83" t="s">
        <v>1039</v>
      </c>
      <c r="G106" s="96" t="s">
        <v>328</v>
      </c>
      <c r="H106" s="96" t="s">
        <v>149</v>
      </c>
      <c r="I106" s="93">
        <v>0.2</v>
      </c>
      <c r="J106" s="95">
        <v>871.3</v>
      </c>
      <c r="K106" s="93">
        <v>1.8499999999999996E-3</v>
      </c>
      <c r="L106" s="94">
        <v>2.4216711085361754E-9</v>
      </c>
      <c r="M106" s="94">
        <v>1.1594147847556693E-8</v>
      </c>
      <c r="N106" s="94">
        <f>K106/'סכום נכסי הקרן'!$C$43</f>
        <v>1.0869594963359896E-9</v>
      </c>
    </row>
    <row r="107" spans="2:14" s="130" customFormat="1">
      <c r="B107" s="106" t="s">
        <v>1040</v>
      </c>
      <c r="C107" s="83" t="s">
        <v>1041</v>
      </c>
      <c r="D107" s="96" t="s">
        <v>138</v>
      </c>
      <c r="E107" s="96" t="s">
        <v>279</v>
      </c>
      <c r="F107" s="83" t="s">
        <v>1042</v>
      </c>
      <c r="G107" s="96" t="s">
        <v>865</v>
      </c>
      <c r="H107" s="96" t="s">
        <v>149</v>
      </c>
      <c r="I107" s="93">
        <v>0.49999999999999994</v>
      </c>
      <c r="J107" s="95">
        <v>393.2</v>
      </c>
      <c r="K107" s="93">
        <v>1.97E-3</v>
      </c>
      <c r="L107" s="94">
        <v>8.9876419025076319E-9</v>
      </c>
      <c r="M107" s="94">
        <v>1.2346200680911723E-8</v>
      </c>
      <c r="N107" s="94">
        <f>K107/'סכום נכסי הקרן'!$C$43</f>
        <v>1.1574649771794054E-9</v>
      </c>
    </row>
    <row r="108" spans="2:14" s="130" customFormat="1">
      <c r="B108" s="106" t="s">
        <v>1043</v>
      </c>
      <c r="C108" s="83" t="s">
        <v>1044</v>
      </c>
      <c r="D108" s="96" t="s">
        <v>138</v>
      </c>
      <c r="E108" s="96" t="s">
        <v>279</v>
      </c>
      <c r="F108" s="83" t="s">
        <v>1045</v>
      </c>
      <c r="G108" s="96" t="s">
        <v>170</v>
      </c>
      <c r="H108" s="96" t="s">
        <v>149</v>
      </c>
      <c r="I108" s="93">
        <v>5755.9999999999991</v>
      </c>
      <c r="J108" s="95">
        <v>2019</v>
      </c>
      <c r="K108" s="93">
        <v>116.21363999999998</v>
      </c>
      <c r="L108" s="94">
        <v>9.5415798044738655E-4</v>
      </c>
      <c r="M108" s="94">
        <v>7.2832331030417755E-4</v>
      </c>
      <c r="N108" s="94">
        <f>K108/'סכום נכסי הקרן'!$C$43</f>
        <v>6.828082140636326E-5</v>
      </c>
    </row>
    <row r="109" spans="2:14" s="130" customFormat="1">
      <c r="B109" s="106" t="s">
        <v>1046</v>
      </c>
      <c r="C109" s="83" t="s">
        <v>1047</v>
      </c>
      <c r="D109" s="96" t="s">
        <v>138</v>
      </c>
      <c r="E109" s="96" t="s">
        <v>279</v>
      </c>
      <c r="F109" s="83" t="s">
        <v>1048</v>
      </c>
      <c r="G109" s="96" t="s">
        <v>533</v>
      </c>
      <c r="H109" s="96" t="s">
        <v>149</v>
      </c>
      <c r="I109" s="93">
        <v>857.99999999999989</v>
      </c>
      <c r="J109" s="95">
        <v>814.9</v>
      </c>
      <c r="K109" s="93">
        <v>6.9918399999999989</v>
      </c>
      <c r="L109" s="94">
        <v>8.5118642292179546E-5</v>
      </c>
      <c r="M109" s="94">
        <v>4.3818609019708538E-5</v>
      </c>
      <c r="N109" s="94">
        <f>K109/'סכום נכסי הקרן'!$C$43</f>
        <v>4.1080253431685549E-6</v>
      </c>
    </row>
    <row r="110" spans="2:14" s="130" customFormat="1">
      <c r="B110" s="106" t="s">
        <v>1049</v>
      </c>
      <c r="C110" s="83" t="s">
        <v>1050</v>
      </c>
      <c r="D110" s="96" t="s">
        <v>138</v>
      </c>
      <c r="E110" s="96" t="s">
        <v>279</v>
      </c>
      <c r="F110" s="83" t="s">
        <v>1051</v>
      </c>
      <c r="G110" s="96" t="s">
        <v>385</v>
      </c>
      <c r="H110" s="96" t="s">
        <v>149</v>
      </c>
      <c r="I110" s="93">
        <v>11624.709999999997</v>
      </c>
      <c r="J110" s="95">
        <v>619.9</v>
      </c>
      <c r="K110" s="93">
        <v>72.061549999999983</v>
      </c>
      <c r="L110" s="94">
        <v>4.4146737161428792E-4</v>
      </c>
      <c r="M110" s="94">
        <v>4.5161744044545888E-4</v>
      </c>
      <c r="N110" s="94">
        <f>K110/'סכום נכסי הקרן'!$C$43</f>
        <v>4.2339451942265257E-5</v>
      </c>
    </row>
    <row r="111" spans="2:14" s="130" customFormat="1">
      <c r="B111" s="106" t="s">
        <v>1052</v>
      </c>
      <c r="C111" s="83" t="s">
        <v>1053</v>
      </c>
      <c r="D111" s="96" t="s">
        <v>138</v>
      </c>
      <c r="E111" s="96" t="s">
        <v>279</v>
      </c>
      <c r="F111" s="83" t="s">
        <v>1054</v>
      </c>
      <c r="G111" s="96" t="s">
        <v>144</v>
      </c>
      <c r="H111" s="96" t="s">
        <v>149</v>
      </c>
      <c r="I111" s="93">
        <v>13871.999999999998</v>
      </c>
      <c r="J111" s="95">
        <v>487</v>
      </c>
      <c r="K111" s="93">
        <v>67.556639999999987</v>
      </c>
      <c r="L111" s="94">
        <v>3.4421844769688524E-4</v>
      </c>
      <c r="M111" s="94">
        <v>4.2338468769954722E-4</v>
      </c>
      <c r="N111" s="94">
        <f>K111/'סכום נכסי הקרן'!$C$43</f>
        <v>3.9692611561379336E-5</v>
      </c>
    </row>
    <row r="112" spans="2:14" s="130" customFormat="1">
      <c r="B112" s="106" t="s">
        <v>1055</v>
      </c>
      <c r="C112" s="83" t="s">
        <v>1056</v>
      </c>
      <c r="D112" s="96" t="s">
        <v>138</v>
      </c>
      <c r="E112" s="96" t="s">
        <v>279</v>
      </c>
      <c r="F112" s="83" t="s">
        <v>1057</v>
      </c>
      <c r="G112" s="96" t="s">
        <v>385</v>
      </c>
      <c r="H112" s="96" t="s">
        <v>149</v>
      </c>
      <c r="I112" s="93">
        <v>7270.9999999999991</v>
      </c>
      <c r="J112" s="95">
        <v>1731</v>
      </c>
      <c r="K112" s="93">
        <v>125.86100999999998</v>
      </c>
      <c r="L112" s="94">
        <v>4.7899285937656348E-4</v>
      </c>
      <c r="M112" s="94">
        <v>7.887844098285467E-4</v>
      </c>
      <c r="N112" s="94">
        <f>K112/'סכום נכסי הקרן'!$C$43</f>
        <v>7.3949091912399437E-5</v>
      </c>
    </row>
    <row r="113" spans="2:14" s="130" customFormat="1">
      <c r="B113" s="106" t="s">
        <v>1058</v>
      </c>
      <c r="C113" s="83" t="s">
        <v>1059</v>
      </c>
      <c r="D113" s="96" t="s">
        <v>138</v>
      </c>
      <c r="E113" s="96" t="s">
        <v>279</v>
      </c>
      <c r="F113" s="83" t="s">
        <v>1060</v>
      </c>
      <c r="G113" s="96" t="s">
        <v>328</v>
      </c>
      <c r="H113" s="96" t="s">
        <v>149</v>
      </c>
      <c r="I113" s="93">
        <v>6289.9999999999991</v>
      </c>
      <c r="J113" s="95">
        <v>4918</v>
      </c>
      <c r="K113" s="93">
        <v>309.34219999999993</v>
      </c>
      <c r="L113" s="94">
        <v>3.5070689183647462E-4</v>
      </c>
      <c r="M113" s="94">
        <v>1.9386806498856498E-3</v>
      </c>
      <c r="N113" s="94">
        <f>K113/'סכום נכסי הקרן'!$C$43</f>
        <v>1.8175267130133351E-4</v>
      </c>
    </row>
    <row r="114" spans="2:14" s="130" customFormat="1">
      <c r="B114" s="106" t="s">
        <v>1061</v>
      </c>
      <c r="C114" s="83" t="s">
        <v>1062</v>
      </c>
      <c r="D114" s="96" t="s">
        <v>138</v>
      </c>
      <c r="E114" s="96" t="s">
        <v>279</v>
      </c>
      <c r="F114" s="83" t="s">
        <v>1063</v>
      </c>
      <c r="G114" s="96" t="s">
        <v>533</v>
      </c>
      <c r="H114" s="96" t="s">
        <v>149</v>
      </c>
      <c r="I114" s="93">
        <v>5037.9999999999991</v>
      </c>
      <c r="J114" s="95">
        <v>11850</v>
      </c>
      <c r="K114" s="93">
        <v>597.00299999999993</v>
      </c>
      <c r="L114" s="94">
        <v>1.0526249809344917E-3</v>
      </c>
      <c r="M114" s="94">
        <v>3.741481647262102E-3</v>
      </c>
      <c r="N114" s="94">
        <f>K114/'סכום נכסי הקרן'!$C$43</f>
        <v>3.5076652983301342E-4</v>
      </c>
    </row>
    <row r="115" spans="2:14" s="130" customFormat="1">
      <c r="B115" s="106" t="s">
        <v>1064</v>
      </c>
      <c r="C115" s="83" t="s">
        <v>1065</v>
      </c>
      <c r="D115" s="96" t="s">
        <v>138</v>
      </c>
      <c r="E115" s="96" t="s">
        <v>279</v>
      </c>
      <c r="F115" s="83" t="s">
        <v>1066</v>
      </c>
      <c r="G115" s="96" t="s">
        <v>872</v>
      </c>
      <c r="H115" s="96" t="s">
        <v>149</v>
      </c>
      <c r="I115" s="93">
        <v>11991.999999999998</v>
      </c>
      <c r="J115" s="95">
        <v>2822</v>
      </c>
      <c r="K115" s="93">
        <v>338.41423999999995</v>
      </c>
      <c r="L115" s="94">
        <v>8.6181650538150211E-4</v>
      </c>
      <c r="M115" s="94">
        <v>2.1208782336640726E-3</v>
      </c>
      <c r="N115" s="94">
        <f>K115/'סכום נכסי הקרן'!$C$43</f>
        <v>1.9883382262882526E-4</v>
      </c>
    </row>
    <row r="116" spans="2:14" s="130" customFormat="1">
      <c r="B116" s="106" t="s">
        <v>1067</v>
      </c>
      <c r="C116" s="83" t="s">
        <v>1068</v>
      </c>
      <c r="D116" s="96" t="s">
        <v>138</v>
      </c>
      <c r="E116" s="96" t="s">
        <v>279</v>
      </c>
      <c r="F116" s="83" t="s">
        <v>1069</v>
      </c>
      <c r="G116" s="96" t="s">
        <v>912</v>
      </c>
      <c r="H116" s="96" t="s">
        <v>149</v>
      </c>
      <c r="I116" s="93">
        <v>1007.9999999999999</v>
      </c>
      <c r="J116" s="95">
        <v>12710</v>
      </c>
      <c r="K116" s="93">
        <v>130.00557999999998</v>
      </c>
      <c r="L116" s="94">
        <v>1.4871672076089847E-4</v>
      </c>
      <c r="M116" s="94">
        <v>8.1475887325803214E-4</v>
      </c>
      <c r="N116" s="94">
        <f>K116/'סכום נכסי הקרן'!$C$43</f>
        <v>7.6384216085226067E-5</v>
      </c>
    </row>
    <row r="117" spans="2:14" s="130" customFormat="1">
      <c r="B117" s="106" t="s">
        <v>1070</v>
      </c>
      <c r="C117" s="83" t="s">
        <v>1071</v>
      </c>
      <c r="D117" s="96" t="s">
        <v>138</v>
      </c>
      <c r="E117" s="96" t="s">
        <v>279</v>
      </c>
      <c r="F117" s="83" t="s">
        <v>1072</v>
      </c>
      <c r="G117" s="96" t="s">
        <v>723</v>
      </c>
      <c r="H117" s="96" t="s">
        <v>149</v>
      </c>
      <c r="I117" s="93">
        <v>3531.9999999999995</v>
      </c>
      <c r="J117" s="95">
        <v>1553</v>
      </c>
      <c r="K117" s="93">
        <v>54.851959999999991</v>
      </c>
      <c r="L117" s="94">
        <v>2.4737346045565039E-4</v>
      </c>
      <c r="M117" s="94">
        <v>3.4376309944230587E-4</v>
      </c>
      <c r="N117" s="94">
        <f>K117/'סכום נכסי הקרן'!$C$43</f>
        <v>3.2228031791698299E-5</v>
      </c>
    </row>
    <row r="118" spans="2:14" s="130" customFormat="1">
      <c r="B118" s="106" t="s">
        <v>1073</v>
      </c>
      <c r="C118" s="83" t="s">
        <v>1074</v>
      </c>
      <c r="D118" s="96" t="s">
        <v>138</v>
      </c>
      <c r="E118" s="96" t="s">
        <v>279</v>
      </c>
      <c r="F118" s="83" t="s">
        <v>1075</v>
      </c>
      <c r="G118" s="96" t="s">
        <v>872</v>
      </c>
      <c r="H118" s="96" t="s">
        <v>149</v>
      </c>
      <c r="I118" s="93">
        <v>1361.9999999999998</v>
      </c>
      <c r="J118" s="95">
        <v>925.2</v>
      </c>
      <c r="K118" s="93">
        <v>12.601219999999998</v>
      </c>
      <c r="L118" s="94">
        <v>1.1081729791302223E-4</v>
      </c>
      <c r="M118" s="94">
        <v>7.8973193372750461E-5</v>
      </c>
      <c r="N118" s="94">
        <f>K118/'סכום נכסי הקרן'!$C$43</f>
        <v>7.4037922942805402E-6</v>
      </c>
    </row>
    <row r="119" spans="2:14" s="130" customFormat="1">
      <c r="B119" s="106" t="s">
        <v>1076</v>
      </c>
      <c r="C119" s="83" t="s">
        <v>1077</v>
      </c>
      <c r="D119" s="96" t="s">
        <v>138</v>
      </c>
      <c r="E119" s="96" t="s">
        <v>279</v>
      </c>
      <c r="F119" s="83" t="s">
        <v>1078</v>
      </c>
      <c r="G119" s="96" t="s">
        <v>171</v>
      </c>
      <c r="H119" s="96" t="s">
        <v>149</v>
      </c>
      <c r="I119" s="93">
        <v>7099.3199999999988</v>
      </c>
      <c r="J119" s="95">
        <v>306</v>
      </c>
      <c r="K119" s="93">
        <v>21.723919999999996</v>
      </c>
      <c r="L119" s="94">
        <v>5.2142999789131133E-5</v>
      </c>
      <c r="M119" s="94">
        <v>1.3614612989648313E-4</v>
      </c>
      <c r="N119" s="94">
        <f>K119/'סכום נכסי הקרן'!$C$43</f>
        <v>1.2763795211699098E-5</v>
      </c>
    </row>
    <row r="120" spans="2:14" s="130" customFormat="1">
      <c r="B120" s="106" t="s">
        <v>1079</v>
      </c>
      <c r="C120" s="83" t="s">
        <v>1080</v>
      </c>
      <c r="D120" s="96" t="s">
        <v>138</v>
      </c>
      <c r="E120" s="96" t="s">
        <v>279</v>
      </c>
      <c r="F120" s="83" t="s">
        <v>1081</v>
      </c>
      <c r="G120" s="96" t="s">
        <v>533</v>
      </c>
      <c r="H120" s="96" t="s">
        <v>149</v>
      </c>
      <c r="I120" s="93">
        <v>7102.9999999999991</v>
      </c>
      <c r="J120" s="95">
        <v>361.9</v>
      </c>
      <c r="K120" s="93">
        <v>25.705759999999994</v>
      </c>
      <c r="L120" s="94">
        <v>6.1632969117743515E-4</v>
      </c>
      <c r="M120" s="94">
        <v>1.6110074701286968E-4</v>
      </c>
      <c r="N120" s="94">
        <f>K120/'סכום נכסי הקרן'!$C$43</f>
        <v>1.5103308077045312E-5</v>
      </c>
    </row>
    <row r="121" spans="2:14" s="130" customFormat="1">
      <c r="B121" s="106" t="s">
        <v>1082</v>
      </c>
      <c r="C121" s="83" t="s">
        <v>1083</v>
      </c>
      <c r="D121" s="96" t="s">
        <v>138</v>
      </c>
      <c r="E121" s="96" t="s">
        <v>279</v>
      </c>
      <c r="F121" s="83" t="s">
        <v>1084</v>
      </c>
      <c r="G121" s="96" t="s">
        <v>144</v>
      </c>
      <c r="H121" s="96" t="s">
        <v>149</v>
      </c>
      <c r="I121" s="93">
        <v>3952.9999999999995</v>
      </c>
      <c r="J121" s="95">
        <v>1217</v>
      </c>
      <c r="K121" s="93">
        <v>48.108009999999986</v>
      </c>
      <c r="L121" s="94">
        <v>2.7461274947870119E-4</v>
      </c>
      <c r="M121" s="94">
        <v>3.0149804356310043E-4</v>
      </c>
      <c r="N121" s="94">
        <f>K121/'סכום נכסי הקרן'!$C$43</f>
        <v>2.8265653145582027E-5</v>
      </c>
    </row>
    <row r="122" spans="2:14" s="130" customFormat="1">
      <c r="B122" s="106" t="s">
        <v>1085</v>
      </c>
      <c r="C122" s="83" t="s">
        <v>1086</v>
      </c>
      <c r="D122" s="96" t="s">
        <v>138</v>
      </c>
      <c r="E122" s="96" t="s">
        <v>279</v>
      </c>
      <c r="F122" s="83" t="s">
        <v>1087</v>
      </c>
      <c r="G122" s="96" t="s">
        <v>865</v>
      </c>
      <c r="H122" s="96" t="s">
        <v>149</v>
      </c>
      <c r="I122" s="93">
        <v>37576.399999999994</v>
      </c>
      <c r="J122" s="95">
        <v>131.1</v>
      </c>
      <c r="K122" s="93">
        <v>49.262660000000004</v>
      </c>
      <c r="L122" s="94">
        <v>1.1725390873926116E-3</v>
      </c>
      <c r="M122" s="94">
        <v>3.0873435859671207E-4</v>
      </c>
      <c r="N122" s="94">
        <f>K122/'סכום נכסי הקרן'!$C$43</f>
        <v>2.8944062757714118E-5</v>
      </c>
    </row>
    <row r="123" spans="2:14" s="130" customFormat="1">
      <c r="B123" s="106" t="s">
        <v>1088</v>
      </c>
      <c r="C123" s="83" t="s">
        <v>1089</v>
      </c>
      <c r="D123" s="96" t="s">
        <v>138</v>
      </c>
      <c r="E123" s="96" t="s">
        <v>279</v>
      </c>
      <c r="F123" s="83" t="s">
        <v>1090</v>
      </c>
      <c r="G123" s="96" t="s">
        <v>933</v>
      </c>
      <c r="H123" s="96" t="s">
        <v>149</v>
      </c>
      <c r="I123" s="93">
        <v>7535.6399999999985</v>
      </c>
      <c r="J123" s="95">
        <v>269.5</v>
      </c>
      <c r="K123" s="93">
        <v>20.308539999999997</v>
      </c>
      <c r="L123" s="94">
        <v>4.1581778894550546E-4</v>
      </c>
      <c r="M123" s="94">
        <v>1.2727579206919947E-4</v>
      </c>
      <c r="N123" s="94">
        <f>K123/'סכום נכסי הקרן'!$C$43</f>
        <v>1.1932194816064487E-5</v>
      </c>
    </row>
    <row r="124" spans="2:14" s="130" customFormat="1">
      <c r="B124" s="106" t="s">
        <v>1091</v>
      </c>
      <c r="C124" s="83" t="s">
        <v>1092</v>
      </c>
      <c r="D124" s="96" t="s">
        <v>138</v>
      </c>
      <c r="E124" s="96" t="s">
        <v>279</v>
      </c>
      <c r="F124" s="83" t="s">
        <v>1093</v>
      </c>
      <c r="G124" s="96" t="s">
        <v>144</v>
      </c>
      <c r="H124" s="96" t="s">
        <v>149</v>
      </c>
      <c r="I124" s="93">
        <v>27572.999999999996</v>
      </c>
      <c r="J124" s="95">
        <v>515.20000000000005</v>
      </c>
      <c r="K124" s="93">
        <v>142.05609999999999</v>
      </c>
      <c r="L124" s="94">
        <v>8.247282439228672E-4</v>
      </c>
      <c r="M124" s="94">
        <v>8.9028077083637761E-4</v>
      </c>
      <c r="N124" s="94">
        <f>K124/'סכום נכסי הקרן'!$C$43</f>
        <v>8.3464446977002705E-5</v>
      </c>
    </row>
    <row r="125" spans="2:14" s="130" customFormat="1">
      <c r="B125" s="106" t="s">
        <v>1094</v>
      </c>
      <c r="C125" s="83" t="s">
        <v>1095</v>
      </c>
      <c r="D125" s="96" t="s">
        <v>138</v>
      </c>
      <c r="E125" s="96" t="s">
        <v>279</v>
      </c>
      <c r="F125" s="83" t="s">
        <v>1096</v>
      </c>
      <c r="G125" s="96" t="s">
        <v>144</v>
      </c>
      <c r="H125" s="96" t="s">
        <v>149</v>
      </c>
      <c r="I125" s="93">
        <v>26768.999999999996</v>
      </c>
      <c r="J125" s="95">
        <v>310.5</v>
      </c>
      <c r="K125" s="93">
        <v>83.117749999999987</v>
      </c>
      <c r="L125" s="94">
        <v>1.7888134068748209E-4</v>
      </c>
      <c r="M125" s="94">
        <v>5.2090782824662453E-4</v>
      </c>
      <c r="N125" s="94">
        <f>K125/'סכום נכסי הקרן'!$C$43</f>
        <v>4.8835474419773353E-5</v>
      </c>
    </row>
    <row r="126" spans="2:14" s="130" customFormat="1">
      <c r="B126" s="106" t="s">
        <v>1097</v>
      </c>
      <c r="C126" s="83" t="s">
        <v>1098</v>
      </c>
      <c r="D126" s="96" t="s">
        <v>138</v>
      </c>
      <c r="E126" s="96" t="s">
        <v>279</v>
      </c>
      <c r="F126" s="83" t="s">
        <v>1099</v>
      </c>
      <c r="G126" s="96" t="s">
        <v>144</v>
      </c>
      <c r="H126" s="96" t="s">
        <v>149</v>
      </c>
      <c r="I126" s="93">
        <v>1567.9999999999998</v>
      </c>
      <c r="J126" s="95">
        <v>1049</v>
      </c>
      <c r="K126" s="93">
        <v>16.448319999999995</v>
      </c>
      <c r="L126" s="94">
        <v>1.8215149963075983E-4</v>
      </c>
      <c r="M126" s="94">
        <v>1.030833804994182E-4</v>
      </c>
      <c r="N126" s="94">
        <f>K126/'סכום נכסי הקרן'!$C$43</f>
        <v>9.664139255553072E-6</v>
      </c>
    </row>
    <row r="127" spans="2:14" s="130" customFormat="1">
      <c r="B127" s="106" t="s">
        <v>1100</v>
      </c>
      <c r="C127" s="83" t="s">
        <v>1101</v>
      </c>
      <c r="D127" s="96" t="s">
        <v>138</v>
      </c>
      <c r="E127" s="96" t="s">
        <v>279</v>
      </c>
      <c r="F127" s="83" t="s">
        <v>1102</v>
      </c>
      <c r="G127" s="96" t="s">
        <v>144</v>
      </c>
      <c r="H127" s="96" t="s">
        <v>149</v>
      </c>
      <c r="I127" s="93">
        <v>9163.9999999999982</v>
      </c>
      <c r="J127" s="95">
        <v>4400</v>
      </c>
      <c r="K127" s="93">
        <v>403.21599999999995</v>
      </c>
      <c r="L127" s="94">
        <v>8.4120687300162861E-4</v>
      </c>
      <c r="M127" s="94">
        <v>2.5269977937840108E-3</v>
      </c>
      <c r="N127" s="94">
        <f>K127/'סכום נכסי הקרן'!$C$43</f>
        <v>2.3690781636465536E-4</v>
      </c>
    </row>
    <row r="128" spans="2:14" s="130" customFormat="1">
      <c r="B128" s="106" t="s">
        <v>1103</v>
      </c>
      <c r="C128" s="83" t="s">
        <v>1104</v>
      </c>
      <c r="D128" s="96" t="s">
        <v>138</v>
      </c>
      <c r="E128" s="96" t="s">
        <v>279</v>
      </c>
      <c r="F128" s="83" t="s">
        <v>1105</v>
      </c>
      <c r="G128" s="96" t="s">
        <v>1106</v>
      </c>
      <c r="H128" s="96" t="s">
        <v>149</v>
      </c>
      <c r="I128" s="93">
        <v>13078.999999999998</v>
      </c>
      <c r="J128" s="95">
        <v>464</v>
      </c>
      <c r="K128" s="93">
        <v>60.686559999999993</v>
      </c>
      <c r="L128" s="94">
        <v>1.7083965279384418E-4</v>
      </c>
      <c r="M128" s="94">
        <v>3.8032916162141628E-4</v>
      </c>
      <c r="N128" s="94">
        <f>K128/'סכום נכסי הקרן'!$C$43</f>
        <v>3.5656125779439902E-5</v>
      </c>
    </row>
    <row r="129" spans="2:14" s="130" customFormat="1">
      <c r="B129" s="106" t="s">
        <v>1107</v>
      </c>
      <c r="C129" s="83" t="s">
        <v>1108</v>
      </c>
      <c r="D129" s="96" t="s">
        <v>138</v>
      </c>
      <c r="E129" s="96" t="s">
        <v>279</v>
      </c>
      <c r="F129" s="83" t="s">
        <v>1109</v>
      </c>
      <c r="G129" s="96" t="s">
        <v>747</v>
      </c>
      <c r="H129" s="96" t="s">
        <v>149</v>
      </c>
      <c r="I129" s="93">
        <v>6936.9999999999991</v>
      </c>
      <c r="J129" s="95">
        <v>3897</v>
      </c>
      <c r="K129" s="93">
        <v>270.33488999999997</v>
      </c>
      <c r="L129" s="94">
        <v>7.2783945521473828E-4</v>
      </c>
      <c r="M129" s="94">
        <v>1.6942176664935004E-3</v>
      </c>
      <c r="N129" s="94">
        <f>K129/'סכום נכסי הקרן'!$C$43</f>
        <v>1.5883409506834876E-4</v>
      </c>
    </row>
    <row r="130" spans="2:14" s="130" customFormat="1">
      <c r="B130" s="106" t="s">
        <v>1110</v>
      </c>
      <c r="C130" s="83" t="s">
        <v>1111</v>
      </c>
      <c r="D130" s="96" t="s">
        <v>138</v>
      </c>
      <c r="E130" s="96" t="s">
        <v>279</v>
      </c>
      <c r="F130" s="83" t="s">
        <v>1112</v>
      </c>
      <c r="G130" s="96" t="s">
        <v>144</v>
      </c>
      <c r="H130" s="96" t="s">
        <v>149</v>
      </c>
      <c r="I130" s="93">
        <v>2941.9999999999995</v>
      </c>
      <c r="J130" s="95">
        <v>2175</v>
      </c>
      <c r="K130" s="93">
        <v>63.988499999999995</v>
      </c>
      <c r="L130" s="94">
        <v>2.3526354194780137E-4</v>
      </c>
      <c r="M130" s="94">
        <v>4.0102277272615217E-4</v>
      </c>
      <c r="N130" s="94">
        <f>K130/'סכום נכסי הקרן'!$C$43</f>
        <v>3.75961663412408E-5</v>
      </c>
    </row>
    <row r="131" spans="2:14" s="130" customFormat="1">
      <c r="B131" s="106" t="s">
        <v>1113</v>
      </c>
      <c r="C131" s="83" t="s">
        <v>1114</v>
      </c>
      <c r="D131" s="96" t="s">
        <v>138</v>
      </c>
      <c r="E131" s="96" t="s">
        <v>279</v>
      </c>
      <c r="F131" s="83" t="s">
        <v>1115</v>
      </c>
      <c r="G131" s="96" t="s">
        <v>385</v>
      </c>
      <c r="H131" s="96" t="s">
        <v>149</v>
      </c>
      <c r="I131" s="93">
        <v>19018.999999999996</v>
      </c>
      <c r="J131" s="95">
        <v>1726</v>
      </c>
      <c r="K131" s="93">
        <v>328.26793999999995</v>
      </c>
      <c r="L131" s="94">
        <v>1.1322966499343475E-3</v>
      </c>
      <c r="M131" s="94">
        <v>2.0572902864718213E-3</v>
      </c>
      <c r="N131" s="94">
        <f>K131/'סכום נכסי הקרן'!$C$43</f>
        <v>1.9287240795981238E-4</v>
      </c>
    </row>
    <row r="132" spans="2:14" s="130" customFormat="1">
      <c r="B132" s="106" t="s">
        <v>1116</v>
      </c>
      <c r="C132" s="83" t="s">
        <v>1117</v>
      </c>
      <c r="D132" s="96" t="s">
        <v>138</v>
      </c>
      <c r="E132" s="96" t="s">
        <v>279</v>
      </c>
      <c r="F132" s="83" t="s">
        <v>791</v>
      </c>
      <c r="G132" s="96" t="s">
        <v>385</v>
      </c>
      <c r="H132" s="96" t="s">
        <v>149</v>
      </c>
      <c r="I132" s="93">
        <v>74.489999999999981</v>
      </c>
      <c r="J132" s="95">
        <v>554.20000000000005</v>
      </c>
      <c r="K132" s="93">
        <v>0.41281999999999991</v>
      </c>
      <c r="L132" s="94">
        <v>1.3188844457861293E-5</v>
      </c>
      <c r="M132" s="94">
        <v>2.5871870888801911E-6</v>
      </c>
      <c r="N132" s="94">
        <f>K132/'סכום נכסי הקרן'!$C$43</f>
        <v>2.4255060501482338E-7</v>
      </c>
    </row>
    <row r="133" spans="2:14" s="130" customFormat="1">
      <c r="B133" s="106" t="s">
        <v>1118</v>
      </c>
      <c r="C133" s="83" t="s">
        <v>1119</v>
      </c>
      <c r="D133" s="96" t="s">
        <v>138</v>
      </c>
      <c r="E133" s="96" t="s">
        <v>279</v>
      </c>
      <c r="F133" s="83" t="s">
        <v>619</v>
      </c>
      <c r="G133" s="96" t="s">
        <v>328</v>
      </c>
      <c r="H133" s="96" t="s">
        <v>149</v>
      </c>
      <c r="I133" s="93">
        <v>18197.449999999997</v>
      </c>
      <c r="J133" s="95">
        <v>5.0999999999999996</v>
      </c>
      <c r="K133" s="93">
        <v>0.92806999999999984</v>
      </c>
      <c r="L133" s="94">
        <v>2.6543909651124397E-5</v>
      </c>
      <c r="M133" s="94">
        <v>5.8163139420983461E-6</v>
      </c>
      <c r="N133" s="94">
        <f>K133/'סכום נכסי הקרן'!$C$43</f>
        <v>5.4528351338623888E-7</v>
      </c>
    </row>
    <row r="134" spans="2:14" s="130" customFormat="1">
      <c r="B134" s="106" t="s">
        <v>1120</v>
      </c>
      <c r="C134" s="83" t="s">
        <v>1121</v>
      </c>
      <c r="D134" s="96" t="s">
        <v>138</v>
      </c>
      <c r="E134" s="96" t="s">
        <v>279</v>
      </c>
      <c r="F134" s="83" t="s">
        <v>1122</v>
      </c>
      <c r="G134" s="96" t="s">
        <v>385</v>
      </c>
      <c r="H134" s="96" t="s">
        <v>149</v>
      </c>
      <c r="I134" s="93">
        <v>3419.9999999999995</v>
      </c>
      <c r="J134" s="95">
        <v>480.2</v>
      </c>
      <c r="K134" s="93">
        <v>16.422839999999997</v>
      </c>
      <c r="L134" s="94">
        <v>2.605640235900343E-4</v>
      </c>
      <c r="M134" s="94">
        <v>1.0292369461446916E-4</v>
      </c>
      <c r="N134" s="94">
        <f>K134/'סכום נכסי הקרן'!$C$43</f>
        <v>9.6491685917873205E-6</v>
      </c>
    </row>
    <row r="135" spans="2:14" s="130" customFormat="1">
      <c r="B135" s="106" t="s">
        <v>1123</v>
      </c>
      <c r="C135" s="83" t="s">
        <v>1124</v>
      </c>
      <c r="D135" s="96" t="s">
        <v>138</v>
      </c>
      <c r="E135" s="96" t="s">
        <v>279</v>
      </c>
      <c r="F135" s="83" t="s">
        <v>1125</v>
      </c>
      <c r="G135" s="96" t="s">
        <v>385</v>
      </c>
      <c r="H135" s="96" t="s">
        <v>149</v>
      </c>
      <c r="I135" s="93">
        <v>13407.999999999998</v>
      </c>
      <c r="J135" s="95">
        <v>2026</v>
      </c>
      <c r="K135" s="93">
        <v>271.64607999999998</v>
      </c>
      <c r="L135" s="94">
        <v>5.2119518670336535E-4</v>
      </c>
      <c r="M135" s="94">
        <v>1.7024350344482235E-3</v>
      </c>
      <c r="N135" s="94">
        <f>K135/'סכום נכסי הקרן'!$C$43</f>
        <v>1.5960447908024107E-4</v>
      </c>
    </row>
    <row r="136" spans="2:14" s="130" customFormat="1">
      <c r="B136" s="106" t="s">
        <v>1126</v>
      </c>
      <c r="C136" s="83" t="s">
        <v>1127</v>
      </c>
      <c r="D136" s="96" t="s">
        <v>138</v>
      </c>
      <c r="E136" s="96" t="s">
        <v>279</v>
      </c>
      <c r="F136" s="83" t="s">
        <v>1128</v>
      </c>
      <c r="G136" s="96" t="s">
        <v>865</v>
      </c>
      <c r="H136" s="96" t="s">
        <v>149</v>
      </c>
      <c r="I136" s="93">
        <v>0.31999999999999995</v>
      </c>
      <c r="J136" s="95">
        <v>320.10000000000002</v>
      </c>
      <c r="K136" s="93">
        <v>1.0199999999999999E-3</v>
      </c>
      <c r="L136" s="94">
        <v>3.422107727052944E-9</v>
      </c>
      <c r="M136" s="94">
        <v>6.3924490835177442E-9</v>
      </c>
      <c r="N136" s="94">
        <f>K136/'סכום נכסי הקרן'!$C$43</f>
        <v>5.9929658716903215E-10</v>
      </c>
    </row>
    <row r="137" spans="2:14" s="130" customFormat="1">
      <c r="B137" s="106" t="s">
        <v>1129</v>
      </c>
      <c r="C137" s="83" t="s">
        <v>1130</v>
      </c>
      <c r="D137" s="96" t="s">
        <v>138</v>
      </c>
      <c r="E137" s="96" t="s">
        <v>279</v>
      </c>
      <c r="F137" s="83" t="s">
        <v>1131</v>
      </c>
      <c r="G137" s="96" t="s">
        <v>348</v>
      </c>
      <c r="H137" s="96" t="s">
        <v>149</v>
      </c>
      <c r="I137" s="93">
        <v>9002.9999999999982</v>
      </c>
      <c r="J137" s="95">
        <v>960.2</v>
      </c>
      <c r="K137" s="93">
        <v>86.446809999999985</v>
      </c>
      <c r="L137" s="94">
        <v>1.0178598623023167E-3</v>
      </c>
      <c r="M137" s="94">
        <v>5.4177140329169857E-4</v>
      </c>
      <c r="N137" s="94">
        <f>K137/'סכום נכסי הקרן'!$C$43</f>
        <v>5.079144922024486E-5</v>
      </c>
    </row>
    <row r="138" spans="2:14" s="130" customFormat="1">
      <c r="B138" s="106" t="s">
        <v>1132</v>
      </c>
      <c r="C138" s="83" t="s">
        <v>1133</v>
      </c>
      <c r="D138" s="96" t="s">
        <v>138</v>
      </c>
      <c r="E138" s="96" t="s">
        <v>279</v>
      </c>
      <c r="F138" s="83" t="s">
        <v>1134</v>
      </c>
      <c r="G138" s="96" t="s">
        <v>872</v>
      </c>
      <c r="H138" s="96" t="s">
        <v>149</v>
      </c>
      <c r="I138" s="93">
        <v>1370.9999999999998</v>
      </c>
      <c r="J138" s="95">
        <v>23330</v>
      </c>
      <c r="K138" s="93">
        <v>319.85429999999991</v>
      </c>
      <c r="L138" s="94">
        <v>5.6585107344548811E-4</v>
      </c>
      <c r="M138" s="94">
        <v>2.0045611047982445E-3</v>
      </c>
      <c r="N138" s="94">
        <f>K138/'סכום נכסי הקרן'!$C$43</f>
        <v>1.8792901017778405E-4</v>
      </c>
    </row>
    <row r="139" spans="2:14" s="130" customFormat="1">
      <c r="B139" s="106" t="s">
        <v>1135</v>
      </c>
      <c r="C139" s="83" t="s">
        <v>1136</v>
      </c>
      <c r="D139" s="96" t="s">
        <v>138</v>
      </c>
      <c r="E139" s="96" t="s">
        <v>279</v>
      </c>
      <c r="F139" s="83" t="s">
        <v>1137</v>
      </c>
      <c r="G139" s="96" t="s">
        <v>865</v>
      </c>
      <c r="H139" s="96" t="s">
        <v>149</v>
      </c>
      <c r="I139" s="93">
        <v>9823.9999999999982</v>
      </c>
      <c r="J139" s="95">
        <v>1450</v>
      </c>
      <c r="K139" s="93">
        <v>142.44799999999998</v>
      </c>
      <c r="L139" s="94">
        <v>2.6975122506294212E-4</v>
      </c>
      <c r="M139" s="94">
        <v>8.9273685004797611E-4</v>
      </c>
      <c r="N139" s="94">
        <f>K139/'סכום נכסי הקרן'!$C$43</f>
        <v>8.3694706126523818E-5</v>
      </c>
    </row>
    <row r="140" spans="2:14" s="130" customFormat="1">
      <c r="B140" s="106" t="s">
        <v>1138</v>
      </c>
      <c r="C140" s="83" t="s">
        <v>1139</v>
      </c>
      <c r="D140" s="96" t="s">
        <v>138</v>
      </c>
      <c r="E140" s="96" t="s">
        <v>279</v>
      </c>
      <c r="F140" s="83" t="s">
        <v>1140</v>
      </c>
      <c r="G140" s="96" t="s">
        <v>170</v>
      </c>
      <c r="H140" s="96" t="s">
        <v>149</v>
      </c>
      <c r="I140" s="93">
        <v>3351.9999999999995</v>
      </c>
      <c r="J140" s="95">
        <v>9013</v>
      </c>
      <c r="K140" s="93">
        <v>302.11575999999997</v>
      </c>
      <c r="L140" s="94">
        <v>6.6192144817038545E-4</v>
      </c>
      <c r="M140" s="94">
        <v>1.8933917775767323E-3</v>
      </c>
      <c r="N140" s="94">
        <f>K140/'סכום נכסי הקרן'!$C$43</f>
        <v>1.7750680774311609E-4</v>
      </c>
    </row>
    <row r="141" spans="2:14" s="130" customFormat="1">
      <c r="B141" s="106" t="s">
        <v>1141</v>
      </c>
      <c r="C141" s="83" t="s">
        <v>1142</v>
      </c>
      <c r="D141" s="96" t="s">
        <v>138</v>
      </c>
      <c r="E141" s="96" t="s">
        <v>279</v>
      </c>
      <c r="F141" s="83" t="s">
        <v>635</v>
      </c>
      <c r="G141" s="96" t="s">
        <v>446</v>
      </c>
      <c r="H141" s="96" t="s">
        <v>149</v>
      </c>
      <c r="I141" s="93">
        <v>7.0000000000000007E-2</v>
      </c>
      <c r="J141" s="95">
        <v>56.8</v>
      </c>
      <c r="K141" s="93">
        <v>3.9999999999999996E-5</v>
      </c>
      <c r="L141" s="94">
        <v>5.6900273394433616E-10</v>
      </c>
      <c r="M141" s="94">
        <v>2.5068427778500961E-10</v>
      </c>
      <c r="N141" s="94">
        <f>K141/'סכום נכסי הקרן'!$C$43</f>
        <v>2.3501826947805185E-11</v>
      </c>
    </row>
    <row r="142" spans="2:14" s="130" customFormat="1">
      <c r="B142" s="106" t="s">
        <v>1143</v>
      </c>
      <c r="C142" s="83" t="s">
        <v>1144</v>
      </c>
      <c r="D142" s="96" t="s">
        <v>138</v>
      </c>
      <c r="E142" s="96" t="s">
        <v>279</v>
      </c>
      <c r="F142" s="83" t="s">
        <v>1145</v>
      </c>
      <c r="G142" s="96" t="s">
        <v>385</v>
      </c>
      <c r="H142" s="96" t="s">
        <v>149</v>
      </c>
      <c r="I142" s="93">
        <v>81004.999999999985</v>
      </c>
      <c r="J142" s="95">
        <v>774.8</v>
      </c>
      <c r="K142" s="93">
        <v>627.62673999999993</v>
      </c>
      <c r="L142" s="94">
        <v>1.0407095834288969E-3</v>
      </c>
      <c r="M142" s="94">
        <v>3.9334039008865002E-3</v>
      </c>
      <c r="N142" s="94">
        <f>K142/'סכום נכסי הקרן'!$C$43</f>
        <v>3.6875937578237795E-4</v>
      </c>
    </row>
    <row r="143" spans="2:14" s="130" customFormat="1">
      <c r="B143" s="106" t="s">
        <v>1146</v>
      </c>
      <c r="C143" s="83" t="s">
        <v>1147</v>
      </c>
      <c r="D143" s="96" t="s">
        <v>138</v>
      </c>
      <c r="E143" s="96" t="s">
        <v>279</v>
      </c>
      <c r="F143" s="83" t="s">
        <v>1148</v>
      </c>
      <c r="G143" s="96" t="s">
        <v>865</v>
      </c>
      <c r="H143" s="96" t="s">
        <v>149</v>
      </c>
      <c r="I143" s="93">
        <v>37288.999999999993</v>
      </c>
      <c r="J143" s="95">
        <v>439.5</v>
      </c>
      <c r="K143" s="93">
        <v>163.88515999999998</v>
      </c>
      <c r="L143" s="94">
        <v>2.9321177124049923E-4</v>
      </c>
      <c r="M143" s="94">
        <v>1.0270858243570187E-3</v>
      </c>
      <c r="N143" s="94">
        <f>K143/'סכום נכסי הקרן'!$C$43</f>
        <v>9.6290016740834103E-5</v>
      </c>
    </row>
    <row r="144" spans="2:14" s="130" customFormat="1">
      <c r="B144" s="106" t="s">
        <v>1149</v>
      </c>
      <c r="C144" s="83" t="s">
        <v>1150</v>
      </c>
      <c r="D144" s="96" t="s">
        <v>138</v>
      </c>
      <c r="E144" s="96" t="s">
        <v>279</v>
      </c>
      <c r="F144" s="83" t="s">
        <v>1151</v>
      </c>
      <c r="G144" s="96" t="s">
        <v>385</v>
      </c>
      <c r="H144" s="96" t="s">
        <v>149</v>
      </c>
      <c r="I144" s="93">
        <v>347.99999999999994</v>
      </c>
      <c r="J144" s="95">
        <v>2450</v>
      </c>
      <c r="K144" s="93">
        <v>8.525999999999998</v>
      </c>
      <c r="L144" s="94">
        <v>4.2985251611946931E-5</v>
      </c>
      <c r="M144" s="94">
        <v>5.3433353809874791E-5</v>
      </c>
      <c r="N144" s="94">
        <f>K144/'סכום נכסי הקרן'!$C$43</f>
        <v>5.009414413924674E-6</v>
      </c>
    </row>
    <row r="145" spans="2:14" s="130" customFormat="1">
      <c r="B145" s="106" t="s">
        <v>1152</v>
      </c>
      <c r="C145" s="83" t="s">
        <v>1153</v>
      </c>
      <c r="D145" s="96" t="s">
        <v>138</v>
      </c>
      <c r="E145" s="96" t="s">
        <v>279</v>
      </c>
      <c r="F145" s="83" t="s">
        <v>1154</v>
      </c>
      <c r="G145" s="96" t="s">
        <v>872</v>
      </c>
      <c r="H145" s="96" t="s">
        <v>149</v>
      </c>
      <c r="I145" s="93">
        <v>64259.999999999993</v>
      </c>
      <c r="J145" s="95">
        <v>52.1</v>
      </c>
      <c r="K145" s="93">
        <v>33.479459999999989</v>
      </c>
      <c r="L145" s="94">
        <v>2.4587025589591592E-4</v>
      </c>
      <c r="M145" s="94">
        <v>2.098193562683029E-4</v>
      </c>
      <c r="N145" s="94">
        <f>K145/'סכום נכסי הקרן'!$C$43</f>
        <v>1.9670711880649138E-5</v>
      </c>
    </row>
    <row r="146" spans="2:14" s="130" customFormat="1">
      <c r="B146" s="106" t="s">
        <v>1155</v>
      </c>
      <c r="C146" s="83" t="s">
        <v>1156</v>
      </c>
      <c r="D146" s="96" t="s">
        <v>138</v>
      </c>
      <c r="E146" s="96" t="s">
        <v>279</v>
      </c>
      <c r="F146" s="83" t="s">
        <v>1157</v>
      </c>
      <c r="G146" s="96" t="s">
        <v>533</v>
      </c>
      <c r="H146" s="96" t="s">
        <v>149</v>
      </c>
      <c r="I146" s="93">
        <v>437.99999999999994</v>
      </c>
      <c r="J146" s="95">
        <v>6335</v>
      </c>
      <c r="K146" s="93">
        <v>28.520669999999996</v>
      </c>
      <c r="L146" s="94">
        <v>5.1558023434887328E-5</v>
      </c>
      <c r="M146" s="94">
        <v>1.7874208902236472E-4</v>
      </c>
      <c r="N146" s="94">
        <f>K146/'סכום נכסי הקרן'!$C$43</f>
        <v>1.6757196269386471E-5</v>
      </c>
    </row>
    <row r="147" spans="2:14" s="130" customFormat="1">
      <c r="B147" s="107"/>
      <c r="C147" s="83"/>
      <c r="D147" s="83"/>
      <c r="E147" s="83"/>
      <c r="F147" s="83"/>
      <c r="G147" s="83"/>
      <c r="H147" s="83"/>
      <c r="I147" s="93"/>
      <c r="J147" s="95"/>
      <c r="K147" s="83"/>
      <c r="L147" s="83"/>
      <c r="M147" s="94"/>
      <c r="N147" s="83"/>
    </row>
    <row r="148" spans="2:14" s="130" customFormat="1">
      <c r="B148" s="104" t="s">
        <v>211</v>
      </c>
      <c r="C148" s="81"/>
      <c r="D148" s="81"/>
      <c r="E148" s="81"/>
      <c r="F148" s="81"/>
      <c r="G148" s="81"/>
      <c r="H148" s="81"/>
      <c r="I148" s="90"/>
      <c r="J148" s="92"/>
      <c r="K148" s="90">
        <v>36788.980729999996</v>
      </c>
      <c r="L148" s="81"/>
      <c r="M148" s="91">
        <v>0.23056047661866713</v>
      </c>
      <c r="N148" s="91">
        <f>K148/'סכום נכסי הקרן'!$C$43</f>
        <v>2.1615206467564992E-2</v>
      </c>
    </row>
    <row r="149" spans="2:14" s="130" customFormat="1">
      <c r="B149" s="105" t="s">
        <v>76</v>
      </c>
      <c r="C149" s="81"/>
      <c r="D149" s="81"/>
      <c r="E149" s="81"/>
      <c r="F149" s="81"/>
      <c r="G149" s="81"/>
      <c r="H149" s="81"/>
      <c r="I149" s="90"/>
      <c r="J149" s="92"/>
      <c r="K149" s="90">
        <v>12263.596199999996</v>
      </c>
      <c r="L149" s="81"/>
      <c r="M149" s="91">
        <v>7.6857268911099688E-2</v>
      </c>
      <c r="N149" s="91">
        <f>K149/'סכום נכסי הקרן'!$C$43</f>
        <v>7.2054228912540293E-3</v>
      </c>
    </row>
    <row r="150" spans="2:14" s="130" customFormat="1">
      <c r="B150" s="106" t="s">
        <v>1158</v>
      </c>
      <c r="C150" s="83" t="s">
        <v>1159</v>
      </c>
      <c r="D150" s="96" t="s">
        <v>1160</v>
      </c>
      <c r="E150" s="96" t="s">
        <v>1161</v>
      </c>
      <c r="F150" s="83" t="s">
        <v>842</v>
      </c>
      <c r="G150" s="96" t="s">
        <v>172</v>
      </c>
      <c r="H150" s="96" t="s">
        <v>148</v>
      </c>
      <c r="I150" s="93">
        <v>3130.9999999999995</v>
      </c>
      <c r="J150" s="95">
        <v>6479</v>
      </c>
      <c r="K150" s="93">
        <v>763.96130000000005</v>
      </c>
      <c r="L150" s="94">
        <v>5.148116033701333E-5</v>
      </c>
      <c r="M150" s="94">
        <v>4.7878271686549274E-3</v>
      </c>
      <c r="N150" s="94">
        <f>K150/'סכום נכסי הקרן'!$C$43</f>
        <v>4.4886215668550708E-4</v>
      </c>
    </row>
    <row r="151" spans="2:14" s="130" customFormat="1">
      <c r="B151" s="106" t="s">
        <v>1162</v>
      </c>
      <c r="C151" s="83" t="s">
        <v>1163</v>
      </c>
      <c r="D151" s="96" t="s">
        <v>1164</v>
      </c>
      <c r="E151" s="96" t="s">
        <v>1161</v>
      </c>
      <c r="F151" s="83"/>
      <c r="G151" s="96" t="s">
        <v>1165</v>
      </c>
      <c r="H151" s="96" t="s">
        <v>148</v>
      </c>
      <c r="I151" s="93">
        <v>5713.9999999999991</v>
      </c>
      <c r="J151" s="95">
        <v>6042</v>
      </c>
      <c r="K151" s="93">
        <v>1304.3695799999998</v>
      </c>
      <c r="L151" s="94">
        <v>3.8004148996882341E-5</v>
      </c>
      <c r="M151" s="94">
        <v>8.1746236531759064E-3</v>
      </c>
      <c r="N151" s="94">
        <f>K151/'סכום נכסי הקרן'!$C$43</f>
        <v>7.6637670362853319E-4</v>
      </c>
    </row>
    <row r="152" spans="2:14" s="130" customFormat="1">
      <c r="B152" s="106" t="s">
        <v>1166</v>
      </c>
      <c r="C152" s="83" t="s">
        <v>1167</v>
      </c>
      <c r="D152" s="96" t="s">
        <v>1160</v>
      </c>
      <c r="E152" s="96" t="s">
        <v>1161</v>
      </c>
      <c r="F152" s="83" t="s">
        <v>1168</v>
      </c>
      <c r="G152" s="96" t="s">
        <v>1169</v>
      </c>
      <c r="H152" s="96" t="s">
        <v>148</v>
      </c>
      <c r="I152" s="93">
        <v>5802.9999999999991</v>
      </c>
      <c r="J152" s="95">
        <v>3435</v>
      </c>
      <c r="K152" s="93">
        <v>750.6882599999999</v>
      </c>
      <c r="L152" s="94">
        <v>1.6490360754703253E-4</v>
      </c>
      <c r="M152" s="94">
        <v>4.7046436074946376E-3</v>
      </c>
      <c r="N152" s="94">
        <f>K152/'סכום נכסי הקרן'!$C$43</f>
        <v>4.4106363945672461E-4</v>
      </c>
    </row>
    <row r="153" spans="2:14" s="130" customFormat="1">
      <c r="B153" s="106" t="s">
        <v>1170</v>
      </c>
      <c r="C153" s="83" t="s">
        <v>1171</v>
      </c>
      <c r="D153" s="96" t="s">
        <v>1160</v>
      </c>
      <c r="E153" s="96" t="s">
        <v>1161</v>
      </c>
      <c r="F153" s="83" t="s">
        <v>1172</v>
      </c>
      <c r="G153" s="96" t="s">
        <v>1165</v>
      </c>
      <c r="H153" s="96" t="s">
        <v>148</v>
      </c>
      <c r="I153" s="93">
        <v>6773.9999999999991</v>
      </c>
      <c r="J153" s="95">
        <v>8747</v>
      </c>
      <c r="K153" s="93">
        <v>2231.4370199999994</v>
      </c>
      <c r="L153" s="94">
        <v>3.7455517633180195E-5</v>
      </c>
      <c r="M153" s="94">
        <v>1.3984654444535848E-2</v>
      </c>
      <c r="N153" s="94">
        <f>K153/'סכום נכסי הקרן'!$C$43</f>
        <v>1.3110711672241521E-3</v>
      </c>
    </row>
    <row r="154" spans="2:14" s="130" customFormat="1">
      <c r="B154" s="106" t="s">
        <v>1173</v>
      </c>
      <c r="C154" s="83" t="s">
        <v>1174</v>
      </c>
      <c r="D154" s="96" t="s">
        <v>1160</v>
      </c>
      <c r="E154" s="96" t="s">
        <v>1161</v>
      </c>
      <c r="F154" s="83" t="s">
        <v>1175</v>
      </c>
      <c r="G154" s="96" t="s">
        <v>865</v>
      </c>
      <c r="H154" s="96" t="s">
        <v>148</v>
      </c>
      <c r="I154" s="93">
        <v>3028.9999999999995</v>
      </c>
      <c r="J154" s="95">
        <v>412</v>
      </c>
      <c r="K154" s="93">
        <v>46.997719999999994</v>
      </c>
      <c r="L154" s="94">
        <v>2.6458328656466331E-4</v>
      </c>
      <c r="M154" s="94">
        <v>2.9453973739355254E-4</v>
      </c>
      <c r="N154" s="94">
        <f>K154/'סכום נכסי הקרן'!$C$43</f>
        <v>2.7613307059535064E-5</v>
      </c>
    </row>
    <row r="155" spans="2:14" s="130" customFormat="1">
      <c r="B155" s="106" t="s">
        <v>1176</v>
      </c>
      <c r="C155" s="83" t="s">
        <v>1177</v>
      </c>
      <c r="D155" s="96" t="s">
        <v>1164</v>
      </c>
      <c r="E155" s="96" t="s">
        <v>1161</v>
      </c>
      <c r="F155" s="83" t="s">
        <v>830</v>
      </c>
      <c r="G155" s="96" t="s">
        <v>385</v>
      </c>
      <c r="H155" s="96" t="s">
        <v>148</v>
      </c>
      <c r="I155" s="93">
        <v>32124.999999999996</v>
      </c>
      <c r="J155" s="95">
        <v>429</v>
      </c>
      <c r="K155" s="93">
        <v>519.01599999999996</v>
      </c>
      <c r="L155" s="94">
        <v>2.5191773226482029E-5</v>
      </c>
      <c r="M155" s="94">
        <v>3.2527287779716136E-3</v>
      </c>
      <c r="N155" s="94">
        <f>K155/'סכום נכסי הקרן'!$C$43</f>
        <v>3.0494560537855137E-4</v>
      </c>
    </row>
    <row r="156" spans="2:14" s="130" customFormat="1">
      <c r="B156" s="106" t="s">
        <v>1178</v>
      </c>
      <c r="C156" s="83" t="s">
        <v>1179</v>
      </c>
      <c r="D156" s="96" t="s">
        <v>1160</v>
      </c>
      <c r="E156" s="96" t="s">
        <v>1161</v>
      </c>
      <c r="F156" s="83" t="s">
        <v>1137</v>
      </c>
      <c r="G156" s="96" t="s">
        <v>865</v>
      </c>
      <c r="H156" s="96" t="s">
        <v>148</v>
      </c>
      <c r="I156" s="93">
        <v>3868.9999999999995</v>
      </c>
      <c r="J156" s="95">
        <v>382</v>
      </c>
      <c r="K156" s="93">
        <v>55.756089999999986</v>
      </c>
      <c r="L156" s="94">
        <v>1.0623651158067214E-4</v>
      </c>
      <c r="M156" s="94">
        <v>3.4942937884414985E-4</v>
      </c>
      <c r="N156" s="94">
        <f>K156/'סכום נכסי הקרן'!$C$43</f>
        <v>3.275924946165627E-5</v>
      </c>
    </row>
    <row r="157" spans="2:14" s="130" customFormat="1">
      <c r="B157" s="106" t="s">
        <v>1180</v>
      </c>
      <c r="C157" s="83" t="s">
        <v>1181</v>
      </c>
      <c r="D157" s="96" t="s">
        <v>1160</v>
      </c>
      <c r="E157" s="96" t="s">
        <v>1161</v>
      </c>
      <c r="F157" s="83" t="s">
        <v>1182</v>
      </c>
      <c r="G157" s="96" t="s">
        <v>32</v>
      </c>
      <c r="H157" s="96" t="s">
        <v>148</v>
      </c>
      <c r="I157" s="93">
        <v>899.99999999999989</v>
      </c>
      <c r="J157" s="95">
        <v>995</v>
      </c>
      <c r="K157" s="93">
        <v>33.724530000000001</v>
      </c>
      <c r="L157" s="94">
        <v>2.9608792837672486E-5</v>
      </c>
      <c r="M157" s="94">
        <v>2.1135523616722226E-4</v>
      </c>
      <c r="N157" s="94">
        <f>K157/'סכום נכסי הקרן'!$C$43</f>
        <v>1.9814701698901611E-5</v>
      </c>
    </row>
    <row r="158" spans="2:14" s="130" customFormat="1">
      <c r="B158" s="106" t="s">
        <v>1183</v>
      </c>
      <c r="C158" s="83" t="s">
        <v>1184</v>
      </c>
      <c r="D158" s="96" t="s">
        <v>1160</v>
      </c>
      <c r="E158" s="96" t="s">
        <v>1161</v>
      </c>
      <c r="F158" s="83" t="s">
        <v>1185</v>
      </c>
      <c r="G158" s="96" t="s">
        <v>1186</v>
      </c>
      <c r="H158" s="96" t="s">
        <v>148</v>
      </c>
      <c r="I158" s="93">
        <v>14225.999999999998</v>
      </c>
      <c r="J158" s="95">
        <v>807</v>
      </c>
      <c r="K158" s="93">
        <v>432.35118999999992</v>
      </c>
      <c r="L158" s="94">
        <v>6.5106657574495535E-4</v>
      </c>
      <c r="M158" s="94">
        <v>2.7095911453659865E-3</v>
      </c>
      <c r="N158" s="94">
        <f>K158/'סכום נכסי הקרן'!$C$43</f>
        <v>2.5402607120144093E-4</v>
      </c>
    </row>
    <row r="159" spans="2:14" s="130" customFormat="1">
      <c r="B159" s="106" t="s">
        <v>1187</v>
      </c>
      <c r="C159" s="83" t="s">
        <v>1188</v>
      </c>
      <c r="D159" s="96" t="s">
        <v>1160</v>
      </c>
      <c r="E159" s="96" t="s">
        <v>1161</v>
      </c>
      <c r="F159" s="83" t="s">
        <v>1189</v>
      </c>
      <c r="G159" s="96" t="s">
        <v>918</v>
      </c>
      <c r="H159" s="96" t="s">
        <v>148</v>
      </c>
      <c r="I159" s="93">
        <v>6190.9999999999991</v>
      </c>
      <c r="J159" s="95">
        <v>5433</v>
      </c>
      <c r="K159" s="93">
        <v>1266.7205799999999</v>
      </c>
      <c r="L159" s="94">
        <v>1.2999916721580167E-4</v>
      </c>
      <c r="M159" s="94">
        <v>7.9386733438177124E-3</v>
      </c>
      <c r="N159" s="94">
        <f>K159/'סכום נכסי הקרן'!$C$43</f>
        <v>7.4425619655958534E-4</v>
      </c>
    </row>
    <row r="160" spans="2:14" s="130" customFormat="1">
      <c r="B160" s="106" t="s">
        <v>1190</v>
      </c>
      <c r="C160" s="83" t="s">
        <v>1191</v>
      </c>
      <c r="D160" s="96" t="s">
        <v>1160</v>
      </c>
      <c r="E160" s="96" t="s">
        <v>1161</v>
      </c>
      <c r="F160" s="83" t="s">
        <v>1192</v>
      </c>
      <c r="G160" s="96" t="s">
        <v>1193</v>
      </c>
      <c r="H160" s="96" t="s">
        <v>148</v>
      </c>
      <c r="I160" s="93">
        <v>3117.9999999999995</v>
      </c>
      <c r="J160" s="95">
        <v>2378</v>
      </c>
      <c r="K160" s="93">
        <v>279.23399000000001</v>
      </c>
      <c r="L160" s="94">
        <v>7.2319485126087668E-5</v>
      </c>
      <c r="M160" s="94">
        <v>1.7499892779044149E-3</v>
      </c>
      <c r="N160" s="94">
        <f>K160/'סכום נכסי הקרן'!$C$43</f>
        <v>1.6406272277312911E-4</v>
      </c>
    </row>
    <row r="161" spans="2:14" s="130" customFormat="1">
      <c r="B161" s="106" t="s">
        <v>1194</v>
      </c>
      <c r="C161" s="83" t="s">
        <v>1195</v>
      </c>
      <c r="D161" s="96" t="s">
        <v>1164</v>
      </c>
      <c r="E161" s="96" t="s">
        <v>1161</v>
      </c>
      <c r="F161" s="83" t="s">
        <v>804</v>
      </c>
      <c r="G161" s="96" t="s">
        <v>805</v>
      </c>
      <c r="H161" s="96" t="s">
        <v>148</v>
      </c>
      <c r="I161" s="93">
        <v>16879.999999999996</v>
      </c>
      <c r="J161" s="95">
        <v>4124</v>
      </c>
      <c r="K161" s="93">
        <v>2621.6300999999994</v>
      </c>
      <c r="L161" s="94">
        <v>3.4233693673380174E-4</v>
      </c>
      <c r="M161" s="94">
        <v>1.6430036205948559E-2</v>
      </c>
      <c r="N161" s="94">
        <f>K161/'סכום נכסי הקרן'!$C$43</f>
        <v>1.5403274232839298E-3</v>
      </c>
    </row>
    <row r="162" spans="2:14" s="130" customFormat="1">
      <c r="B162" s="106" t="s">
        <v>1196</v>
      </c>
      <c r="C162" s="83" t="s">
        <v>1197</v>
      </c>
      <c r="D162" s="96" t="s">
        <v>1160</v>
      </c>
      <c r="E162" s="96" t="s">
        <v>1161</v>
      </c>
      <c r="F162" s="83" t="s">
        <v>1198</v>
      </c>
      <c r="G162" s="96" t="s">
        <v>1186</v>
      </c>
      <c r="H162" s="96" t="s">
        <v>148</v>
      </c>
      <c r="I162" s="93">
        <v>2750.9999999999995</v>
      </c>
      <c r="J162" s="95">
        <v>731</v>
      </c>
      <c r="K162" s="93">
        <v>75.733539999999977</v>
      </c>
      <c r="L162" s="94">
        <v>7.9254563439446369E-5</v>
      </c>
      <c r="M162" s="94">
        <v>4.7463019447505328E-4</v>
      </c>
      <c r="N162" s="94">
        <f>K162/'סכום נכסי הקרן'!$C$43</f>
        <v>4.4496913780617033E-5</v>
      </c>
    </row>
    <row r="163" spans="2:14" s="130" customFormat="1">
      <c r="B163" s="106" t="s">
        <v>1199</v>
      </c>
      <c r="C163" s="83" t="s">
        <v>1200</v>
      </c>
      <c r="D163" s="96" t="s">
        <v>1160</v>
      </c>
      <c r="E163" s="96" t="s">
        <v>1161</v>
      </c>
      <c r="F163" s="83" t="s">
        <v>1201</v>
      </c>
      <c r="G163" s="96" t="s">
        <v>837</v>
      </c>
      <c r="H163" s="96" t="s">
        <v>148</v>
      </c>
      <c r="I163" s="93">
        <v>4881.9999999999991</v>
      </c>
      <c r="J163" s="95">
        <v>348</v>
      </c>
      <c r="K163" s="93">
        <v>63.981929999999991</v>
      </c>
      <c r="L163" s="94">
        <v>2.1726436395812945E-4</v>
      </c>
      <c r="M163" s="94">
        <v>4.0098159783352597E-4</v>
      </c>
      <c r="N163" s="94">
        <f>K163/'סכום נכסי הקרן'!$C$43</f>
        <v>3.7592306166164621E-5</v>
      </c>
    </row>
    <row r="164" spans="2:14" s="130" customFormat="1">
      <c r="B164" s="106" t="s">
        <v>1202</v>
      </c>
      <c r="C164" s="83" t="s">
        <v>1203</v>
      </c>
      <c r="D164" s="96" t="s">
        <v>1160</v>
      </c>
      <c r="E164" s="96" t="s">
        <v>1161</v>
      </c>
      <c r="F164" s="83" t="s">
        <v>1204</v>
      </c>
      <c r="G164" s="96" t="s">
        <v>1165</v>
      </c>
      <c r="H164" s="96" t="s">
        <v>148</v>
      </c>
      <c r="I164" s="93">
        <v>11888.999999999998</v>
      </c>
      <c r="J164" s="95">
        <v>3338</v>
      </c>
      <c r="K164" s="93">
        <v>1494.5552599999999</v>
      </c>
      <c r="L164" s="94">
        <v>1.9093754122907468E-4</v>
      </c>
      <c r="M164" s="94">
        <v>9.3665376490721809E-3</v>
      </c>
      <c r="N164" s="94">
        <f>K164/'סכום נכסי הקרן'!$C$43</f>
        <v>8.7811947711129959E-4</v>
      </c>
    </row>
    <row r="165" spans="2:14" s="130" customFormat="1">
      <c r="B165" s="106" t="s">
        <v>1205</v>
      </c>
      <c r="C165" s="83" t="s">
        <v>1206</v>
      </c>
      <c r="D165" s="96" t="s">
        <v>1160</v>
      </c>
      <c r="E165" s="96" t="s">
        <v>1161</v>
      </c>
      <c r="F165" s="83" t="s">
        <v>1207</v>
      </c>
      <c r="G165" s="96" t="s">
        <v>1165</v>
      </c>
      <c r="H165" s="96" t="s">
        <v>148</v>
      </c>
      <c r="I165" s="93">
        <v>4236.9999999999991</v>
      </c>
      <c r="J165" s="95">
        <v>2027</v>
      </c>
      <c r="K165" s="93">
        <v>323.43910999999991</v>
      </c>
      <c r="L165" s="94">
        <v>1.102834200603849E-4</v>
      </c>
      <c r="M165" s="94">
        <v>2.0270274924444067E-3</v>
      </c>
      <c r="N165" s="94">
        <f>K165/'סכום נכסי הקרן'!$C$43</f>
        <v>1.900352497843031E-4</v>
      </c>
    </row>
    <row r="166" spans="2:14" s="130" customFormat="1">
      <c r="B166" s="107"/>
      <c r="C166" s="83"/>
      <c r="D166" s="83"/>
      <c r="E166" s="83"/>
      <c r="F166" s="83"/>
      <c r="G166" s="83"/>
      <c r="H166" s="83"/>
      <c r="I166" s="93"/>
      <c r="J166" s="95"/>
      <c r="K166" s="83"/>
      <c r="L166" s="83"/>
      <c r="M166" s="94"/>
      <c r="N166" s="83"/>
    </row>
    <row r="167" spans="2:14" s="130" customFormat="1">
      <c r="B167" s="105" t="s">
        <v>75</v>
      </c>
      <c r="C167" s="81"/>
      <c r="D167" s="81"/>
      <c r="E167" s="81"/>
      <c r="F167" s="81"/>
      <c r="G167" s="81"/>
      <c r="H167" s="81"/>
      <c r="I167" s="90"/>
      <c r="J167" s="92"/>
      <c r="K167" s="90">
        <v>24525.38453000001</v>
      </c>
      <c r="L167" s="81"/>
      <c r="M167" s="91">
        <v>0.15370320770756751</v>
      </c>
      <c r="N167" s="91">
        <f>K167/'סכום נכסי הקרן'!$C$43</f>
        <v>1.4409783576310967E-2</v>
      </c>
    </row>
    <row r="168" spans="2:14" s="130" customFormat="1">
      <c r="B168" s="106" t="s">
        <v>1208</v>
      </c>
      <c r="C168" s="83" t="s">
        <v>1209</v>
      </c>
      <c r="D168" s="96" t="s">
        <v>32</v>
      </c>
      <c r="E168" s="96" t="s">
        <v>1161</v>
      </c>
      <c r="F168" s="83"/>
      <c r="G168" s="96" t="s">
        <v>1210</v>
      </c>
      <c r="H168" s="96" t="s">
        <v>150</v>
      </c>
      <c r="I168" s="93">
        <v>1149.9999999999998</v>
      </c>
      <c r="J168" s="95">
        <v>10245.1</v>
      </c>
      <c r="K168" s="93">
        <v>504.92360999999994</v>
      </c>
      <c r="L168" s="94">
        <v>5.4967066458232818E-6</v>
      </c>
      <c r="M168" s="94">
        <v>3.1644102627362463E-3</v>
      </c>
      <c r="N168" s="94">
        <f>K168/'סכום נכסי הקרן'!$C$43</f>
        <v>2.9666568260202687E-4</v>
      </c>
    </row>
    <row r="169" spans="2:14" s="130" customFormat="1">
      <c r="B169" s="106" t="s">
        <v>1211</v>
      </c>
      <c r="C169" s="83" t="s">
        <v>1212</v>
      </c>
      <c r="D169" s="96" t="s">
        <v>1164</v>
      </c>
      <c r="E169" s="96" t="s">
        <v>1161</v>
      </c>
      <c r="F169" s="83"/>
      <c r="G169" s="96" t="s">
        <v>1213</v>
      </c>
      <c r="H169" s="96" t="s">
        <v>148</v>
      </c>
      <c r="I169" s="93">
        <v>829.99999999999989</v>
      </c>
      <c r="J169" s="95">
        <v>7903</v>
      </c>
      <c r="K169" s="93">
        <v>247.03038999999995</v>
      </c>
      <c r="L169" s="94">
        <v>3.3523083951180594E-7</v>
      </c>
      <c r="M169" s="94">
        <v>1.5481658727024812E-3</v>
      </c>
      <c r="N169" s="94">
        <f>K169/'סכום נכסי הקרן'!$C$43</f>
        <v>1.451416369157206E-4</v>
      </c>
    </row>
    <row r="170" spans="2:14" s="130" customFormat="1">
      <c r="B170" s="106" t="s">
        <v>1214</v>
      </c>
      <c r="C170" s="83" t="s">
        <v>1215</v>
      </c>
      <c r="D170" s="96" t="s">
        <v>1160</v>
      </c>
      <c r="E170" s="96" t="s">
        <v>1161</v>
      </c>
      <c r="F170" s="83"/>
      <c r="G170" s="96" t="s">
        <v>1165</v>
      </c>
      <c r="H170" s="96" t="s">
        <v>148</v>
      </c>
      <c r="I170" s="93">
        <v>440.99999999999994</v>
      </c>
      <c r="J170" s="95">
        <v>74495</v>
      </c>
      <c r="K170" s="93">
        <v>1237.2174299999997</v>
      </c>
      <c r="L170" s="94">
        <v>1.2791655547691698E-6</v>
      </c>
      <c r="M170" s="94">
        <v>7.7537739475643909E-3</v>
      </c>
      <c r="N170" s="94">
        <f>K170/'סכום נכסי הקרן'!$C$43</f>
        <v>7.269217484167067E-4</v>
      </c>
    </row>
    <row r="171" spans="2:14" s="130" customFormat="1">
      <c r="B171" s="106" t="s">
        <v>1216</v>
      </c>
      <c r="C171" s="83" t="s">
        <v>1217</v>
      </c>
      <c r="D171" s="96" t="s">
        <v>1160</v>
      </c>
      <c r="E171" s="96" t="s">
        <v>1161</v>
      </c>
      <c r="F171" s="83"/>
      <c r="G171" s="96" t="s">
        <v>1193</v>
      </c>
      <c r="H171" s="96" t="s">
        <v>148</v>
      </c>
      <c r="I171" s="93">
        <v>2538.9999999999995</v>
      </c>
      <c r="J171" s="95">
        <v>10899</v>
      </c>
      <c r="K171" s="93">
        <v>1042.1486499999999</v>
      </c>
      <c r="L171" s="94">
        <v>4.5792442822120248E-7</v>
      </c>
      <c r="M171" s="94">
        <v>6.5312570417468182E-3</v>
      </c>
      <c r="N171" s="94">
        <f>K171/'סכום נכסי הקרן'!$C$43</f>
        <v>6.1230993065471975E-4</v>
      </c>
    </row>
    <row r="172" spans="2:14" s="130" customFormat="1">
      <c r="B172" s="106" t="s">
        <v>1218</v>
      </c>
      <c r="C172" s="83" t="s">
        <v>1219</v>
      </c>
      <c r="D172" s="96" t="s">
        <v>1164</v>
      </c>
      <c r="E172" s="96" t="s">
        <v>1161</v>
      </c>
      <c r="F172" s="83"/>
      <c r="G172" s="96" t="s">
        <v>1220</v>
      </c>
      <c r="H172" s="96" t="s">
        <v>148</v>
      </c>
      <c r="I172" s="93">
        <v>239.99999999999997</v>
      </c>
      <c r="J172" s="95">
        <v>34057</v>
      </c>
      <c r="K172" s="93">
        <v>307.82078999999993</v>
      </c>
      <c r="L172" s="94">
        <v>1.4644048754382702E-6</v>
      </c>
      <c r="M172" s="94">
        <v>1.9291458107090274E-3</v>
      </c>
      <c r="N172" s="94">
        <f>K172/'סכום נכסי הקרן'!$C$43</f>
        <v>1.8085877343791698E-4</v>
      </c>
    </row>
    <row r="173" spans="2:14" s="130" customFormat="1">
      <c r="B173" s="106" t="s">
        <v>1221</v>
      </c>
      <c r="C173" s="83" t="s">
        <v>1222</v>
      </c>
      <c r="D173" s="96" t="s">
        <v>1164</v>
      </c>
      <c r="E173" s="96" t="s">
        <v>1161</v>
      </c>
      <c r="F173" s="83"/>
      <c r="G173" s="96" t="s">
        <v>1186</v>
      </c>
      <c r="H173" s="96" t="s">
        <v>148</v>
      </c>
      <c r="I173" s="93">
        <v>1809.9999999999998</v>
      </c>
      <c r="J173" s="95">
        <v>6388</v>
      </c>
      <c r="K173" s="93">
        <v>438.02570999999989</v>
      </c>
      <c r="L173" s="94">
        <v>1.0821292252761679E-6</v>
      </c>
      <c r="M173" s="94">
        <v>2.745153969065401E-3</v>
      </c>
      <c r="N173" s="94">
        <f>K173/'סכום נכסי הקרן'!$C$43</f>
        <v>2.5736011087773743E-4</v>
      </c>
    </row>
    <row r="174" spans="2:14" s="130" customFormat="1">
      <c r="B174" s="106" t="s">
        <v>1223</v>
      </c>
      <c r="C174" s="83" t="s">
        <v>1224</v>
      </c>
      <c r="D174" s="96" t="s">
        <v>139</v>
      </c>
      <c r="E174" s="96" t="s">
        <v>1161</v>
      </c>
      <c r="F174" s="83"/>
      <c r="G174" s="96" t="s">
        <v>1225</v>
      </c>
      <c r="H174" s="96" t="s">
        <v>151</v>
      </c>
      <c r="I174" s="93">
        <v>11879.999999999998</v>
      </c>
      <c r="J174" s="95">
        <v>440.5</v>
      </c>
      <c r="K174" s="93">
        <v>283.99728000000005</v>
      </c>
      <c r="L174" s="94">
        <v>1.1927762572259467E-6</v>
      </c>
      <c r="M174" s="94">
        <v>1.7798413257426792E-3</v>
      </c>
      <c r="N174" s="94">
        <f>K174/'סכום נכסי הקרן'!$C$43</f>
        <v>1.6686137320518439E-4</v>
      </c>
    </row>
    <row r="175" spans="2:14" s="130" customFormat="1">
      <c r="B175" s="106" t="s">
        <v>1226</v>
      </c>
      <c r="C175" s="83" t="s">
        <v>1227</v>
      </c>
      <c r="D175" s="96" t="s">
        <v>1164</v>
      </c>
      <c r="E175" s="96" t="s">
        <v>1161</v>
      </c>
      <c r="F175" s="83"/>
      <c r="G175" s="96" t="s">
        <v>1228</v>
      </c>
      <c r="H175" s="96" t="s">
        <v>148</v>
      </c>
      <c r="I175" s="93">
        <v>1569.9999999999998</v>
      </c>
      <c r="J175" s="95">
        <v>3659</v>
      </c>
      <c r="K175" s="93">
        <v>216.34275999999994</v>
      </c>
      <c r="L175" s="94">
        <v>1.4938311197277572E-5</v>
      </c>
      <c r="M175" s="94">
        <v>1.3558432136153912E-3</v>
      </c>
      <c r="N175" s="94">
        <f>K175/'סכום נכסי הקרן'!$C$43</f>
        <v>1.2711125267326372E-4</v>
      </c>
    </row>
    <row r="176" spans="2:14" s="130" customFormat="1">
      <c r="B176" s="106" t="s">
        <v>1229</v>
      </c>
      <c r="C176" s="83" t="s">
        <v>1230</v>
      </c>
      <c r="D176" s="96" t="s">
        <v>1164</v>
      </c>
      <c r="E176" s="96" t="s">
        <v>1161</v>
      </c>
      <c r="F176" s="83"/>
      <c r="G176" s="96" t="s">
        <v>1231</v>
      </c>
      <c r="H176" s="96" t="s">
        <v>148</v>
      </c>
      <c r="I176" s="93">
        <v>1937.9999999999998</v>
      </c>
      <c r="J176" s="95">
        <v>4175</v>
      </c>
      <c r="K176" s="93">
        <v>304.71270999999996</v>
      </c>
      <c r="L176" s="94">
        <v>6.5890943200200563E-7</v>
      </c>
      <c r="M176" s="94">
        <v>1.9096671409565768E-3</v>
      </c>
      <c r="N176" s="94">
        <f>K176/'סכום נכסי הקרן'!$C$43</f>
        <v>1.7903263448041865E-4</v>
      </c>
    </row>
    <row r="177" spans="2:14" s="130" customFormat="1">
      <c r="B177" s="106" t="s">
        <v>1232</v>
      </c>
      <c r="C177" s="83" t="s">
        <v>1233</v>
      </c>
      <c r="D177" s="96" t="s">
        <v>1164</v>
      </c>
      <c r="E177" s="96" t="s">
        <v>1161</v>
      </c>
      <c r="F177" s="83"/>
      <c r="G177" s="96" t="s">
        <v>940</v>
      </c>
      <c r="H177" s="96" t="s">
        <v>148</v>
      </c>
      <c r="I177" s="93">
        <v>1889.9999999999998</v>
      </c>
      <c r="J177" s="95">
        <v>2089</v>
      </c>
      <c r="K177" s="93">
        <v>148.68958999999998</v>
      </c>
      <c r="L177" s="94">
        <v>1.7185827166591768E-6</v>
      </c>
      <c r="M177" s="94">
        <v>9.3185356208247958E-4</v>
      </c>
      <c r="N177" s="94">
        <f>K177/'סכום נכסי הקרן'!$C$43</f>
        <v>8.7361925328002595E-5</v>
      </c>
    </row>
    <row r="178" spans="2:14" s="130" customFormat="1">
      <c r="B178" s="106" t="s">
        <v>1234</v>
      </c>
      <c r="C178" s="83" t="s">
        <v>1235</v>
      </c>
      <c r="D178" s="96" t="s">
        <v>1164</v>
      </c>
      <c r="E178" s="96" t="s">
        <v>1161</v>
      </c>
      <c r="F178" s="83"/>
      <c r="G178" s="96" t="s">
        <v>1236</v>
      </c>
      <c r="H178" s="96" t="s">
        <v>148</v>
      </c>
      <c r="I178" s="93">
        <v>1030.9999999999998</v>
      </c>
      <c r="J178" s="95">
        <v>10373</v>
      </c>
      <c r="K178" s="93">
        <v>402.75724999999994</v>
      </c>
      <c r="L178" s="94">
        <v>9.3856040228137157E-7</v>
      </c>
      <c r="M178" s="94">
        <v>2.5241227584731638E-3</v>
      </c>
      <c r="N178" s="94">
        <f>K178/'סכום נכסי הקרן'!$C$43</f>
        <v>2.3663827978684772E-4</v>
      </c>
    </row>
    <row r="179" spans="2:14" s="130" customFormat="1">
      <c r="B179" s="106" t="s">
        <v>1237</v>
      </c>
      <c r="C179" s="83" t="s">
        <v>1238</v>
      </c>
      <c r="D179" s="96" t="s">
        <v>32</v>
      </c>
      <c r="E179" s="96" t="s">
        <v>1161</v>
      </c>
      <c r="F179" s="83"/>
      <c r="G179" s="96" t="s">
        <v>1225</v>
      </c>
      <c r="H179" s="96" t="s">
        <v>150</v>
      </c>
      <c r="I179" s="93">
        <v>11429.999999999998</v>
      </c>
      <c r="J179" s="95">
        <v>1578.3</v>
      </c>
      <c r="K179" s="93">
        <v>773.12090999999975</v>
      </c>
      <c r="L179" s="94">
        <v>2.4811946555883324E-6</v>
      </c>
      <c r="M179" s="94">
        <v>4.8452314240959842E-3</v>
      </c>
      <c r="N179" s="94">
        <f>K179/'סכום נכסי הקרן'!$C$43</f>
        <v>4.5424384591374157E-4</v>
      </c>
    </row>
    <row r="180" spans="2:14" s="130" customFormat="1">
      <c r="B180" s="106" t="s">
        <v>1239</v>
      </c>
      <c r="C180" s="83" t="s">
        <v>1240</v>
      </c>
      <c r="D180" s="96" t="s">
        <v>32</v>
      </c>
      <c r="E180" s="96" t="s">
        <v>1161</v>
      </c>
      <c r="F180" s="83"/>
      <c r="G180" s="96" t="s">
        <v>709</v>
      </c>
      <c r="H180" s="96" t="s">
        <v>150</v>
      </c>
      <c r="I180" s="93">
        <v>1529.9999999999998</v>
      </c>
      <c r="J180" s="95">
        <v>2824</v>
      </c>
      <c r="K180" s="93">
        <v>185.16877999999997</v>
      </c>
      <c r="L180" s="94">
        <v>4.5342650542689732E-6</v>
      </c>
      <c r="M180" s="94">
        <v>1.1604725470657831E-3</v>
      </c>
      <c r="N180" s="94">
        <f>K180/'סכום נכסי הקרן'!$C$43</f>
        <v>1.0879511559240523E-4</v>
      </c>
    </row>
    <row r="181" spans="2:14" s="130" customFormat="1">
      <c r="B181" s="106" t="s">
        <v>1241</v>
      </c>
      <c r="C181" s="83" t="s">
        <v>1242</v>
      </c>
      <c r="D181" s="96" t="s">
        <v>139</v>
      </c>
      <c r="E181" s="96" t="s">
        <v>1161</v>
      </c>
      <c r="F181" s="83"/>
      <c r="G181" s="96" t="s">
        <v>1243</v>
      </c>
      <c r="H181" s="96" t="s">
        <v>151</v>
      </c>
      <c r="I181" s="93">
        <v>2989.9999999999995</v>
      </c>
      <c r="J181" s="95">
        <v>1881.5</v>
      </c>
      <c r="K181" s="93">
        <v>308.0966699999999</v>
      </c>
      <c r="L181" s="94">
        <v>1.1880502515582965E-6</v>
      </c>
      <c r="M181" s="94">
        <v>1.9308747801729104E-3</v>
      </c>
      <c r="N181" s="94">
        <f>K181/'סכום נכסי הקרן'!$C$43</f>
        <v>1.81020865538376E-4</v>
      </c>
    </row>
    <row r="182" spans="2:14" s="130" customFormat="1">
      <c r="B182" s="106" t="s">
        <v>1244</v>
      </c>
      <c r="C182" s="83" t="s">
        <v>1245</v>
      </c>
      <c r="D182" s="96" t="s">
        <v>1164</v>
      </c>
      <c r="E182" s="96" t="s">
        <v>1161</v>
      </c>
      <c r="F182" s="83"/>
      <c r="G182" s="96" t="s">
        <v>1228</v>
      </c>
      <c r="H182" s="96" t="s">
        <v>148</v>
      </c>
      <c r="I182" s="93">
        <v>6299.9999999999991</v>
      </c>
      <c r="J182" s="95">
        <v>609</v>
      </c>
      <c r="K182" s="93">
        <v>144.49011999999999</v>
      </c>
      <c r="L182" s="94">
        <v>7.4135267616448557E-6</v>
      </c>
      <c r="M182" s="94">
        <v>9.0553503448173426E-4</v>
      </c>
      <c r="N182" s="94">
        <f>K182/'סכום נכסי הקרן'!$C$43</f>
        <v>8.4894544897690124E-5</v>
      </c>
    </row>
    <row r="183" spans="2:14" s="130" customFormat="1">
      <c r="B183" s="106" t="s">
        <v>1246</v>
      </c>
      <c r="C183" s="83" t="s">
        <v>1247</v>
      </c>
      <c r="D183" s="96" t="s">
        <v>1160</v>
      </c>
      <c r="E183" s="96" t="s">
        <v>1161</v>
      </c>
      <c r="F183" s="83"/>
      <c r="G183" s="96" t="s">
        <v>1213</v>
      </c>
      <c r="H183" s="96" t="s">
        <v>148</v>
      </c>
      <c r="I183" s="93">
        <v>429.99999999999994</v>
      </c>
      <c r="J183" s="95">
        <v>10782</v>
      </c>
      <c r="K183" s="93">
        <v>174.60154999999995</v>
      </c>
      <c r="L183" s="94">
        <v>3.1209070755289119E-6</v>
      </c>
      <c r="M183" s="94">
        <v>1.0942465865473308E-3</v>
      </c>
      <c r="N183" s="94">
        <f>K183/'סכום נכסי הקרן'!$C$43</f>
        <v>1.0258638532296383E-4</v>
      </c>
    </row>
    <row r="184" spans="2:14" s="130" customFormat="1">
      <c r="B184" s="106" t="s">
        <v>1248</v>
      </c>
      <c r="C184" s="83" t="s">
        <v>1249</v>
      </c>
      <c r="D184" s="96" t="s">
        <v>1160</v>
      </c>
      <c r="E184" s="96" t="s">
        <v>1161</v>
      </c>
      <c r="F184" s="83"/>
      <c r="G184" s="96" t="s">
        <v>1193</v>
      </c>
      <c r="H184" s="96" t="s">
        <v>148</v>
      </c>
      <c r="I184" s="93">
        <v>3119.9999999999995</v>
      </c>
      <c r="J184" s="95">
        <v>11410</v>
      </c>
      <c r="K184" s="93">
        <v>1340.6658799999996</v>
      </c>
      <c r="L184" s="94">
        <v>1.3595127469712587E-6</v>
      </c>
      <c r="M184" s="94">
        <v>8.4020964469701063E-3</v>
      </c>
      <c r="N184" s="94">
        <f>K184/'סכום נכסי הקרן'!$C$43</f>
        <v>7.8770243766467353E-4</v>
      </c>
    </row>
    <row r="185" spans="2:14" s="130" customFormat="1">
      <c r="B185" s="106" t="s">
        <v>1250</v>
      </c>
      <c r="C185" s="83" t="s">
        <v>1251</v>
      </c>
      <c r="D185" s="96" t="s">
        <v>1160</v>
      </c>
      <c r="E185" s="96" t="s">
        <v>1161</v>
      </c>
      <c r="F185" s="83"/>
      <c r="G185" s="96" t="s">
        <v>1186</v>
      </c>
      <c r="H185" s="96" t="s">
        <v>148</v>
      </c>
      <c r="I185" s="93">
        <v>1012.9999999999999</v>
      </c>
      <c r="J185" s="95">
        <v>9186</v>
      </c>
      <c r="K185" s="93">
        <v>350.44203999999991</v>
      </c>
      <c r="L185" s="94">
        <v>7.4779914775139715E-7</v>
      </c>
      <c r="M185" s="94">
        <v>2.1962577425726358E-3</v>
      </c>
      <c r="N185" s="94">
        <f>K185/'סכום נכסי הקרן'!$C$43</f>
        <v>2.0590070448289551E-4</v>
      </c>
    </row>
    <row r="186" spans="2:14" s="130" customFormat="1">
      <c r="B186" s="106" t="s">
        <v>1252</v>
      </c>
      <c r="C186" s="83" t="s">
        <v>1253</v>
      </c>
      <c r="D186" s="96" t="s">
        <v>1164</v>
      </c>
      <c r="E186" s="96" t="s">
        <v>1161</v>
      </c>
      <c r="F186" s="83"/>
      <c r="G186" s="96" t="s">
        <v>1220</v>
      </c>
      <c r="H186" s="96" t="s">
        <v>148</v>
      </c>
      <c r="I186" s="93">
        <v>579.99999999999989</v>
      </c>
      <c r="J186" s="95">
        <v>15698</v>
      </c>
      <c r="K186" s="93">
        <v>342.88827000000003</v>
      </c>
      <c r="L186" s="94">
        <v>1.3732701020112147E-6</v>
      </c>
      <c r="M186" s="94">
        <v>2.1489174581475349E-3</v>
      </c>
      <c r="N186" s="94">
        <f>K186/'סכום נכסי הקרן'!$C$43</f>
        <v>2.0146251959930753E-4</v>
      </c>
    </row>
    <row r="187" spans="2:14" s="130" customFormat="1">
      <c r="B187" s="106" t="s">
        <v>1254</v>
      </c>
      <c r="C187" s="83" t="s">
        <v>1255</v>
      </c>
      <c r="D187" s="96" t="s">
        <v>1164</v>
      </c>
      <c r="E187" s="96" t="s">
        <v>1161</v>
      </c>
      <c r="F187" s="83"/>
      <c r="G187" s="96" t="s">
        <v>1193</v>
      </c>
      <c r="H187" s="96" t="s">
        <v>148</v>
      </c>
      <c r="I187" s="93">
        <v>1319.9999999999998</v>
      </c>
      <c r="J187" s="95">
        <v>1232</v>
      </c>
      <c r="K187" s="93">
        <v>61.86061999999999</v>
      </c>
      <c r="L187" s="94">
        <v>7.6448277166722312E-7</v>
      </c>
      <c r="M187" s="94">
        <v>3.8768712120082298E-4</v>
      </c>
      <c r="N187" s="94">
        <f>K187/'סכום נכסי הקרן'!$C$43</f>
        <v>3.6345939653098405E-5</v>
      </c>
    </row>
    <row r="188" spans="2:14" s="130" customFormat="1">
      <c r="B188" s="106" t="s">
        <v>1256</v>
      </c>
      <c r="C188" s="83" t="s">
        <v>1257</v>
      </c>
      <c r="D188" s="96" t="s">
        <v>1164</v>
      </c>
      <c r="E188" s="96" t="s">
        <v>1161</v>
      </c>
      <c r="F188" s="83"/>
      <c r="G188" s="96" t="s">
        <v>1193</v>
      </c>
      <c r="H188" s="96" t="s">
        <v>148</v>
      </c>
      <c r="I188" s="93">
        <v>1319.9999999999998</v>
      </c>
      <c r="J188" s="95">
        <v>1773</v>
      </c>
      <c r="K188" s="93">
        <v>88.411359999999988</v>
      </c>
      <c r="L188" s="94">
        <v>7.689779892266846E-7</v>
      </c>
      <c r="M188" s="94">
        <v>5.5408344823976218E-4</v>
      </c>
      <c r="N188" s="94">
        <f>K188/'סכום נכסי הקרן'!$C$43</f>
        <v>5.1945712073502632E-5</v>
      </c>
    </row>
    <row r="189" spans="2:14" s="130" customFormat="1">
      <c r="B189" s="106" t="s">
        <v>1258</v>
      </c>
      <c r="C189" s="83" t="s">
        <v>1259</v>
      </c>
      <c r="D189" s="96" t="s">
        <v>32</v>
      </c>
      <c r="E189" s="96" t="s">
        <v>1161</v>
      </c>
      <c r="F189" s="83"/>
      <c r="G189" s="96" t="s">
        <v>1225</v>
      </c>
      <c r="H189" s="96" t="s">
        <v>150</v>
      </c>
      <c r="I189" s="93">
        <v>319.99999999999994</v>
      </c>
      <c r="J189" s="95">
        <v>22615</v>
      </c>
      <c r="K189" s="93">
        <v>310.14029999999997</v>
      </c>
      <c r="L189" s="94">
        <v>5.4516480894375568E-6</v>
      </c>
      <c r="M189" s="94">
        <v>1.9436824279381554E-3</v>
      </c>
      <c r="N189" s="94">
        <f>K189/'סכום נכסי הקרן'!$C$43</f>
        <v>1.822215915035096E-4</v>
      </c>
    </row>
    <row r="190" spans="2:14" s="130" customFormat="1">
      <c r="B190" s="106" t="s">
        <v>1260</v>
      </c>
      <c r="C190" s="83" t="s">
        <v>1261</v>
      </c>
      <c r="D190" s="96" t="s">
        <v>1262</v>
      </c>
      <c r="E190" s="96" t="s">
        <v>1161</v>
      </c>
      <c r="F190" s="83"/>
      <c r="G190" s="96" t="s">
        <v>170</v>
      </c>
      <c r="H190" s="96" t="s">
        <v>150</v>
      </c>
      <c r="I190" s="93">
        <v>3879.9999999999995</v>
      </c>
      <c r="J190" s="95">
        <v>2956.5</v>
      </c>
      <c r="K190" s="93">
        <v>491.61059999999992</v>
      </c>
      <c r="L190" s="94">
        <v>1.244925644569878E-6</v>
      </c>
      <c r="M190" s="94">
        <v>3.0809762053113808E-3</v>
      </c>
      <c r="N190" s="94">
        <f>K190/'סכום נכסי הקרן'!$C$43</f>
        <v>2.8884368117266688E-4</v>
      </c>
    </row>
    <row r="191" spans="2:14" s="130" customFormat="1">
      <c r="B191" s="106" t="s">
        <v>1263</v>
      </c>
      <c r="C191" s="83" t="s">
        <v>1264</v>
      </c>
      <c r="D191" s="96" t="s">
        <v>1164</v>
      </c>
      <c r="E191" s="96" t="s">
        <v>1161</v>
      </c>
      <c r="F191" s="83"/>
      <c r="G191" s="96" t="s">
        <v>1186</v>
      </c>
      <c r="H191" s="96" t="s">
        <v>148</v>
      </c>
      <c r="I191" s="93">
        <v>1999.9999999999998</v>
      </c>
      <c r="J191" s="95">
        <v>10820</v>
      </c>
      <c r="K191" s="93">
        <v>814.96239999999989</v>
      </c>
      <c r="L191" s="94">
        <v>7.2507261360232229E-7</v>
      </c>
      <c r="M191" s="94">
        <v>5.1074565166484521E-3</v>
      </c>
      <c r="N191" s="94">
        <f>K191/'סכום נכסי הקרן'!$C$43</f>
        <v>4.7882763234419965E-4</v>
      </c>
    </row>
    <row r="192" spans="2:14" s="130" customFormat="1">
      <c r="B192" s="106" t="s">
        <v>1265</v>
      </c>
      <c r="C192" s="83" t="s">
        <v>1266</v>
      </c>
      <c r="D192" s="96" t="s">
        <v>1160</v>
      </c>
      <c r="E192" s="96" t="s">
        <v>1161</v>
      </c>
      <c r="F192" s="83"/>
      <c r="G192" s="96" t="s">
        <v>837</v>
      </c>
      <c r="H192" s="96" t="s">
        <v>148</v>
      </c>
      <c r="I192" s="93">
        <v>2266.9999999999995</v>
      </c>
      <c r="J192" s="95">
        <v>4591</v>
      </c>
      <c r="K192" s="93">
        <v>391.95763999999991</v>
      </c>
      <c r="L192" s="94">
        <v>4.641729244186223E-5</v>
      </c>
      <c r="M192" s="94">
        <v>2.4564404476429195E-3</v>
      </c>
      <c r="N192" s="94">
        <f>K192/'סכום נכסי הקרן'!$C$43</f>
        <v>2.3029301565375305E-4</v>
      </c>
    </row>
    <row r="193" spans="2:14" s="130" customFormat="1">
      <c r="B193" s="106" t="s">
        <v>1267</v>
      </c>
      <c r="C193" s="83" t="s">
        <v>1268</v>
      </c>
      <c r="D193" s="96" t="s">
        <v>32</v>
      </c>
      <c r="E193" s="96" t="s">
        <v>1161</v>
      </c>
      <c r="F193" s="83"/>
      <c r="G193" s="96" t="s">
        <v>709</v>
      </c>
      <c r="H193" s="96" t="s">
        <v>150</v>
      </c>
      <c r="I193" s="93">
        <v>969.99999999999989</v>
      </c>
      <c r="J193" s="95">
        <v>4210</v>
      </c>
      <c r="K193" s="93">
        <v>175.01104999999995</v>
      </c>
      <c r="L193" s="94">
        <v>3.0856729491487487E-6</v>
      </c>
      <c r="M193" s="94">
        <v>1.0968129668411548E-3</v>
      </c>
      <c r="N193" s="94">
        <f>K193/'סכום נכסי הקרן'!$C$43</f>
        <v>1.0282698527634199E-4</v>
      </c>
    </row>
    <row r="194" spans="2:14" s="130" customFormat="1">
      <c r="B194" s="106" t="s">
        <v>1269</v>
      </c>
      <c r="C194" s="83" t="s">
        <v>1270</v>
      </c>
      <c r="D194" s="96" t="s">
        <v>32</v>
      </c>
      <c r="E194" s="96" t="s">
        <v>1161</v>
      </c>
      <c r="F194" s="83"/>
      <c r="G194" s="96" t="s">
        <v>446</v>
      </c>
      <c r="H194" s="96" t="s">
        <v>150</v>
      </c>
      <c r="I194" s="93">
        <v>3089.9999999999995</v>
      </c>
      <c r="J194" s="95">
        <v>2503.5</v>
      </c>
      <c r="K194" s="93">
        <v>331.52608999999995</v>
      </c>
      <c r="L194" s="94">
        <v>3.3185470511338814E-6</v>
      </c>
      <c r="M194" s="94">
        <v>2.0777094609634524E-3</v>
      </c>
      <c r="N194" s="94">
        <f>K194/'סכום נכסי הקרן'!$C$43</f>
        <v>1.9478671989656216E-4</v>
      </c>
    </row>
    <row r="195" spans="2:14" s="130" customFormat="1">
      <c r="B195" s="106" t="s">
        <v>1271</v>
      </c>
      <c r="C195" s="83" t="s">
        <v>1272</v>
      </c>
      <c r="D195" s="96" t="s">
        <v>1164</v>
      </c>
      <c r="E195" s="96" t="s">
        <v>1161</v>
      </c>
      <c r="F195" s="83"/>
      <c r="G195" s="96" t="s">
        <v>1236</v>
      </c>
      <c r="H195" s="96" t="s">
        <v>148</v>
      </c>
      <c r="I195" s="93">
        <v>2563.9999999999995</v>
      </c>
      <c r="J195" s="95">
        <v>3825</v>
      </c>
      <c r="K195" s="93">
        <v>369.34291999999994</v>
      </c>
      <c r="L195" s="94">
        <v>2.6639508276735215E-6</v>
      </c>
      <c r="M195" s="94">
        <v>2.3147115788801644E-3</v>
      </c>
      <c r="N195" s="94">
        <f>K195/'סכום נכסי הקרן'!$C$43</f>
        <v>2.1700583475592634E-4</v>
      </c>
    </row>
    <row r="196" spans="2:14" s="130" customFormat="1">
      <c r="B196" s="106" t="s">
        <v>1273</v>
      </c>
      <c r="C196" s="83" t="s">
        <v>1274</v>
      </c>
      <c r="D196" s="96" t="s">
        <v>32</v>
      </c>
      <c r="E196" s="96" t="s">
        <v>1161</v>
      </c>
      <c r="F196" s="83"/>
      <c r="G196" s="96" t="s">
        <v>1210</v>
      </c>
      <c r="H196" s="96" t="s">
        <v>150</v>
      </c>
      <c r="I196" s="93">
        <v>239.99999999999997</v>
      </c>
      <c r="J196" s="95">
        <v>15050</v>
      </c>
      <c r="K196" s="93">
        <v>154.79587000000001</v>
      </c>
      <c r="L196" s="94">
        <v>4.7334908000050312E-7</v>
      </c>
      <c r="M196" s="94">
        <v>9.7012227187630599E-4</v>
      </c>
      <c r="N196" s="94">
        <f>K196/'סכום נכסי הקרן'!$C$43</f>
        <v>9.0949643724373718E-5</v>
      </c>
    </row>
    <row r="197" spans="2:14" s="130" customFormat="1">
      <c r="B197" s="106" t="s">
        <v>1275</v>
      </c>
      <c r="C197" s="83" t="s">
        <v>1276</v>
      </c>
      <c r="D197" s="96" t="s">
        <v>1164</v>
      </c>
      <c r="E197" s="96" t="s">
        <v>1161</v>
      </c>
      <c r="F197" s="83"/>
      <c r="G197" s="96" t="s">
        <v>1165</v>
      </c>
      <c r="H197" s="96" t="s">
        <v>148</v>
      </c>
      <c r="I197" s="93">
        <v>2339.9999999999995</v>
      </c>
      <c r="J197" s="95">
        <v>9450</v>
      </c>
      <c r="K197" s="93">
        <v>832.77557999999988</v>
      </c>
      <c r="L197" s="94">
        <v>2.1478092632806968E-6</v>
      </c>
      <c r="M197" s="94">
        <v>5.2190936207323121E-3</v>
      </c>
      <c r="N197" s="94">
        <f>K197/'סכום נכסי הקרן'!$C$43</f>
        <v>4.8929368918795228E-4</v>
      </c>
    </row>
    <row r="198" spans="2:14" s="130" customFormat="1">
      <c r="B198" s="106" t="s">
        <v>1277</v>
      </c>
      <c r="C198" s="83" t="s">
        <v>1278</v>
      </c>
      <c r="D198" s="96" t="s">
        <v>1164</v>
      </c>
      <c r="E198" s="96" t="s">
        <v>1161</v>
      </c>
      <c r="F198" s="83"/>
      <c r="G198" s="96" t="s">
        <v>1220</v>
      </c>
      <c r="H198" s="96" t="s">
        <v>148</v>
      </c>
      <c r="I198" s="93">
        <v>1049.9999999999998</v>
      </c>
      <c r="J198" s="95">
        <v>9898</v>
      </c>
      <c r="K198" s="93">
        <v>391.39660999999995</v>
      </c>
      <c r="L198" s="94">
        <v>3.9551105052601678E-6</v>
      </c>
      <c r="M198" s="94">
        <v>2.4529244126337765E-3</v>
      </c>
      <c r="N198" s="94">
        <f>K198/'סכום נכסי הקרן'!$C$43</f>
        <v>2.2996338490443988E-4</v>
      </c>
    </row>
    <row r="199" spans="2:14" s="130" customFormat="1">
      <c r="B199" s="106" t="s">
        <v>1279</v>
      </c>
      <c r="C199" s="83" t="s">
        <v>1280</v>
      </c>
      <c r="D199" s="96" t="s">
        <v>1164</v>
      </c>
      <c r="E199" s="96" t="s">
        <v>1161</v>
      </c>
      <c r="F199" s="83"/>
      <c r="G199" s="96" t="s">
        <v>1186</v>
      </c>
      <c r="H199" s="96" t="s">
        <v>148</v>
      </c>
      <c r="I199" s="93">
        <v>1999.9999999999998</v>
      </c>
      <c r="J199" s="95">
        <v>5291</v>
      </c>
      <c r="K199" s="93">
        <v>401.98284000000001</v>
      </c>
      <c r="L199" s="94">
        <v>7.2065356593647957E-7</v>
      </c>
      <c r="M199" s="94">
        <v>2.519269448184177E-3</v>
      </c>
      <c r="N199" s="94">
        <f>K199/'סכום נכסי הקרן'!$C$43</f>
        <v>2.3618327854168153E-4</v>
      </c>
    </row>
    <row r="200" spans="2:14" s="130" customFormat="1">
      <c r="B200" s="106" t="s">
        <v>1281</v>
      </c>
      <c r="C200" s="83" t="s">
        <v>1282</v>
      </c>
      <c r="D200" s="96" t="s">
        <v>1262</v>
      </c>
      <c r="E200" s="96" t="s">
        <v>1161</v>
      </c>
      <c r="F200" s="83"/>
      <c r="G200" s="96" t="s">
        <v>709</v>
      </c>
      <c r="H200" s="96" t="s">
        <v>150</v>
      </c>
      <c r="I200" s="93">
        <v>3209.9999999999995</v>
      </c>
      <c r="J200" s="95">
        <v>1022</v>
      </c>
      <c r="K200" s="93">
        <v>140.59424999999996</v>
      </c>
      <c r="L200" s="94">
        <v>9.9371575395474083E-6</v>
      </c>
      <c r="M200" s="94">
        <v>8.81119200549377E-4</v>
      </c>
      <c r="N200" s="94">
        <f>K200/'סכום נכסי הקרן'!$C$43</f>
        <v>8.2605543333911458E-5</v>
      </c>
    </row>
    <row r="201" spans="2:14" s="130" customFormat="1">
      <c r="B201" s="106" t="s">
        <v>1283</v>
      </c>
      <c r="C201" s="83" t="s">
        <v>1284</v>
      </c>
      <c r="D201" s="96" t="s">
        <v>1160</v>
      </c>
      <c r="E201" s="96" t="s">
        <v>1161</v>
      </c>
      <c r="F201" s="83"/>
      <c r="G201" s="96" t="s">
        <v>1285</v>
      </c>
      <c r="H201" s="96" t="s">
        <v>148</v>
      </c>
      <c r="I201" s="93">
        <v>1949.9999999999998</v>
      </c>
      <c r="J201" s="95">
        <v>1047</v>
      </c>
      <c r="K201" s="93">
        <v>76.888539999999978</v>
      </c>
      <c r="L201" s="94">
        <v>1.8795979737725639E-6</v>
      </c>
      <c r="M201" s="94">
        <v>4.8186870299609546E-4</v>
      </c>
      <c r="N201" s="94">
        <f>K201/'סכום נכסי הקרן'!$C$43</f>
        <v>4.5175529033734911E-5</v>
      </c>
    </row>
    <row r="202" spans="2:14" s="130" customFormat="1">
      <c r="B202" s="106" t="s">
        <v>1286</v>
      </c>
      <c r="C202" s="83" t="s">
        <v>1287</v>
      </c>
      <c r="D202" s="96" t="s">
        <v>1164</v>
      </c>
      <c r="E202" s="96" t="s">
        <v>1161</v>
      </c>
      <c r="F202" s="83"/>
      <c r="G202" s="96" t="s">
        <v>1220</v>
      </c>
      <c r="H202" s="96" t="s">
        <v>148</v>
      </c>
      <c r="I202" s="93">
        <v>1169.9999999999998</v>
      </c>
      <c r="J202" s="95">
        <v>9656</v>
      </c>
      <c r="K202" s="93">
        <v>425.4645999999999</v>
      </c>
      <c r="L202" s="94">
        <v>6.0036166402396347E-6</v>
      </c>
      <c r="M202" s="94">
        <v>2.6664321493521997E-3</v>
      </c>
      <c r="N202" s="94">
        <f>K202/'סכום נכסי הקרן'!$C$43</f>
        <v>2.499798850404288E-4</v>
      </c>
    </row>
    <row r="203" spans="2:14" s="130" customFormat="1">
      <c r="B203" s="106" t="s">
        <v>1288</v>
      </c>
      <c r="C203" s="83" t="s">
        <v>1289</v>
      </c>
      <c r="D203" s="96" t="s">
        <v>1160</v>
      </c>
      <c r="E203" s="96" t="s">
        <v>1161</v>
      </c>
      <c r="F203" s="83"/>
      <c r="G203" s="96" t="s">
        <v>1193</v>
      </c>
      <c r="H203" s="96" t="s">
        <v>148</v>
      </c>
      <c r="I203" s="93">
        <v>289.99999999999994</v>
      </c>
      <c r="J203" s="95">
        <v>14358</v>
      </c>
      <c r="K203" s="93">
        <v>156.80945999999997</v>
      </c>
      <c r="L203" s="94">
        <v>2.2184822521419826E-6</v>
      </c>
      <c r="M203" s="94">
        <v>9.8274165574893375E-4</v>
      </c>
      <c r="N203" s="94">
        <f>K203/'סכום נכסי הקרן'!$C$43</f>
        <v>9.213271981746947E-5</v>
      </c>
    </row>
    <row r="204" spans="2:14" s="130" customFormat="1">
      <c r="B204" s="106" t="s">
        <v>1290</v>
      </c>
      <c r="C204" s="83" t="s">
        <v>1291</v>
      </c>
      <c r="D204" s="96" t="s">
        <v>1164</v>
      </c>
      <c r="E204" s="96" t="s">
        <v>1161</v>
      </c>
      <c r="F204" s="83"/>
      <c r="G204" s="96" t="s">
        <v>1210</v>
      </c>
      <c r="H204" s="96" t="s">
        <v>148</v>
      </c>
      <c r="I204" s="93">
        <v>1639.9999999999998</v>
      </c>
      <c r="J204" s="95">
        <v>6147</v>
      </c>
      <c r="K204" s="93">
        <v>379.65346999999991</v>
      </c>
      <c r="L204" s="94">
        <v>1.2149077975581179E-6</v>
      </c>
      <c r="M204" s="94">
        <v>2.3793288983880701E-3</v>
      </c>
      <c r="N204" s="94">
        <f>K204/'סכום נכסי הקרן'!$C$43</f>
        <v>2.2306375380184363E-4</v>
      </c>
    </row>
    <row r="205" spans="2:14" s="130" customFormat="1">
      <c r="B205" s="106" t="s">
        <v>1292</v>
      </c>
      <c r="C205" s="83" t="s">
        <v>1293</v>
      </c>
      <c r="D205" s="96" t="s">
        <v>142</v>
      </c>
      <c r="E205" s="96" t="s">
        <v>1161</v>
      </c>
      <c r="F205" s="83"/>
      <c r="G205" s="96" t="s">
        <v>1186</v>
      </c>
      <c r="H205" s="96" t="s">
        <v>1294</v>
      </c>
      <c r="I205" s="93">
        <v>1129.9999999999998</v>
      </c>
      <c r="J205" s="95">
        <v>6970</v>
      </c>
      <c r="K205" s="93">
        <v>308.67223999999999</v>
      </c>
      <c r="L205" s="94">
        <v>4.2211541083596402E-7</v>
      </c>
      <c r="M205" s="94">
        <v>1.9344819389170288E-3</v>
      </c>
      <c r="N205" s="94">
        <f>K205/'סכום נכסי הקרן'!$C$43</f>
        <v>1.8135903920178475E-4</v>
      </c>
    </row>
    <row r="206" spans="2:14" s="130" customFormat="1">
      <c r="B206" s="106" t="s">
        <v>1295</v>
      </c>
      <c r="C206" s="83" t="s">
        <v>1296</v>
      </c>
      <c r="D206" s="96" t="s">
        <v>1160</v>
      </c>
      <c r="E206" s="96" t="s">
        <v>1161</v>
      </c>
      <c r="F206" s="83"/>
      <c r="G206" s="96" t="s">
        <v>1165</v>
      </c>
      <c r="H206" s="96" t="s">
        <v>148</v>
      </c>
      <c r="I206" s="93">
        <v>859.99999999999989</v>
      </c>
      <c r="J206" s="95">
        <v>4091</v>
      </c>
      <c r="K206" s="93">
        <v>132.49767</v>
      </c>
      <c r="L206" s="94">
        <v>2.07235657063543E-7</v>
      </c>
      <c r="M206" s="94">
        <v>8.3037706780366338E-4</v>
      </c>
      <c r="N206" s="94">
        <f>K206/'סכום נכסי הקרן'!$C$43</f>
        <v>7.7848432783184972E-5</v>
      </c>
    </row>
    <row r="207" spans="2:14" s="130" customFormat="1">
      <c r="B207" s="106" t="s">
        <v>1297</v>
      </c>
      <c r="C207" s="83" t="s">
        <v>1298</v>
      </c>
      <c r="D207" s="96" t="s">
        <v>32</v>
      </c>
      <c r="E207" s="96" t="s">
        <v>1161</v>
      </c>
      <c r="F207" s="83"/>
      <c r="G207" s="96" t="s">
        <v>1225</v>
      </c>
      <c r="H207" s="96" t="s">
        <v>150</v>
      </c>
      <c r="I207" s="93">
        <v>11489.999999999998</v>
      </c>
      <c r="J207" s="95">
        <v>1539.5</v>
      </c>
      <c r="K207" s="93">
        <v>758.07356999999979</v>
      </c>
      <c r="L207" s="94">
        <v>4.3376735262840922E-6</v>
      </c>
      <c r="M207" s="94">
        <v>4.7509281350838475E-3</v>
      </c>
      <c r="N207" s="94">
        <f>K207/'סכום נכסי הקרן'!$C$43</f>
        <v>4.4540284639612188E-4</v>
      </c>
    </row>
    <row r="208" spans="2:14" s="130" customFormat="1">
      <c r="B208" s="106" t="s">
        <v>1299</v>
      </c>
      <c r="C208" s="83" t="s">
        <v>1300</v>
      </c>
      <c r="D208" s="96" t="s">
        <v>32</v>
      </c>
      <c r="E208" s="96" t="s">
        <v>1161</v>
      </c>
      <c r="F208" s="83"/>
      <c r="G208" s="96" t="s">
        <v>1213</v>
      </c>
      <c r="H208" s="96" t="s">
        <v>155</v>
      </c>
      <c r="I208" s="93">
        <v>329.99999999999994</v>
      </c>
      <c r="J208" s="95">
        <v>85750</v>
      </c>
      <c r="K208" s="93">
        <v>162.71062999999998</v>
      </c>
      <c r="L208" s="94">
        <v>2.698345372164747E-6</v>
      </c>
      <c r="M208" s="94">
        <v>1.019724919237348E-3</v>
      </c>
      <c r="N208" s="94">
        <f>K208/'סכום נכסי הקרן'!$C$43</f>
        <v>9.5599926720708965E-5</v>
      </c>
    </row>
    <row r="209" spans="2:14" s="130" customFormat="1">
      <c r="B209" s="106" t="s">
        <v>1301</v>
      </c>
      <c r="C209" s="83" t="s">
        <v>1302</v>
      </c>
      <c r="D209" s="96" t="s">
        <v>1160</v>
      </c>
      <c r="E209" s="96" t="s">
        <v>1161</v>
      </c>
      <c r="F209" s="83"/>
      <c r="G209" s="96" t="s">
        <v>1193</v>
      </c>
      <c r="H209" s="96" t="s">
        <v>148</v>
      </c>
      <c r="I209" s="93">
        <v>3129.9999999999995</v>
      </c>
      <c r="J209" s="95">
        <v>3860</v>
      </c>
      <c r="K209" s="93">
        <v>455.00058999999993</v>
      </c>
      <c r="L209" s="94">
        <v>2.559958853266088E-6</v>
      </c>
      <c r="M209" s="94">
        <v>2.8515373573975815E-3</v>
      </c>
      <c r="N209" s="94">
        <f>K209/'סכום נכסי הקרן'!$C$43</f>
        <v>2.6733362818323142E-4</v>
      </c>
    </row>
    <row r="210" spans="2:14" s="130" customFormat="1">
      <c r="B210" s="106" t="s">
        <v>1303</v>
      </c>
      <c r="C210" s="83" t="s">
        <v>1304</v>
      </c>
      <c r="D210" s="96" t="s">
        <v>1164</v>
      </c>
      <c r="E210" s="96" t="s">
        <v>1161</v>
      </c>
      <c r="F210" s="83"/>
      <c r="G210" s="96" t="s">
        <v>1186</v>
      </c>
      <c r="H210" s="96" t="s">
        <v>148</v>
      </c>
      <c r="I210" s="93">
        <v>6309.9999999999991</v>
      </c>
      <c r="J210" s="95">
        <v>2964</v>
      </c>
      <c r="K210" s="93">
        <v>704.34895999999981</v>
      </c>
      <c r="L210" s="94">
        <v>1.0203520633722988E-6</v>
      </c>
      <c r="M210" s="94">
        <v>4.4142302586555647E-3</v>
      </c>
      <c r="N210" s="94">
        <f>K210/'סכום נכסי הקרן'!$C$43</f>
        <v>4.1383718421966379E-4</v>
      </c>
    </row>
    <row r="211" spans="2:14" s="130" customFormat="1">
      <c r="B211" s="106" t="s">
        <v>1305</v>
      </c>
      <c r="C211" s="83" t="s">
        <v>1306</v>
      </c>
      <c r="D211" s="96" t="s">
        <v>1164</v>
      </c>
      <c r="E211" s="96" t="s">
        <v>1161</v>
      </c>
      <c r="F211" s="83"/>
      <c r="G211" s="96" t="s">
        <v>1169</v>
      </c>
      <c r="H211" s="96" t="s">
        <v>148</v>
      </c>
      <c r="I211" s="93">
        <v>5627.9999999999991</v>
      </c>
      <c r="J211" s="95">
        <v>1702</v>
      </c>
      <c r="K211" s="93">
        <v>360.73971999999992</v>
      </c>
      <c r="L211" s="94">
        <v>6.7272602118390562E-6</v>
      </c>
      <c r="M211" s="94">
        <v>2.2607944044141645E-3</v>
      </c>
      <c r="N211" s="94">
        <f>K211/'סכום נכסי הקרן'!$C$43</f>
        <v>2.1195106181599239E-4</v>
      </c>
    </row>
    <row r="212" spans="2:14" s="130" customFormat="1">
      <c r="B212" s="106" t="s">
        <v>1307</v>
      </c>
      <c r="C212" s="83" t="s">
        <v>1308</v>
      </c>
      <c r="D212" s="96" t="s">
        <v>139</v>
      </c>
      <c r="E212" s="96" t="s">
        <v>1161</v>
      </c>
      <c r="F212" s="83"/>
      <c r="G212" s="96" t="s">
        <v>1309</v>
      </c>
      <c r="H212" s="96" t="s">
        <v>151</v>
      </c>
      <c r="I212" s="93">
        <v>4649.9999999999991</v>
      </c>
      <c r="J212" s="95">
        <v>1294</v>
      </c>
      <c r="K212" s="93">
        <v>326.54199999999992</v>
      </c>
      <c r="L212" s="94">
        <v>4.2145810872127509E-6</v>
      </c>
      <c r="M212" s="94">
        <v>2.046473635911815E-3</v>
      </c>
      <c r="N212" s="94">
        <f>K212/'סכום נכסי הקרן'!$C$43</f>
        <v>1.9185833937975498E-4</v>
      </c>
    </row>
    <row r="213" spans="2:14" s="130" customFormat="1">
      <c r="B213" s="106" t="s">
        <v>1310</v>
      </c>
      <c r="C213" s="83" t="s">
        <v>1311</v>
      </c>
      <c r="D213" s="96" t="s">
        <v>32</v>
      </c>
      <c r="E213" s="96" t="s">
        <v>1161</v>
      </c>
      <c r="F213" s="83"/>
      <c r="G213" s="96" t="s">
        <v>1312</v>
      </c>
      <c r="H213" s="96" t="s">
        <v>150</v>
      </c>
      <c r="I213" s="93">
        <v>849.99999999999989</v>
      </c>
      <c r="J213" s="95">
        <v>8732</v>
      </c>
      <c r="K213" s="93">
        <v>318.08579999999995</v>
      </c>
      <c r="L213" s="94">
        <v>2.8743183925902583E-6</v>
      </c>
      <c r="M213" s="94">
        <v>1.993477726166675E-3</v>
      </c>
      <c r="N213" s="94">
        <f>K213/'סכום נכסי הקרן'!$C$43</f>
        <v>1.8688993565385423E-4</v>
      </c>
    </row>
    <row r="214" spans="2:14" s="130" customFormat="1">
      <c r="B214" s="106" t="s">
        <v>1313</v>
      </c>
      <c r="C214" s="83" t="s">
        <v>1314</v>
      </c>
      <c r="D214" s="96" t="s">
        <v>142</v>
      </c>
      <c r="E214" s="96" t="s">
        <v>1161</v>
      </c>
      <c r="F214" s="83"/>
      <c r="G214" s="96" t="s">
        <v>1186</v>
      </c>
      <c r="H214" s="96" t="s">
        <v>1294</v>
      </c>
      <c r="I214" s="93">
        <v>369.99999999999994</v>
      </c>
      <c r="J214" s="95">
        <v>23670</v>
      </c>
      <c r="K214" s="93">
        <v>343.23084999999992</v>
      </c>
      <c r="L214" s="94">
        <v>5.2664338713114136E-7</v>
      </c>
      <c r="M214" s="94">
        <v>2.1510644436446239E-3</v>
      </c>
      <c r="N214" s="94">
        <f>K214/'סכום נכסי הקרן'!$C$43</f>
        <v>2.0166380099620194E-4</v>
      </c>
    </row>
    <row r="215" spans="2:14" s="130" customFormat="1">
      <c r="B215" s="106" t="s">
        <v>1315</v>
      </c>
      <c r="C215" s="83" t="s">
        <v>1316</v>
      </c>
      <c r="D215" s="96" t="s">
        <v>32</v>
      </c>
      <c r="E215" s="96" t="s">
        <v>1161</v>
      </c>
      <c r="F215" s="83"/>
      <c r="G215" s="96" t="s">
        <v>1165</v>
      </c>
      <c r="H215" s="96" t="s">
        <v>150</v>
      </c>
      <c r="I215" s="93">
        <v>929.99999999999989</v>
      </c>
      <c r="J215" s="95">
        <v>7068.3</v>
      </c>
      <c r="K215" s="93">
        <v>281.71472999999992</v>
      </c>
      <c r="L215" s="94">
        <v>7.5701814920569189E-7</v>
      </c>
      <c r="M215" s="94">
        <v>1.7655363407862242E-3</v>
      </c>
      <c r="N215" s="94">
        <f>K215/'סכום נכסי הקרן'!$C$43</f>
        <v>1.6552027082769149E-4</v>
      </c>
    </row>
    <row r="216" spans="2:14" s="130" customFormat="1">
      <c r="B216" s="106" t="s">
        <v>1317</v>
      </c>
      <c r="C216" s="83" t="s">
        <v>1318</v>
      </c>
      <c r="D216" s="96" t="s">
        <v>1160</v>
      </c>
      <c r="E216" s="96" t="s">
        <v>1161</v>
      </c>
      <c r="F216" s="83"/>
      <c r="G216" s="96" t="s">
        <v>1319</v>
      </c>
      <c r="H216" s="96" t="s">
        <v>148</v>
      </c>
      <c r="I216" s="93">
        <v>2399.9999999999995</v>
      </c>
      <c r="J216" s="95">
        <v>5970</v>
      </c>
      <c r="K216" s="93">
        <v>539.59248000000002</v>
      </c>
      <c r="L216" s="94">
        <v>1.6237061091942355E-6</v>
      </c>
      <c r="M216" s="94">
        <v>3.3816837786755562E-3</v>
      </c>
      <c r="N216" s="94">
        <f>K216/'סכום נכסי הקרן'!$C$43</f>
        <v>3.1703522718242577E-4</v>
      </c>
    </row>
    <row r="217" spans="2:14" s="130" customFormat="1">
      <c r="B217" s="106" t="s">
        <v>1320</v>
      </c>
      <c r="C217" s="83" t="s">
        <v>1321</v>
      </c>
      <c r="D217" s="96" t="s">
        <v>32</v>
      </c>
      <c r="E217" s="96" t="s">
        <v>1161</v>
      </c>
      <c r="F217" s="83"/>
      <c r="G217" s="96" t="s">
        <v>1322</v>
      </c>
      <c r="H217" s="96" t="s">
        <v>150</v>
      </c>
      <c r="I217" s="93">
        <v>949.99999999999989</v>
      </c>
      <c r="J217" s="95">
        <v>7700</v>
      </c>
      <c r="K217" s="93">
        <v>313.49163999999996</v>
      </c>
      <c r="L217" s="94">
        <v>4.4985236650330326E-6</v>
      </c>
      <c r="M217" s="94">
        <v>1.9646856341259556E-3</v>
      </c>
      <c r="N217" s="94">
        <f>K217/'סכום נכסי הקרן'!$C$43</f>
        <v>1.8419065682159102E-4</v>
      </c>
    </row>
    <row r="218" spans="2:14" s="130" customFormat="1">
      <c r="B218" s="106" t="s">
        <v>1323</v>
      </c>
      <c r="C218" s="83" t="s">
        <v>1324</v>
      </c>
      <c r="D218" s="96" t="s">
        <v>1164</v>
      </c>
      <c r="E218" s="96" t="s">
        <v>1161</v>
      </c>
      <c r="F218" s="83"/>
      <c r="G218" s="96" t="s">
        <v>1213</v>
      </c>
      <c r="H218" s="96" t="s">
        <v>148</v>
      </c>
      <c r="I218" s="93">
        <v>1289.9999999999998</v>
      </c>
      <c r="J218" s="95">
        <v>7835</v>
      </c>
      <c r="K218" s="93">
        <v>380.63526999999999</v>
      </c>
      <c r="L218" s="94">
        <v>1.9469017883310142E-6</v>
      </c>
      <c r="M218" s="94">
        <v>2.3854819439863032E-3</v>
      </c>
      <c r="N218" s="94">
        <f>K218/'סכום נכסי הקרן'!$C$43</f>
        <v>2.2364060614427756E-4</v>
      </c>
    </row>
    <row r="219" spans="2:14" s="130" customFormat="1">
      <c r="B219" s="106" t="s">
        <v>1325</v>
      </c>
      <c r="C219" s="83" t="s">
        <v>1326</v>
      </c>
      <c r="D219" s="96" t="s">
        <v>32</v>
      </c>
      <c r="E219" s="96" t="s">
        <v>1161</v>
      </c>
      <c r="F219" s="83"/>
      <c r="G219" s="96" t="s">
        <v>709</v>
      </c>
      <c r="H219" s="96" t="s">
        <v>150</v>
      </c>
      <c r="I219" s="93">
        <v>159.99999999999997</v>
      </c>
      <c r="J219" s="95">
        <v>24180</v>
      </c>
      <c r="K219" s="93">
        <v>165.80129999999997</v>
      </c>
      <c r="L219" s="94">
        <v>1.6200785077894284E-6</v>
      </c>
      <c r="M219" s="94">
        <v>1.0390944786578928E-3</v>
      </c>
      <c r="N219" s="94">
        <f>K219/'סכום נכסי הקרן'!$C$43</f>
        <v>9.741583650802828E-5</v>
      </c>
    </row>
    <row r="220" spans="2:14" s="130" customFormat="1">
      <c r="B220" s="106" t="s">
        <v>1327</v>
      </c>
      <c r="C220" s="83" t="s">
        <v>1328</v>
      </c>
      <c r="D220" s="96" t="s">
        <v>1164</v>
      </c>
      <c r="E220" s="96" t="s">
        <v>1161</v>
      </c>
      <c r="F220" s="83"/>
      <c r="G220" s="96" t="s">
        <v>1231</v>
      </c>
      <c r="H220" s="96" t="s">
        <v>148</v>
      </c>
      <c r="I220" s="93">
        <v>5339.9999999999991</v>
      </c>
      <c r="J220" s="95">
        <v>4059</v>
      </c>
      <c r="K220" s="93">
        <v>821.41091999999981</v>
      </c>
      <c r="L220" s="94">
        <v>3.0761855669724783E-6</v>
      </c>
      <c r="M220" s="94">
        <v>5.1478700811230065E-3</v>
      </c>
      <c r="N220" s="94">
        <f>K220/'סכום נכסי הקרן'!$C$43</f>
        <v>4.8261643237193611E-4</v>
      </c>
    </row>
    <row r="221" spans="2:14" s="130" customFormat="1">
      <c r="B221" s="106" t="s">
        <v>1329</v>
      </c>
      <c r="C221" s="83" t="s">
        <v>1330</v>
      </c>
      <c r="D221" s="96" t="s">
        <v>1164</v>
      </c>
      <c r="E221" s="96" t="s">
        <v>1161</v>
      </c>
      <c r="F221" s="83"/>
      <c r="G221" s="96" t="s">
        <v>1165</v>
      </c>
      <c r="H221" s="96" t="s">
        <v>148</v>
      </c>
      <c r="I221" s="93">
        <v>3059.9999999999995</v>
      </c>
      <c r="J221" s="95">
        <v>7648</v>
      </c>
      <c r="K221" s="93">
        <v>881.35245999999984</v>
      </c>
      <c r="L221" s="94">
        <v>1.5944716911055543E-6</v>
      </c>
      <c r="M221" s="94">
        <v>5.5235301227285387E-3</v>
      </c>
      <c r="N221" s="94">
        <f>K221/'סכום נכסי הקרן'!$C$43</f>
        <v>5.1783482487355976E-4</v>
      </c>
    </row>
    <row r="222" spans="2:14" s="130" customFormat="1">
      <c r="B222" s="106" t="s">
        <v>1331</v>
      </c>
      <c r="C222" s="83" t="s">
        <v>1332</v>
      </c>
      <c r="D222" s="96" t="s">
        <v>1164</v>
      </c>
      <c r="E222" s="96" t="s">
        <v>1161</v>
      </c>
      <c r="F222" s="83"/>
      <c r="G222" s="96" t="s">
        <v>1165</v>
      </c>
      <c r="H222" s="96" t="s">
        <v>148</v>
      </c>
      <c r="I222" s="93">
        <v>749.99999999999989</v>
      </c>
      <c r="J222" s="95">
        <v>5231</v>
      </c>
      <c r="K222" s="93">
        <v>147.74959999999999</v>
      </c>
      <c r="L222" s="94">
        <v>6.0683393561331731E-6</v>
      </c>
      <c r="M222" s="94">
        <v>9.2596254422560133E-4</v>
      </c>
      <c r="N222" s="94">
        <f>K222/'סכום נכסי הקרן'!$C$43</f>
        <v>8.6809638270185919E-5</v>
      </c>
    </row>
    <row r="223" spans="2:14" s="130" customFormat="1">
      <c r="B223" s="106" t="s">
        <v>1333</v>
      </c>
      <c r="C223" s="83" t="s">
        <v>1334</v>
      </c>
      <c r="D223" s="96" t="s">
        <v>139</v>
      </c>
      <c r="E223" s="96" t="s">
        <v>1161</v>
      </c>
      <c r="F223" s="83"/>
      <c r="G223" s="96" t="s">
        <v>1225</v>
      </c>
      <c r="H223" s="96" t="s">
        <v>151</v>
      </c>
      <c r="I223" s="93">
        <v>50819.999999999993</v>
      </c>
      <c r="J223" s="95">
        <v>221.2</v>
      </c>
      <c r="K223" s="93">
        <v>610.05866999999989</v>
      </c>
      <c r="L223" s="94">
        <v>1.9135604443530728E-6</v>
      </c>
      <c r="M223" s="94">
        <v>3.8233029273858372E-3</v>
      </c>
      <c r="N223" s="94">
        <f>K223/'סכום נכסי הקרן'!$C$43</f>
        <v>3.5843733225870473E-4</v>
      </c>
    </row>
    <row r="224" spans="2:14" s="130" customFormat="1">
      <c r="B224" s="106" t="s">
        <v>1335</v>
      </c>
      <c r="C224" s="83" t="s">
        <v>1336</v>
      </c>
      <c r="D224" s="96" t="s">
        <v>32</v>
      </c>
      <c r="E224" s="96" t="s">
        <v>1161</v>
      </c>
      <c r="F224" s="83"/>
      <c r="G224" s="96" t="s">
        <v>709</v>
      </c>
      <c r="H224" s="96" t="s">
        <v>150</v>
      </c>
      <c r="I224" s="93">
        <v>1399.9999999999998</v>
      </c>
      <c r="J224" s="95">
        <v>3150.8</v>
      </c>
      <c r="K224" s="93">
        <v>189.04295999999997</v>
      </c>
      <c r="L224" s="94">
        <v>3.0042878225845462E-6</v>
      </c>
      <c r="M224" s="94">
        <v>1.1847524474485113E-3</v>
      </c>
      <c r="N224" s="94">
        <f>K224/'סכום נכסי הקרן'!$C$43</f>
        <v>1.1107137329052143E-4</v>
      </c>
    </row>
    <row r="225" spans="2:14" s="130" customFormat="1">
      <c r="B225" s="106" t="s">
        <v>1337</v>
      </c>
      <c r="C225" s="83" t="s">
        <v>1338</v>
      </c>
      <c r="D225" s="96" t="s">
        <v>1164</v>
      </c>
      <c r="E225" s="96" t="s">
        <v>1161</v>
      </c>
      <c r="F225" s="83"/>
      <c r="G225" s="96" t="s">
        <v>348</v>
      </c>
      <c r="H225" s="96" t="s">
        <v>148</v>
      </c>
      <c r="I225" s="93">
        <v>2149.9999999999995</v>
      </c>
      <c r="J225" s="95">
        <v>9931</v>
      </c>
      <c r="K225" s="93">
        <v>804.10313999999994</v>
      </c>
      <c r="L225" s="94">
        <v>1.317749040701682E-6</v>
      </c>
      <c r="M225" s="94">
        <v>5.0394003728889613E-3</v>
      </c>
      <c r="N225" s="94">
        <f>K225/'סכום נכסי הקרן'!$C$43</f>
        <v>4.7244732111166913E-4</v>
      </c>
    </row>
    <row r="226" spans="2:14" s="130" customFormat="1">
      <c r="B226" s="106" t="s">
        <v>1339</v>
      </c>
      <c r="C226" s="83" t="s">
        <v>1340</v>
      </c>
      <c r="D226" s="96" t="s">
        <v>1164</v>
      </c>
      <c r="E226" s="96" t="s">
        <v>1161</v>
      </c>
      <c r="F226" s="83"/>
      <c r="G226" s="96" t="s">
        <v>1231</v>
      </c>
      <c r="H226" s="96" t="s">
        <v>148</v>
      </c>
      <c r="I226" s="93">
        <v>4239.9999999999991</v>
      </c>
      <c r="J226" s="95">
        <v>4836</v>
      </c>
      <c r="K226" s="93">
        <v>772.2047399999999</v>
      </c>
      <c r="L226" s="94">
        <v>8.3840105792039766E-7</v>
      </c>
      <c r="M226" s="94">
        <v>4.8394896887265278E-3</v>
      </c>
      <c r="N226" s="94">
        <f>K226/'סכום נכסי הקרן'!$C$43</f>
        <v>4.5370555419387237E-4</v>
      </c>
    </row>
    <row r="227" spans="2:14" s="130" customFormat="1">
      <c r="B227" s="158"/>
      <c r="C227" s="158"/>
      <c r="D227" s="158"/>
    </row>
    <row r="228" spans="2:14" s="130" customFormat="1">
      <c r="B228" s="158"/>
      <c r="C228" s="158"/>
      <c r="D228" s="158"/>
    </row>
    <row r="229" spans="2:14" s="130" customFormat="1">
      <c r="B229" s="158"/>
      <c r="C229" s="158"/>
      <c r="D229" s="158"/>
    </row>
    <row r="230" spans="2:14" s="130" customFormat="1">
      <c r="B230" s="149" t="s">
        <v>55</v>
      </c>
      <c r="C230" s="158"/>
      <c r="D230" s="158"/>
    </row>
    <row r="231" spans="2:14" s="130" customFormat="1">
      <c r="B231" s="149" t="s">
        <v>130</v>
      </c>
      <c r="C231" s="158"/>
      <c r="D231" s="158"/>
    </row>
    <row r="232" spans="2:14" s="130" customFormat="1">
      <c r="B232" s="158"/>
      <c r="C232" s="158"/>
      <c r="D232" s="158"/>
    </row>
    <row r="233" spans="2:14" s="130" customFormat="1">
      <c r="B233" s="158"/>
      <c r="C233" s="158"/>
      <c r="D233" s="158"/>
    </row>
    <row r="234" spans="2:14" s="130" customFormat="1">
      <c r="B234" s="158"/>
      <c r="C234" s="158"/>
      <c r="D234" s="158"/>
    </row>
    <row r="235" spans="2:14" s="130" customFormat="1">
      <c r="B235" s="158"/>
      <c r="C235" s="158"/>
      <c r="D235" s="158"/>
    </row>
    <row r="236" spans="2:14" s="130" customFormat="1">
      <c r="B236" s="158"/>
      <c r="C236" s="158"/>
      <c r="D236" s="158"/>
    </row>
    <row r="237" spans="2:14" s="130" customFormat="1">
      <c r="B237" s="158"/>
      <c r="C237" s="158"/>
      <c r="D237" s="158"/>
    </row>
    <row r="238" spans="2:14" s="130" customFormat="1">
      <c r="B238" s="158"/>
      <c r="C238" s="158"/>
      <c r="D238" s="158"/>
    </row>
    <row r="239" spans="2:14" s="130" customFormat="1">
      <c r="B239" s="158"/>
      <c r="C239" s="158"/>
      <c r="D239" s="158"/>
    </row>
    <row r="240" spans="2:14" s="130" customFormat="1">
      <c r="B240" s="158"/>
      <c r="C240" s="158"/>
      <c r="D240" s="158"/>
    </row>
    <row r="241" spans="2:4" s="130" customFormat="1">
      <c r="B241" s="158"/>
      <c r="C241" s="158"/>
      <c r="D241" s="158"/>
    </row>
    <row r="242" spans="2:4" s="130" customFormat="1">
      <c r="B242" s="158"/>
      <c r="C242" s="158"/>
      <c r="D242" s="158"/>
    </row>
    <row r="243" spans="2:4" s="130" customFormat="1">
      <c r="B243" s="158"/>
      <c r="C243" s="158"/>
      <c r="D243" s="158"/>
    </row>
    <row r="244" spans="2:4" s="130" customFormat="1">
      <c r="B244" s="158"/>
      <c r="C244" s="158"/>
      <c r="D244" s="158"/>
    </row>
    <row r="245" spans="2:4" s="130" customFormat="1">
      <c r="B245" s="158"/>
      <c r="C245" s="158"/>
      <c r="D245" s="158"/>
    </row>
    <row r="246" spans="2:4" s="130" customFormat="1">
      <c r="B246" s="158"/>
      <c r="C246" s="158"/>
      <c r="D246" s="158"/>
    </row>
    <row r="247" spans="2:4" s="130" customFormat="1">
      <c r="B247" s="158"/>
      <c r="C247" s="158"/>
      <c r="D247" s="158"/>
    </row>
    <row r="248" spans="2:4" s="130" customFormat="1">
      <c r="B248" s="158"/>
      <c r="C248" s="158"/>
      <c r="D248" s="158"/>
    </row>
    <row r="249" spans="2:4" s="130" customFormat="1">
      <c r="B249" s="158"/>
      <c r="C249" s="158"/>
      <c r="D249" s="158"/>
    </row>
    <row r="250" spans="2:4" s="130" customFormat="1">
      <c r="B250" s="158"/>
      <c r="C250" s="158"/>
      <c r="D250" s="158"/>
    </row>
    <row r="251" spans="2:4" s="130" customFormat="1">
      <c r="B251" s="158"/>
      <c r="C251" s="158"/>
      <c r="D251" s="158"/>
    </row>
    <row r="252" spans="2:4" s="130" customFormat="1">
      <c r="B252" s="158"/>
      <c r="C252" s="158"/>
      <c r="D252" s="158"/>
    </row>
    <row r="253" spans="2:4" s="130" customFormat="1">
      <c r="B253" s="158"/>
      <c r="C253" s="158"/>
      <c r="D253" s="158"/>
    </row>
    <row r="254" spans="2:4" s="130" customFormat="1">
      <c r="B254" s="158"/>
      <c r="C254" s="158"/>
      <c r="D254" s="158"/>
    </row>
    <row r="255" spans="2:4" s="130" customFormat="1">
      <c r="B255" s="158"/>
      <c r="C255" s="158"/>
      <c r="D255" s="158"/>
    </row>
    <row r="256" spans="2:4" s="130" customFormat="1">
      <c r="B256" s="158"/>
      <c r="C256" s="158"/>
      <c r="D256" s="158"/>
    </row>
    <row r="257" spans="2:4" s="130" customFormat="1">
      <c r="B257" s="158"/>
      <c r="C257" s="158"/>
      <c r="D257" s="158"/>
    </row>
    <row r="258" spans="2:4" s="130" customFormat="1">
      <c r="B258" s="158"/>
      <c r="C258" s="158"/>
      <c r="D258" s="158"/>
    </row>
    <row r="259" spans="2:4" s="130" customFormat="1">
      <c r="B259" s="158"/>
      <c r="C259" s="158"/>
      <c r="D259" s="158"/>
    </row>
    <row r="260" spans="2:4" s="130" customFormat="1">
      <c r="B260" s="158"/>
      <c r="C260" s="158"/>
      <c r="D260" s="158"/>
    </row>
    <row r="261" spans="2:4" s="130" customFormat="1">
      <c r="B261" s="158"/>
      <c r="C261" s="158"/>
      <c r="D261" s="158"/>
    </row>
    <row r="262" spans="2:4" s="130" customFormat="1">
      <c r="B262" s="158"/>
      <c r="C262" s="158"/>
      <c r="D262" s="158"/>
    </row>
    <row r="263" spans="2:4" s="130" customFormat="1">
      <c r="B263" s="158"/>
      <c r="C263" s="158"/>
      <c r="D263" s="158"/>
    </row>
    <row r="264" spans="2:4" s="130" customFormat="1">
      <c r="B264" s="158"/>
      <c r="C264" s="158"/>
      <c r="D264" s="158"/>
    </row>
    <row r="265" spans="2:4" s="130" customFormat="1">
      <c r="B265" s="158"/>
      <c r="C265" s="158"/>
      <c r="D265" s="158"/>
    </row>
    <row r="266" spans="2:4" s="130" customFormat="1">
      <c r="B266" s="158"/>
      <c r="C266" s="158"/>
      <c r="D266" s="158"/>
    </row>
    <row r="267" spans="2:4" s="130" customFormat="1">
      <c r="B267" s="158"/>
      <c r="C267" s="158"/>
      <c r="D267" s="158"/>
    </row>
    <row r="268" spans="2:4" s="130" customFormat="1">
      <c r="B268" s="158"/>
      <c r="C268" s="158"/>
      <c r="D268" s="158"/>
    </row>
    <row r="269" spans="2:4" s="130" customFormat="1">
      <c r="B269" s="158"/>
      <c r="C269" s="158"/>
      <c r="D269" s="158"/>
    </row>
    <row r="270" spans="2:4" s="130" customFormat="1">
      <c r="B270" s="158"/>
      <c r="C270" s="158"/>
      <c r="D270" s="158"/>
    </row>
    <row r="271" spans="2:4" s="130" customFormat="1">
      <c r="B271" s="158"/>
      <c r="C271" s="158"/>
      <c r="D271" s="158"/>
    </row>
    <row r="272" spans="2:4" s="130" customFormat="1">
      <c r="B272" s="158"/>
      <c r="C272" s="158"/>
      <c r="D272" s="158"/>
    </row>
    <row r="273" spans="2:4" s="130" customFormat="1">
      <c r="B273" s="160"/>
      <c r="C273" s="158"/>
      <c r="D273" s="158"/>
    </row>
    <row r="274" spans="2:4" s="130" customFormat="1">
      <c r="B274" s="160"/>
      <c r="C274" s="158"/>
      <c r="D274" s="158"/>
    </row>
    <row r="275" spans="2:4" s="130" customFormat="1">
      <c r="B275" s="131"/>
      <c r="C275" s="158"/>
      <c r="D275" s="158"/>
    </row>
    <row r="276" spans="2:4" s="130" customFormat="1">
      <c r="B276" s="158"/>
      <c r="C276" s="158"/>
      <c r="D276" s="158"/>
    </row>
    <row r="277" spans="2:4" s="130" customFormat="1">
      <c r="B277" s="158"/>
      <c r="C277" s="158"/>
      <c r="D277" s="158"/>
    </row>
    <row r="278" spans="2:4" s="130" customFormat="1">
      <c r="B278" s="158"/>
      <c r="C278" s="158"/>
      <c r="D278" s="158"/>
    </row>
    <row r="279" spans="2:4" s="130" customFormat="1">
      <c r="B279" s="158"/>
      <c r="C279" s="158"/>
      <c r="D279" s="158"/>
    </row>
    <row r="280" spans="2:4" s="130" customFormat="1">
      <c r="B280" s="158"/>
      <c r="C280" s="158"/>
      <c r="D280" s="158"/>
    </row>
    <row r="281" spans="2:4" s="130" customFormat="1">
      <c r="B281" s="158"/>
      <c r="C281" s="158"/>
      <c r="D281" s="158"/>
    </row>
    <row r="282" spans="2:4" s="130" customFormat="1">
      <c r="B282" s="158"/>
      <c r="C282" s="158"/>
      <c r="D282" s="158"/>
    </row>
    <row r="283" spans="2:4" s="130" customFormat="1">
      <c r="B283" s="158"/>
      <c r="C283" s="158"/>
      <c r="D283" s="158"/>
    </row>
    <row r="284" spans="2:4" s="130" customFormat="1">
      <c r="B284" s="158"/>
      <c r="C284" s="158"/>
      <c r="D284" s="158"/>
    </row>
    <row r="285" spans="2:4" s="130" customFormat="1">
      <c r="B285" s="158"/>
      <c r="C285" s="158"/>
      <c r="D285" s="158"/>
    </row>
    <row r="286" spans="2:4" s="130" customFormat="1">
      <c r="B286" s="158"/>
      <c r="C286" s="158"/>
      <c r="D286" s="158"/>
    </row>
    <row r="287" spans="2:4" s="130" customFormat="1">
      <c r="B287" s="158"/>
      <c r="C287" s="158"/>
      <c r="D287" s="158"/>
    </row>
    <row r="288" spans="2:4" s="130" customFormat="1">
      <c r="B288" s="158"/>
      <c r="C288" s="158"/>
      <c r="D288" s="158"/>
    </row>
    <row r="289" spans="2:4" s="130" customFormat="1">
      <c r="B289" s="158"/>
      <c r="C289" s="158"/>
      <c r="D289" s="158"/>
    </row>
    <row r="290" spans="2:4" s="130" customFormat="1">
      <c r="B290" s="158"/>
      <c r="C290" s="158"/>
      <c r="D290" s="158"/>
    </row>
    <row r="291" spans="2:4" s="130" customFormat="1">
      <c r="B291" s="158"/>
      <c r="C291" s="158"/>
      <c r="D291" s="158"/>
    </row>
    <row r="292" spans="2:4" s="130" customFormat="1">
      <c r="B292" s="158"/>
      <c r="C292" s="158"/>
      <c r="D292" s="158"/>
    </row>
    <row r="293" spans="2:4" s="130" customFormat="1">
      <c r="B293" s="158"/>
      <c r="C293" s="158"/>
      <c r="D293" s="158"/>
    </row>
    <row r="294" spans="2:4" s="130" customFormat="1">
      <c r="B294" s="160"/>
      <c r="C294" s="158"/>
      <c r="D294" s="158"/>
    </row>
    <row r="295" spans="2:4" s="130" customFormat="1">
      <c r="B295" s="160"/>
      <c r="C295" s="158"/>
      <c r="D295" s="158"/>
    </row>
    <row r="296" spans="2:4" s="130" customFormat="1">
      <c r="B296" s="131"/>
      <c r="C296" s="158"/>
      <c r="D296" s="158"/>
    </row>
    <row r="297" spans="2:4" s="130" customFormat="1">
      <c r="B297" s="158"/>
      <c r="C297" s="158"/>
      <c r="D297" s="158"/>
    </row>
    <row r="298" spans="2:4" s="130" customFormat="1">
      <c r="B298" s="158"/>
      <c r="C298" s="158"/>
      <c r="D298" s="158"/>
    </row>
    <row r="299" spans="2:4" s="130" customFormat="1">
      <c r="B299" s="158"/>
      <c r="C299" s="158"/>
      <c r="D299" s="158"/>
    </row>
    <row r="300" spans="2:4" s="130" customFormat="1">
      <c r="B300" s="158"/>
      <c r="C300" s="158"/>
      <c r="D300" s="158"/>
    </row>
    <row r="301" spans="2:4" s="130" customFormat="1">
      <c r="B301" s="158"/>
      <c r="C301" s="158"/>
      <c r="D301" s="158"/>
    </row>
    <row r="302" spans="2:4" s="130" customFormat="1">
      <c r="B302" s="158"/>
      <c r="C302" s="158"/>
      <c r="D302" s="158"/>
    </row>
    <row r="303" spans="2:4" s="130" customFormat="1">
      <c r="B303" s="158"/>
      <c r="C303" s="158"/>
      <c r="D303" s="158"/>
    </row>
    <row r="304" spans="2:4" s="130" customFormat="1">
      <c r="B304" s="158"/>
      <c r="C304" s="158"/>
      <c r="D304" s="158"/>
    </row>
    <row r="305" spans="2:4" s="130" customFormat="1">
      <c r="B305" s="158"/>
      <c r="C305" s="158"/>
      <c r="D305" s="158"/>
    </row>
    <row r="306" spans="2:4" s="130" customFormat="1">
      <c r="B306" s="158"/>
      <c r="C306" s="158"/>
      <c r="D306" s="158"/>
    </row>
    <row r="307" spans="2:4" s="130" customFormat="1">
      <c r="B307" s="158"/>
      <c r="C307" s="158"/>
      <c r="D307" s="158"/>
    </row>
    <row r="308" spans="2:4" s="130" customFormat="1">
      <c r="B308" s="158"/>
      <c r="C308" s="158"/>
      <c r="D308" s="158"/>
    </row>
    <row r="309" spans="2:4" s="130" customFormat="1">
      <c r="B309" s="158"/>
      <c r="C309" s="158"/>
      <c r="D309" s="158"/>
    </row>
    <row r="310" spans="2:4" s="130" customFormat="1">
      <c r="B310" s="158"/>
      <c r="C310" s="158"/>
      <c r="D310" s="158"/>
    </row>
    <row r="311" spans="2:4" s="130" customFormat="1">
      <c r="B311" s="158"/>
      <c r="C311" s="158"/>
      <c r="D311" s="158"/>
    </row>
    <row r="312" spans="2:4" s="130" customFormat="1">
      <c r="B312" s="158"/>
      <c r="C312" s="158"/>
      <c r="D312" s="158"/>
    </row>
    <row r="313" spans="2:4" s="130" customFormat="1">
      <c r="B313" s="158"/>
      <c r="C313" s="158"/>
      <c r="D313" s="158"/>
    </row>
    <row r="314" spans="2:4" s="130" customFormat="1">
      <c r="B314" s="158"/>
      <c r="C314" s="158"/>
      <c r="D314" s="158"/>
    </row>
    <row r="315" spans="2:4" s="130" customFormat="1">
      <c r="B315" s="158"/>
      <c r="C315" s="158"/>
      <c r="D315" s="158"/>
    </row>
    <row r="316" spans="2:4" s="130" customFormat="1">
      <c r="B316" s="158"/>
      <c r="C316" s="158"/>
      <c r="D316" s="158"/>
    </row>
    <row r="317" spans="2:4" s="130" customFormat="1">
      <c r="B317" s="158"/>
      <c r="C317" s="158"/>
      <c r="D317" s="158"/>
    </row>
    <row r="318" spans="2:4" s="130" customFormat="1">
      <c r="B318" s="158"/>
      <c r="C318" s="158"/>
      <c r="D318" s="158"/>
    </row>
    <row r="319" spans="2:4" s="130" customFormat="1">
      <c r="B319" s="158"/>
      <c r="C319" s="158"/>
      <c r="D319" s="158"/>
    </row>
    <row r="320" spans="2:4" s="130" customFormat="1">
      <c r="B320" s="158"/>
      <c r="C320" s="158"/>
      <c r="D320" s="158"/>
    </row>
    <row r="321" spans="2:4" s="130" customFormat="1">
      <c r="B321" s="158"/>
      <c r="C321" s="158"/>
      <c r="D321" s="158"/>
    </row>
    <row r="322" spans="2:4" s="130" customFormat="1">
      <c r="B322" s="158"/>
      <c r="C322" s="158"/>
      <c r="D322" s="158"/>
    </row>
    <row r="323" spans="2:4" s="130" customFormat="1">
      <c r="B323" s="158"/>
      <c r="C323" s="158"/>
      <c r="D323" s="158"/>
    </row>
    <row r="324" spans="2:4" s="130" customFormat="1">
      <c r="B324" s="158"/>
      <c r="C324" s="158"/>
      <c r="D324" s="158"/>
    </row>
    <row r="325" spans="2:4" s="130" customFormat="1">
      <c r="B325" s="158"/>
      <c r="C325" s="158"/>
      <c r="D325" s="158"/>
    </row>
    <row r="326" spans="2:4" s="130" customFormat="1">
      <c r="B326" s="158"/>
      <c r="C326" s="158"/>
      <c r="D326" s="158"/>
    </row>
    <row r="327" spans="2:4" s="130" customFormat="1">
      <c r="B327" s="158"/>
      <c r="C327" s="158"/>
      <c r="D327" s="158"/>
    </row>
    <row r="328" spans="2:4" s="130" customFormat="1">
      <c r="B328" s="158"/>
      <c r="C328" s="158"/>
      <c r="D328" s="158"/>
    </row>
    <row r="329" spans="2:4" s="130" customFormat="1">
      <c r="B329" s="158"/>
      <c r="C329" s="158"/>
      <c r="D329" s="158"/>
    </row>
    <row r="330" spans="2:4" s="130" customFormat="1">
      <c r="B330" s="158"/>
      <c r="C330" s="158"/>
      <c r="D330" s="158"/>
    </row>
    <row r="331" spans="2:4" s="130" customFormat="1">
      <c r="B331" s="158"/>
      <c r="C331" s="158"/>
      <c r="D331" s="158"/>
    </row>
    <row r="332" spans="2:4" s="130" customFormat="1">
      <c r="B332" s="158"/>
      <c r="C332" s="158"/>
      <c r="D332" s="158"/>
    </row>
    <row r="333" spans="2:4" s="130" customFormat="1">
      <c r="B333" s="158"/>
      <c r="C333" s="158"/>
      <c r="D333" s="158"/>
    </row>
    <row r="334" spans="2:4" s="130" customFormat="1">
      <c r="B334" s="158"/>
      <c r="C334" s="158"/>
      <c r="D334" s="158"/>
    </row>
    <row r="335" spans="2:4" s="130" customFormat="1">
      <c r="B335" s="158"/>
      <c r="C335" s="158"/>
      <c r="D335" s="158"/>
    </row>
    <row r="336" spans="2:4" s="130" customFormat="1">
      <c r="B336" s="158"/>
      <c r="C336" s="158"/>
      <c r="D336" s="158"/>
    </row>
    <row r="337" spans="2:7" s="130" customFormat="1">
      <c r="B337" s="158"/>
      <c r="C337" s="158"/>
      <c r="D337" s="158"/>
    </row>
    <row r="338" spans="2:7" s="130" customFormat="1">
      <c r="B338" s="158"/>
      <c r="C338" s="158"/>
      <c r="D338" s="158"/>
    </row>
    <row r="339" spans="2:7" s="130" customFormat="1">
      <c r="B339" s="158"/>
      <c r="C339" s="158"/>
      <c r="D339" s="158"/>
    </row>
    <row r="340" spans="2:7" s="130" customFormat="1">
      <c r="B340" s="158"/>
      <c r="C340" s="158"/>
      <c r="D340" s="158"/>
    </row>
    <row r="341" spans="2:7" s="130" customFormat="1">
      <c r="B341" s="158"/>
      <c r="C341" s="158"/>
      <c r="D341" s="158"/>
    </row>
    <row r="342" spans="2:7" s="130" customFormat="1">
      <c r="B342" s="158"/>
      <c r="C342" s="158"/>
      <c r="D342" s="158"/>
    </row>
    <row r="343" spans="2:7" s="130" customFormat="1">
      <c r="B343" s="158"/>
      <c r="C343" s="158"/>
      <c r="D343" s="158"/>
    </row>
    <row r="344" spans="2:7" s="130" customFormat="1">
      <c r="B344" s="158"/>
      <c r="C344" s="158"/>
      <c r="D344" s="158"/>
    </row>
    <row r="345" spans="2:7" s="130" customFormat="1">
      <c r="B345" s="158"/>
      <c r="C345" s="158"/>
      <c r="D345" s="158"/>
    </row>
    <row r="346" spans="2:7" s="130" customFormat="1">
      <c r="B346" s="158"/>
      <c r="C346" s="158"/>
      <c r="D346" s="158"/>
    </row>
    <row r="347" spans="2:7" s="130" customFormat="1">
      <c r="B347" s="158"/>
      <c r="C347" s="158"/>
      <c r="D347" s="158"/>
    </row>
    <row r="348" spans="2:7" s="130" customFormat="1">
      <c r="B348" s="158"/>
      <c r="C348" s="158"/>
      <c r="D348" s="158"/>
    </row>
    <row r="349" spans="2:7" s="130" customFormat="1">
      <c r="B349" s="158"/>
      <c r="C349" s="158"/>
      <c r="D349" s="158"/>
    </row>
    <row r="350" spans="2:7" s="130" customFormat="1">
      <c r="B350" s="158"/>
      <c r="C350" s="158"/>
      <c r="D350" s="158"/>
    </row>
    <row r="351" spans="2:7">
      <c r="E351" s="1"/>
      <c r="F351" s="1"/>
      <c r="G351" s="1"/>
    </row>
    <row r="352" spans="2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1"/>
      <c r="E361" s="1"/>
      <c r="F361" s="1"/>
      <c r="G361" s="1"/>
    </row>
    <row r="362" spans="2:7">
      <c r="B362" s="41"/>
      <c r="E362" s="1"/>
      <c r="F362" s="1"/>
      <c r="G362" s="1"/>
    </row>
    <row r="363" spans="2:7">
      <c r="B363" s="3"/>
    </row>
  </sheetData>
  <sheetProtection password="CC03" sheet="1" objects="1" scenarios="1"/>
  <autoFilter ref="H1:H363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7">
      <formula1>$AW$6:$AW$23</formula1>
    </dataValidation>
    <dataValidation type="list" allowBlank="1" showInputMessage="1" showErrorMessage="1" sqref="H12:H357">
      <formula1>$BA$6:$BA$19</formula1>
    </dataValidation>
    <dataValidation type="list" allowBlank="1" showInputMessage="1" showErrorMessage="1" sqref="G12:G363">
      <formula1>$AY$6:$AY$29</formula1>
    </dataValidation>
  </dataValidations>
  <printOptions horizontalCentered="1"/>
  <pageMargins left="0" right="0" top="0.51181102362204722" bottom="0.51181102362204722" header="0" footer="0.23622047244094491"/>
  <pageSetup paperSize="9" scale="68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R255"/>
  <sheetViews>
    <sheetView rightToLeft="1" zoomScaleNormal="100" workbookViewId="0">
      <selection activeCell="I34" sqref="I34"/>
    </sheetView>
  </sheetViews>
  <sheetFormatPr defaultColWidth="9.140625" defaultRowHeight="18"/>
  <cols>
    <col min="1" max="1" width="6.28515625" style="1" customWidth="1"/>
    <col min="2" max="2" width="45.42578125" style="2" customWidth="1"/>
    <col min="3" max="3" width="22.5703125" style="2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4.2851562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26" width="5.7109375" style="1" customWidth="1"/>
    <col min="27" max="16384" width="9.140625" style="1"/>
  </cols>
  <sheetData>
    <row r="1" spans="2:44">
      <c r="B1" s="54" t="s">
        <v>162</v>
      </c>
      <c r="C1" s="77" t="s" vm="1">
        <v>217</v>
      </c>
    </row>
    <row r="2" spans="2:44">
      <c r="B2" s="54" t="s">
        <v>161</v>
      </c>
      <c r="C2" s="77" t="s">
        <v>218</v>
      </c>
    </row>
    <row r="3" spans="2:44">
      <c r="B3" s="54" t="s">
        <v>163</v>
      </c>
      <c r="C3" s="77" t="s">
        <v>219</v>
      </c>
    </row>
    <row r="4" spans="2:44">
      <c r="B4" s="54" t="s">
        <v>164</v>
      </c>
      <c r="C4" s="77">
        <v>414</v>
      </c>
    </row>
    <row r="6" spans="2:44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  <c r="AR6" s="3"/>
    </row>
    <row r="7" spans="2:44" ht="26.25" customHeight="1">
      <c r="B7" s="211" t="s">
        <v>109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  <c r="AO7" s="3"/>
      <c r="AR7" s="3"/>
    </row>
    <row r="8" spans="2:44" s="3" customFormat="1" ht="47.25">
      <c r="B8" s="20" t="s">
        <v>133</v>
      </c>
      <c r="C8" s="28" t="s">
        <v>54</v>
      </c>
      <c r="D8" s="69" t="s">
        <v>137</v>
      </c>
      <c r="E8" s="69" t="s">
        <v>135</v>
      </c>
      <c r="F8" s="69" t="s">
        <v>77</v>
      </c>
      <c r="G8" s="28" t="s">
        <v>120</v>
      </c>
      <c r="H8" s="28" t="s">
        <v>0</v>
      </c>
      <c r="I8" s="28" t="s">
        <v>124</v>
      </c>
      <c r="J8" s="28" t="s">
        <v>73</v>
      </c>
      <c r="K8" s="28" t="s">
        <v>70</v>
      </c>
      <c r="L8" s="69" t="s">
        <v>165</v>
      </c>
      <c r="M8" s="29" t="s">
        <v>167</v>
      </c>
      <c r="AO8" s="1"/>
      <c r="AP8" s="1"/>
      <c r="AR8" s="4"/>
    </row>
    <row r="9" spans="2:44" s="3" customFormat="1" ht="26.25" customHeight="1">
      <c r="B9" s="14"/>
      <c r="C9" s="15"/>
      <c r="D9" s="15"/>
      <c r="E9" s="15"/>
      <c r="F9" s="15"/>
      <c r="G9" s="15"/>
      <c r="H9" s="30" t="s">
        <v>22</v>
      </c>
      <c r="I9" s="30" t="s">
        <v>74</v>
      </c>
      <c r="J9" s="30" t="s">
        <v>23</v>
      </c>
      <c r="K9" s="30" t="s">
        <v>20</v>
      </c>
      <c r="L9" s="16" t="s">
        <v>20</v>
      </c>
      <c r="M9" s="16" t="s">
        <v>20</v>
      </c>
      <c r="AO9" s="1"/>
      <c r="AR9" s="4"/>
    </row>
    <row r="10" spans="2:4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5"/>
      <c r="AO10" s="1"/>
      <c r="AP10" s="3"/>
      <c r="AR10" s="1"/>
    </row>
    <row r="11" spans="2:44" s="4" customFormat="1" ht="18" customHeight="1">
      <c r="B11" s="78" t="s">
        <v>37</v>
      </c>
      <c r="C11" s="79"/>
      <c r="D11" s="79"/>
      <c r="E11" s="79"/>
      <c r="F11" s="79"/>
      <c r="G11" s="79"/>
      <c r="H11" s="87"/>
      <c r="I11" s="89"/>
      <c r="J11" s="87">
        <v>53985.194950000012</v>
      </c>
      <c r="K11" s="79"/>
      <c r="L11" s="88">
        <v>1</v>
      </c>
      <c r="M11" s="88">
        <f>J11/'סכום נכסי הקרן'!$C$43</f>
        <v>3.1718767736460665E-2</v>
      </c>
      <c r="N11" s="5"/>
      <c r="AO11" s="1"/>
      <c r="AP11" s="3"/>
      <c r="AR11" s="1"/>
    </row>
    <row r="12" spans="2:44" ht="20.25">
      <c r="B12" s="80" t="s">
        <v>212</v>
      </c>
      <c r="C12" s="81"/>
      <c r="D12" s="81"/>
      <c r="E12" s="81"/>
      <c r="F12" s="81"/>
      <c r="G12" s="81"/>
      <c r="H12" s="90"/>
      <c r="I12" s="92"/>
      <c r="J12" s="90">
        <v>10692.0412</v>
      </c>
      <c r="K12" s="81"/>
      <c r="L12" s="91">
        <v>0.19805506324285299</v>
      </c>
      <c r="M12" s="91">
        <f>J12/'סכום נכסי הקרן'!$C$43</f>
        <v>6.282062550030082E-3</v>
      </c>
      <c r="AP12" s="4"/>
    </row>
    <row r="13" spans="2:44">
      <c r="B13" s="100" t="s">
        <v>79</v>
      </c>
      <c r="C13" s="81"/>
      <c r="D13" s="81"/>
      <c r="E13" s="81"/>
      <c r="F13" s="81"/>
      <c r="G13" s="81"/>
      <c r="H13" s="90"/>
      <c r="I13" s="92"/>
      <c r="J13" s="90">
        <v>6962.1345799999999</v>
      </c>
      <c r="K13" s="81"/>
      <c r="L13" s="91">
        <v>0.12896377583610075</v>
      </c>
      <c r="M13" s="91">
        <f>J13/'סכום נכסי הקרן'!$C$43</f>
        <v>4.0905720521622587E-3</v>
      </c>
    </row>
    <row r="14" spans="2:44">
      <c r="B14" s="86" t="s">
        <v>1341</v>
      </c>
      <c r="C14" s="83" t="s">
        <v>1342</v>
      </c>
      <c r="D14" s="96" t="s">
        <v>138</v>
      </c>
      <c r="E14" s="83" t="s">
        <v>1343</v>
      </c>
      <c r="F14" s="96" t="s">
        <v>1344</v>
      </c>
      <c r="G14" s="96" t="s">
        <v>149</v>
      </c>
      <c r="H14" s="93">
        <v>35634.999999999993</v>
      </c>
      <c r="I14" s="95">
        <v>1249</v>
      </c>
      <c r="J14" s="93">
        <v>445.08114999999992</v>
      </c>
      <c r="K14" s="94">
        <v>1.7259024795404271E-4</v>
      </c>
      <c r="L14" s="94">
        <v>8.2445038943033365E-3</v>
      </c>
      <c r="M14" s="94">
        <f>J14/'סכום נכסי הקרן'!$C$43</f>
        <v>2.6150550412575301E-4</v>
      </c>
    </row>
    <row r="15" spans="2:44">
      <c r="B15" s="86" t="s">
        <v>1345</v>
      </c>
      <c r="C15" s="83" t="s">
        <v>1346</v>
      </c>
      <c r="D15" s="96" t="s">
        <v>138</v>
      </c>
      <c r="E15" s="83" t="s">
        <v>1347</v>
      </c>
      <c r="F15" s="96" t="s">
        <v>1344</v>
      </c>
      <c r="G15" s="96" t="s">
        <v>149</v>
      </c>
      <c r="H15" s="93">
        <v>35023.999999999993</v>
      </c>
      <c r="I15" s="95">
        <v>1249</v>
      </c>
      <c r="J15" s="93">
        <v>437.44975999999997</v>
      </c>
      <c r="K15" s="94">
        <v>1.3734901960784312E-4</v>
      </c>
      <c r="L15" s="94">
        <v>8.103143100717837E-3</v>
      </c>
      <c r="M15" s="94">
        <f>J15/'סכום נכסי הקרן'!$C$43</f>
        <v>2.5702171394697274E-4</v>
      </c>
    </row>
    <row r="16" spans="2:44" ht="20.25">
      <c r="B16" s="86" t="s">
        <v>1348</v>
      </c>
      <c r="C16" s="83" t="s">
        <v>1349</v>
      </c>
      <c r="D16" s="96" t="s">
        <v>138</v>
      </c>
      <c r="E16" s="83" t="s">
        <v>1347</v>
      </c>
      <c r="F16" s="96" t="s">
        <v>1344</v>
      </c>
      <c r="G16" s="96" t="s">
        <v>149</v>
      </c>
      <c r="H16" s="93">
        <v>43999.999999999993</v>
      </c>
      <c r="I16" s="95">
        <v>1251</v>
      </c>
      <c r="J16" s="93">
        <v>550.43999999999983</v>
      </c>
      <c r="K16" s="94">
        <v>3.0130829912417001E-4</v>
      </c>
      <c r="L16" s="94">
        <v>1.0196128781415093E-2</v>
      </c>
      <c r="M16" s="94">
        <f>J16/'סכום נכסי הקרן'!$C$43</f>
        <v>3.2340864062874706E-4</v>
      </c>
      <c r="AO16" s="4"/>
    </row>
    <row r="17" spans="2:13">
      <c r="B17" s="86" t="s">
        <v>1350</v>
      </c>
      <c r="C17" s="83" t="s">
        <v>1351</v>
      </c>
      <c r="D17" s="96" t="s">
        <v>138</v>
      </c>
      <c r="E17" s="83" t="s">
        <v>1352</v>
      </c>
      <c r="F17" s="96" t="s">
        <v>1344</v>
      </c>
      <c r="G17" s="96" t="s">
        <v>149</v>
      </c>
      <c r="H17" s="93">
        <v>929.99999999999989</v>
      </c>
      <c r="I17" s="95">
        <v>9673</v>
      </c>
      <c r="J17" s="93">
        <v>89.958899999999986</v>
      </c>
      <c r="K17" s="94">
        <v>6.5483734685255595E-5</v>
      </c>
      <c r="L17" s="94">
        <v>1.6663624181281198E-3</v>
      </c>
      <c r="M17" s="94">
        <f>J17/'סכום נכסי הקרן'!$C$43</f>
        <v>5.2854962505372793E-5</v>
      </c>
    </row>
    <row r="18" spans="2:13">
      <c r="B18" s="86" t="s">
        <v>1353</v>
      </c>
      <c r="C18" s="83" t="s">
        <v>1354</v>
      </c>
      <c r="D18" s="96" t="s">
        <v>138</v>
      </c>
      <c r="E18" s="83" t="s">
        <v>1352</v>
      </c>
      <c r="F18" s="96" t="s">
        <v>1344</v>
      </c>
      <c r="G18" s="96" t="s">
        <v>149</v>
      </c>
      <c r="H18" s="93">
        <v>6296.9999999999991</v>
      </c>
      <c r="I18" s="95">
        <v>12510</v>
      </c>
      <c r="J18" s="93">
        <v>787.75469999999984</v>
      </c>
      <c r="K18" s="94">
        <v>6.1339917456362485E-5</v>
      </c>
      <c r="L18" s="94">
        <v>1.4592050667402465E-2</v>
      </c>
      <c r="M18" s="94">
        <f>J18/'סכום נכסי הקרן'!$C$43</f>
        <v>4.6284186591800464E-4</v>
      </c>
    </row>
    <row r="19" spans="2:13">
      <c r="B19" s="86" t="s">
        <v>1355</v>
      </c>
      <c r="C19" s="83" t="s">
        <v>1356</v>
      </c>
      <c r="D19" s="96" t="s">
        <v>138</v>
      </c>
      <c r="E19" s="83" t="s">
        <v>1357</v>
      </c>
      <c r="F19" s="96" t="s">
        <v>1344</v>
      </c>
      <c r="G19" s="96" t="s">
        <v>149</v>
      </c>
      <c r="H19" s="93">
        <v>79734.999999999985</v>
      </c>
      <c r="I19" s="95">
        <v>978.5</v>
      </c>
      <c r="J19" s="93">
        <v>780.20697999999993</v>
      </c>
      <c r="K19" s="94">
        <v>7.6535505885199793E-4</v>
      </c>
      <c r="L19" s="94">
        <v>1.4452239743185363E-2</v>
      </c>
      <c r="M19" s="94">
        <f>J19/'סכום נכסי הקרן'!$C$43</f>
        <v>4.5840723568574249E-4</v>
      </c>
    </row>
    <row r="20" spans="2:13">
      <c r="B20" s="86" t="s">
        <v>1358</v>
      </c>
      <c r="C20" s="83" t="s">
        <v>1359</v>
      </c>
      <c r="D20" s="96" t="s">
        <v>138</v>
      </c>
      <c r="E20" s="83" t="s">
        <v>1357</v>
      </c>
      <c r="F20" s="96" t="s">
        <v>1344</v>
      </c>
      <c r="G20" s="96" t="s">
        <v>149</v>
      </c>
      <c r="H20" s="93">
        <v>3981.9999999999995</v>
      </c>
      <c r="I20" s="95">
        <v>12490</v>
      </c>
      <c r="J20" s="93">
        <v>497.35179999999991</v>
      </c>
      <c r="K20" s="94">
        <v>9.6307914445098797E-5</v>
      </c>
      <c r="L20" s="94">
        <v>9.2127443544593474E-3</v>
      </c>
      <c r="M20" s="94">
        <f>J20/'סכום נכסי הקרן'!$C$43</f>
        <v>2.9221689839448531E-4</v>
      </c>
    </row>
    <row r="21" spans="2:13">
      <c r="B21" s="86" t="s">
        <v>1360</v>
      </c>
      <c r="C21" s="83" t="s">
        <v>1361</v>
      </c>
      <c r="D21" s="96" t="s">
        <v>138</v>
      </c>
      <c r="E21" s="83" t="s">
        <v>1347</v>
      </c>
      <c r="F21" s="96" t="s">
        <v>1344</v>
      </c>
      <c r="G21" s="96" t="s">
        <v>149</v>
      </c>
      <c r="H21" s="93">
        <v>284465.99999999994</v>
      </c>
      <c r="I21" s="95">
        <v>987.1</v>
      </c>
      <c r="J21" s="93">
        <v>2807.96389</v>
      </c>
      <c r="K21" s="94">
        <v>8.1275999999999987E-3</v>
      </c>
      <c r="L21" s="94">
        <v>5.2013591737525053E-2</v>
      </c>
      <c r="M21" s="94">
        <f>J21/'סכום נכסי הקרן'!$C$43</f>
        <v>1.649807035461647E-3</v>
      </c>
    </row>
    <row r="22" spans="2:13">
      <c r="B22" s="86" t="s">
        <v>1362</v>
      </c>
      <c r="C22" s="83" t="s">
        <v>1363</v>
      </c>
      <c r="D22" s="96" t="s">
        <v>138</v>
      </c>
      <c r="E22" s="83" t="s">
        <v>1347</v>
      </c>
      <c r="F22" s="96" t="s">
        <v>1344</v>
      </c>
      <c r="G22" s="96" t="s">
        <v>149</v>
      </c>
      <c r="H22" s="93">
        <v>56899.999999999993</v>
      </c>
      <c r="I22" s="95">
        <v>994.6</v>
      </c>
      <c r="J22" s="93">
        <v>565.92739999999992</v>
      </c>
      <c r="K22" s="94">
        <v>1.1394751417289793E-3</v>
      </c>
      <c r="L22" s="94">
        <v>1.0483011138964124E-2</v>
      </c>
      <c r="M22" s="94">
        <f>J22/'סכום נכסי הקרן'!$C$43</f>
        <v>3.3250819549553309E-4</v>
      </c>
    </row>
    <row r="23" spans="2:13">
      <c r="B23" s="82"/>
      <c r="C23" s="83"/>
      <c r="D23" s="83"/>
      <c r="E23" s="83"/>
      <c r="F23" s="83"/>
      <c r="G23" s="83"/>
      <c r="H23" s="93"/>
      <c r="I23" s="95"/>
      <c r="J23" s="83"/>
      <c r="K23" s="83"/>
      <c r="L23" s="94"/>
      <c r="M23" s="83"/>
    </row>
    <row r="24" spans="2:13">
      <c r="B24" s="100" t="s">
        <v>80</v>
      </c>
      <c r="C24" s="81"/>
      <c r="D24" s="81"/>
      <c r="E24" s="81"/>
      <c r="F24" s="81"/>
      <c r="G24" s="81"/>
      <c r="H24" s="90"/>
      <c r="I24" s="92"/>
      <c r="J24" s="90">
        <v>3729.9066199999993</v>
      </c>
      <c r="K24" s="81"/>
      <c r="L24" s="91">
        <v>6.9091287406752216E-2</v>
      </c>
      <c r="M24" s="91">
        <f>J24/'סכום נכסי הקרן'!$C$43</f>
        <v>2.1914904978678237E-3</v>
      </c>
    </row>
    <row r="25" spans="2:13">
      <c r="B25" s="86" t="s">
        <v>1364</v>
      </c>
      <c r="C25" s="83" t="s">
        <v>1365</v>
      </c>
      <c r="D25" s="96" t="s">
        <v>138</v>
      </c>
      <c r="E25" s="83" t="s">
        <v>1347</v>
      </c>
      <c r="F25" s="96" t="s">
        <v>1366</v>
      </c>
      <c r="G25" s="96" t="s">
        <v>149</v>
      </c>
      <c r="H25" s="93">
        <v>2099.9999999999995</v>
      </c>
      <c r="I25" s="95">
        <v>3188.62</v>
      </c>
      <c r="J25" s="93">
        <v>66.961019999999991</v>
      </c>
      <c r="K25" s="94">
        <v>6.3662422788091552E-5</v>
      </c>
      <c r="L25" s="94">
        <v>1.2403589551175636E-3</v>
      </c>
      <c r="M25" s="94">
        <f>J25/'סכום נכסי הקרן'!$C$43</f>
        <v>3.9342657607213045E-5</v>
      </c>
    </row>
    <row r="26" spans="2:13">
      <c r="B26" s="86" t="s">
        <v>1367</v>
      </c>
      <c r="C26" s="83" t="s">
        <v>1368</v>
      </c>
      <c r="D26" s="96" t="s">
        <v>138</v>
      </c>
      <c r="E26" s="83" t="s">
        <v>1347</v>
      </c>
      <c r="F26" s="96" t="s">
        <v>1366</v>
      </c>
      <c r="G26" s="96" t="s">
        <v>149</v>
      </c>
      <c r="H26" s="93">
        <v>152999.99999999997</v>
      </c>
      <c r="I26" s="95">
        <v>300</v>
      </c>
      <c r="J26" s="93">
        <v>458.99999999999994</v>
      </c>
      <c r="K26" s="94">
        <v>3.4382022471910107E-4</v>
      </c>
      <c r="L26" s="94">
        <v>8.502331063639141E-3</v>
      </c>
      <c r="M26" s="94">
        <f>J26/'סכום נכסי הקרן'!$C$43</f>
        <v>2.6968346422606449E-4</v>
      </c>
    </row>
    <row r="27" spans="2:13">
      <c r="B27" s="86" t="s">
        <v>1369</v>
      </c>
      <c r="C27" s="83" t="s">
        <v>1370</v>
      </c>
      <c r="D27" s="96" t="s">
        <v>138</v>
      </c>
      <c r="E27" s="83" t="s">
        <v>1347</v>
      </c>
      <c r="F27" s="96" t="s">
        <v>1366</v>
      </c>
      <c r="G27" s="96" t="s">
        <v>149</v>
      </c>
      <c r="H27" s="93">
        <v>1047999.9999999999</v>
      </c>
      <c r="I27" s="95">
        <v>305.72000000000003</v>
      </c>
      <c r="J27" s="93">
        <v>3203.9455999999996</v>
      </c>
      <c r="K27" s="94">
        <v>2.3550561797752805E-3</v>
      </c>
      <c r="L27" s="94">
        <v>5.9348597387995521E-2</v>
      </c>
      <c r="M27" s="94">
        <f>J27/'סכום נכסי הקרן'!$C$43</f>
        <v>1.8824643760345461E-3</v>
      </c>
    </row>
    <row r="28" spans="2:13">
      <c r="B28" s="82"/>
      <c r="C28" s="83"/>
      <c r="D28" s="83"/>
      <c r="E28" s="83"/>
      <c r="F28" s="83"/>
      <c r="G28" s="83"/>
      <c r="H28" s="93"/>
      <c r="I28" s="95"/>
      <c r="J28" s="83"/>
      <c r="K28" s="83"/>
      <c r="L28" s="94"/>
      <c r="M28" s="83"/>
    </row>
    <row r="29" spans="2:13">
      <c r="B29" s="80" t="s">
        <v>211</v>
      </c>
      <c r="C29" s="81"/>
      <c r="D29" s="81"/>
      <c r="E29" s="81"/>
      <c r="F29" s="81"/>
      <c r="G29" s="81"/>
      <c r="H29" s="90"/>
      <c r="I29" s="92"/>
      <c r="J29" s="90">
        <v>43293.15374999999</v>
      </c>
      <c r="K29" s="81"/>
      <c r="L29" s="91">
        <v>0.80194493675714662</v>
      </c>
      <c r="M29" s="91">
        <f>J29/'סכום נכסי הקרן'!$C$43</f>
        <v>2.5436705186430573E-2</v>
      </c>
    </row>
    <row r="30" spans="2:13" s="130" customFormat="1">
      <c r="B30" s="100" t="s">
        <v>81</v>
      </c>
      <c r="C30" s="81"/>
      <c r="D30" s="81"/>
      <c r="E30" s="81"/>
      <c r="F30" s="81"/>
      <c r="G30" s="81"/>
      <c r="H30" s="90"/>
      <c r="I30" s="92"/>
      <c r="J30" s="90">
        <v>43293.15374999999</v>
      </c>
      <c r="K30" s="81"/>
      <c r="L30" s="91">
        <v>0.80194493675714662</v>
      </c>
      <c r="M30" s="91">
        <f>J30/'סכום נכסי הקרן'!$C$43</f>
        <v>2.5436705186430573E-2</v>
      </c>
    </row>
    <row r="31" spans="2:13" s="130" customFormat="1">
      <c r="B31" s="86" t="s">
        <v>1371</v>
      </c>
      <c r="C31" s="83" t="s">
        <v>1372</v>
      </c>
      <c r="D31" s="96" t="s">
        <v>32</v>
      </c>
      <c r="E31" s="83"/>
      <c r="F31" s="96" t="s">
        <v>1344</v>
      </c>
      <c r="G31" s="96" t="s">
        <v>148</v>
      </c>
      <c r="H31" s="93">
        <v>40019.999999999993</v>
      </c>
      <c r="I31" s="95">
        <v>2394</v>
      </c>
      <c r="J31" s="93">
        <v>3608.1247599999997</v>
      </c>
      <c r="K31" s="94">
        <v>1.4414569650537811E-3</v>
      </c>
      <c r="L31" s="94">
        <v>6.6835449299419425E-2</v>
      </c>
      <c r="M31" s="94">
        <f>J31/'סכום נכסי הקרן'!$C$43</f>
        <v>2.119938092890278E-3</v>
      </c>
    </row>
    <row r="32" spans="2:13" s="130" customFormat="1">
      <c r="B32" s="86" t="s">
        <v>1373</v>
      </c>
      <c r="C32" s="83" t="s">
        <v>1374</v>
      </c>
      <c r="D32" s="96" t="s">
        <v>140</v>
      </c>
      <c r="E32" s="83"/>
      <c r="F32" s="96" t="s">
        <v>1344</v>
      </c>
      <c r="G32" s="96" t="s">
        <v>157</v>
      </c>
      <c r="H32" s="93">
        <v>42093.999999999993</v>
      </c>
      <c r="I32" s="95">
        <v>1414</v>
      </c>
      <c r="J32" s="93">
        <v>1995.9148699999996</v>
      </c>
      <c r="K32" s="94">
        <v>4.6690581634194375E-5</v>
      </c>
      <c r="L32" s="94">
        <v>3.697152287490256E-2</v>
      </c>
      <c r="M32" s="94">
        <f>J32/'סכום נכסי הקרן'!$C$43</f>
        <v>1.1726911469322769E-3</v>
      </c>
    </row>
    <row r="33" spans="2:13" s="130" customFormat="1">
      <c r="B33" s="86" t="s">
        <v>1375</v>
      </c>
      <c r="C33" s="83" t="s">
        <v>1376</v>
      </c>
      <c r="D33" s="96" t="s">
        <v>32</v>
      </c>
      <c r="E33" s="83"/>
      <c r="F33" s="96" t="s">
        <v>1344</v>
      </c>
      <c r="G33" s="96" t="s">
        <v>157</v>
      </c>
      <c r="H33" s="93">
        <v>215.99999999999997</v>
      </c>
      <c r="I33" s="95">
        <v>17350</v>
      </c>
      <c r="J33" s="93">
        <v>125.66826999999998</v>
      </c>
      <c r="K33" s="94">
        <v>2.529500652681432E-6</v>
      </c>
      <c r="L33" s="94">
        <v>2.3278284002936616E-3</v>
      </c>
      <c r="M33" s="94">
        <f>J33/'סכום נכסי הקרן'!$C$43</f>
        <v>7.3835848359251433E-5</v>
      </c>
    </row>
    <row r="34" spans="2:13" s="130" customFormat="1">
      <c r="B34" s="86" t="s">
        <v>1377</v>
      </c>
      <c r="C34" s="83" t="s">
        <v>1378</v>
      </c>
      <c r="D34" s="96" t="s">
        <v>32</v>
      </c>
      <c r="E34" s="83"/>
      <c r="F34" s="96" t="s">
        <v>1344</v>
      </c>
      <c r="G34" s="96" t="s">
        <v>150</v>
      </c>
      <c r="H34" s="93">
        <v>9982.9999999999982</v>
      </c>
      <c r="I34" s="95">
        <v>2349</v>
      </c>
      <c r="J34" s="93">
        <v>1004.9760699999998</v>
      </c>
      <c r="K34" s="94">
        <v>9.9667004580708692E-4</v>
      </c>
      <c r="L34" s="94">
        <v>1.8615771804302794E-2</v>
      </c>
      <c r="M34" s="94">
        <f>J34/'סכום נכסי הקרן'!$C$43</f>
        <v>5.9046934209563365E-4</v>
      </c>
    </row>
    <row r="35" spans="2:13" s="130" customFormat="1">
      <c r="B35" s="86" t="s">
        <v>1379</v>
      </c>
      <c r="C35" s="83" t="s">
        <v>1380</v>
      </c>
      <c r="D35" s="96" t="s">
        <v>1164</v>
      </c>
      <c r="E35" s="83"/>
      <c r="F35" s="96" t="s">
        <v>1344</v>
      </c>
      <c r="G35" s="96" t="s">
        <v>148</v>
      </c>
      <c r="H35" s="93">
        <v>3479.9999999999995</v>
      </c>
      <c r="I35" s="95">
        <v>6189</v>
      </c>
      <c r="J35" s="93">
        <v>811.11052999999981</v>
      </c>
      <c r="K35" s="94">
        <v>1.6769128612470254E-5</v>
      </c>
      <c r="L35" s="94">
        <v>1.5024684651990862E-2</v>
      </c>
      <c r="M35" s="94">
        <f>J35/'סכום נכסי הקרן'!$C$43</f>
        <v>4.7656448279006353E-4</v>
      </c>
    </row>
    <row r="36" spans="2:13" s="130" customFormat="1">
      <c r="B36" s="86" t="s">
        <v>1381</v>
      </c>
      <c r="C36" s="83" t="s">
        <v>1382</v>
      </c>
      <c r="D36" s="96" t="s">
        <v>1164</v>
      </c>
      <c r="E36" s="83"/>
      <c r="F36" s="96" t="s">
        <v>1344</v>
      </c>
      <c r="G36" s="96" t="s">
        <v>148</v>
      </c>
      <c r="H36" s="93">
        <v>957.99999999999989</v>
      </c>
      <c r="I36" s="95">
        <v>2068</v>
      </c>
      <c r="J36" s="93">
        <v>74.609889999999979</v>
      </c>
      <c r="K36" s="94">
        <v>9.825641025641024E-5</v>
      </c>
      <c r="L36" s="94">
        <v>1.3820435411801724E-3</v>
      </c>
      <c r="M36" s="94">
        <f>J36/'סכום נכסי הקרן'!$C$43</f>
        <v>4.3836718084369505E-5</v>
      </c>
    </row>
    <row r="37" spans="2:13" s="130" customFormat="1">
      <c r="B37" s="86" t="s">
        <v>1383</v>
      </c>
      <c r="C37" s="83" t="s">
        <v>1384</v>
      </c>
      <c r="D37" s="96" t="s">
        <v>1164</v>
      </c>
      <c r="E37" s="83"/>
      <c r="F37" s="96" t="s">
        <v>1344</v>
      </c>
      <c r="G37" s="96" t="s">
        <v>148</v>
      </c>
      <c r="H37" s="93">
        <v>1463.9999999999998</v>
      </c>
      <c r="I37" s="95">
        <v>2526</v>
      </c>
      <c r="J37" s="93">
        <v>139.26908999999998</v>
      </c>
      <c r="K37" s="94">
        <v>6.0621118012422352E-5</v>
      </c>
      <c r="L37" s="94">
        <v>2.5797645100473967E-3</v>
      </c>
      <c r="M37" s="94">
        <f>J37/'סכום נכסי הקרן'!$C$43</f>
        <v>8.1826951308957633E-5</v>
      </c>
    </row>
    <row r="38" spans="2:13" s="130" customFormat="1">
      <c r="B38" s="86" t="s">
        <v>1385</v>
      </c>
      <c r="C38" s="83" t="s">
        <v>1386</v>
      </c>
      <c r="D38" s="96" t="s">
        <v>139</v>
      </c>
      <c r="E38" s="83"/>
      <c r="F38" s="96" t="s">
        <v>1344</v>
      </c>
      <c r="G38" s="96" t="s">
        <v>151</v>
      </c>
      <c r="H38" s="93">
        <v>298021.99999999994</v>
      </c>
      <c r="I38" s="95">
        <v>612.6</v>
      </c>
      <c r="J38" s="93">
        <v>9907.7978299999977</v>
      </c>
      <c r="K38" s="94">
        <v>4.9144511063852999E-4</v>
      </c>
      <c r="L38" s="94">
        <v>0.18352805503761538</v>
      </c>
      <c r="M38" s="94">
        <f>J38/'סכום נכסי הקרן'!$C$43</f>
        <v>5.821283750862492E-3</v>
      </c>
    </row>
    <row r="39" spans="2:13" s="130" customFormat="1">
      <c r="B39" s="86" t="s">
        <v>1387</v>
      </c>
      <c r="C39" s="83" t="s">
        <v>1388</v>
      </c>
      <c r="D39" s="96" t="s">
        <v>1164</v>
      </c>
      <c r="E39" s="83"/>
      <c r="F39" s="96" t="s">
        <v>1344</v>
      </c>
      <c r="G39" s="96" t="s">
        <v>148</v>
      </c>
      <c r="H39" s="93">
        <v>18129.999999999996</v>
      </c>
      <c r="I39" s="95">
        <v>3376.5</v>
      </c>
      <c r="J39" s="93">
        <v>2305.3924900000002</v>
      </c>
      <c r="K39" s="94">
        <v>1.2830856334041044E-4</v>
      </c>
      <c r="L39" s="94">
        <v>4.2704161615702375E-2</v>
      </c>
      <c r="M39" s="94">
        <f>J39/'סכום נכסי הקרן'!$C$43</f>
        <v>1.3545233836687424E-3</v>
      </c>
    </row>
    <row r="40" spans="2:13" s="130" customFormat="1">
      <c r="B40" s="86" t="s">
        <v>1389</v>
      </c>
      <c r="C40" s="83" t="s">
        <v>1390</v>
      </c>
      <c r="D40" s="96" t="s">
        <v>1164</v>
      </c>
      <c r="E40" s="83"/>
      <c r="F40" s="96" t="s">
        <v>1344</v>
      </c>
      <c r="G40" s="96" t="s">
        <v>148</v>
      </c>
      <c r="H40" s="93">
        <v>19529.999999999996</v>
      </c>
      <c r="I40" s="95">
        <v>2951</v>
      </c>
      <c r="J40" s="93">
        <v>2170.4599099999996</v>
      </c>
      <c r="K40" s="94">
        <v>5.6608695652173903E-4</v>
      </c>
      <c r="L40" s="94">
        <v>4.0204724869665386E-2</v>
      </c>
      <c r="M40" s="94">
        <f>J40/'סכום נכסי הקרן'!$C$43</f>
        <v>1.2752443300492202E-3</v>
      </c>
    </row>
    <row r="41" spans="2:13" s="130" customFormat="1">
      <c r="B41" s="86" t="s">
        <v>1391</v>
      </c>
      <c r="C41" s="83" t="s">
        <v>1392</v>
      </c>
      <c r="D41" s="96" t="s">
        <v>1160</v>
      </c>
      <c r="E41" s="83"/>
      <c r="F41" s="96" t="s">
        <v>1344</v>
      </c>
      <c r="G41" s="96" t="s">
        <v>148</v>
      </c>
      <c r="H41" s="93">
        <v>2759.9999999999995</v>
      </c>
      <c r="I41" s="95">
        <v>3585</v>
      </c>
      <c r="J41" s="93">
        <v>372.63063999999991</v>
      </c>
      <c r="K41" s="94">
        <v>5.6907216494845355E-4</v>
      </c>
      <c r="L41" s="94">
        <v>6.9024598382042114E-3</v>
      </c>
      <c r="M41" s="94">
        <f>J41/'סכום נכסי הקרן'!$C$43</f>
        <v>2.1893752041824728E-4</v>
      </c>
    </row>
    <row r="42" spans="2:13" s="130" customFormat="1">
      <c r="B42" s="86" t="s">
        <v>1393</v>
      </c>
      <c r="C42" s="83" t="s">
        <v>1394</v>
      </c>
      <c r="D42" s="96" t="s">
        <v>1164</v>
      </c>
      <c r="E42" s="83"/>
      <c r="F42" s="96" t="s">
        <v>1344</v>
      </c>
      <c r="G42" s="96" t="s">
        <v>148</v>
      </c>
      <c r="H42" s="93">
        <v>15539.999999999998</v>
      </c>
      <c r="I42" s="95">
        <v>3247</v>
      </c>
      <c r="J42" s="93">
        <v>1900.2625899999996</v>
      </c>
      <c r="K42" s="94">
        <v>1.6272251308900522E-3</v>
      </c>
      <c r="L42" s="94">
        <v>3.5199698579582495E-2</v>
      </c>
      <c r="M42" s="94">
        <f>J42/'סכום נכסי הקרן'!$C$43</f>
        <v>1.1164910636392016E-3</v>
      </c>
    </row>
    <row r="43" spans="2:13" s="130" customFormat="1">
      <c r="B43" s="86" t="s">
        <v>1395</v>
      </c>
      <c r="C43" s="83" t="s">
        <v>1396</v>
      </c>
      <c r="D43" s="96" t="s">
        <v>139</v>
      </c>
      <c r="E43" s="83"/>
      <c r="F43" s="96" t="s">
        <v>1344</v>
      </c>
      <c r="G43" s="96" t="s">
        <v>148</v>
      </c>
      <c r="H43" s="93">
        <v>1512.9999999999998</v>
      </c>
      <c r="I43" s="95">
        <v>35280</v>
      </c>
      <c r="J43" s="93">
        <v>2010.2395799999997</v>
      </c>
      <c r="K43" s="94">
        <v>2.2877475318636506E-4</v>
      </c>
      <c r="L43" s="94">
        <v>3.7236868031352718E-2</v>
      </c>
      <c r="M43" s="94">
        <f>J43/'סכום נכסי הקרן'!$C$43</f>
        <v>1.1811075683197142E-3</v>
      </c>
    </row>
    <row r="44" spans="2:13" s="130" customFormat="1">
      <c r="B44" s="86" t="s">
        <v>1397</v>
      </c>
      <c r="C44" s="83" t="s">
        <v>1398</v>
      </c>
      <c r="D44" s="96" t="s">
        <v>32</v>
      </c>
      <c r="E44" s="83"/>
      <c r="F44" s="96" t="s">
        <v>1344</v>
      </c>
      <c r="G44" s="96" t="s">
        <v>150</v>
      </c>
      <c r="H44" s="93">
        <v>2777.9999999999995</v>
      </c>
      <c r="I44" s="95">
        <v>6480</v>
      </c>
      <c r="J44" s="93">
        <v>771.46970999999985</v>
      </c>
      <c r="K44" s="94">
        <v>5.9859517598655069E-4</v>
      </c>
      <c r="L44" s="94">
        <v>1.4290394074051587E-2</v>
      </c>
      <c r="M44" s="94">
        <f>J44/'סכום נכסי הקרן'!$C$43</f>
        <v>4.532736904973362E-4</v>
      </c>
    </row>
    <row r="45" spans="2:13" s="130" customFormat="1">
      <c r="B45" s="86" t="s">
        <v>1399</v>
      </c>
      <c r="C45" s="83" t="s">
        <v>1400</v>
      </c>
      <c r="D45" s="96" t="s">
        <v>32</v>
      </c>
      <c r="E45" s="83"/>
      <c r="F45" s="96" t="s">
        <v>1344</v>
      </c>
      <c r="G45" s="96" t="s">
        <v>150</v>
      </c>
      <c r="H45" s="93">
        <v>7699.9999999999991</v>
      </c>
      <c r="I45" s="95">
        <v>2552</v>
      </c>
      <c r="J45" s="93">
        <v>842.13755000000003</v>
      </c>
      <c r="K45" s="94">
        <v>1.8242779649966072E-3</v>
      </c>
      <c r="L45" s="94">
        <v>1.5599416669328891E-2</v>
      </c>
      <c r="M45" s="94">
        <f>J45/'סכום נכסי הקרן'!$C$43</f>
        <v>4.9479427415871592E-4</v>
      </c>
    </row>
    <row r="46" spans="2:13" s="130" customFormat="1">
      <c r="B46" s="86" t="s">
        <v>1401</v>
      </c>
      <c r="C46" s="83" t="s">
        <v>1402</v>
      </c>
      <c r="D46" s="96" t="s">
        <v>1164</v>
      </c>
      <c r="E46" s="83"/>
      <c r="F46" s="96" t="s">
        <v>1344</v>
      </c>
      <c r="G46" s="96" t="s">
        <v>148</v>
      </c>
      <c r="H46" s="93">
        <v>5929.9999999999991</v>
      </c>
      <c r="I46" s="95">
        <v>6924</v>
      </c>
      <c r="J46" s="93">
        <v>1546.2939899999997</v>
      </c>
      <c r="K46" s="94">
        <v>8.7851851851851839E-4</v>
      </c>
      <c r="L46" s="94">
        <v>2.8642926851188473E-2</v>
      </c>
      <c r="M46" s="94">
        <f>J46/'סכום נכסי הקרן'!$C$43</f>
        <v>9.0851834408527989E-4</v>
      </c>
    </row>
    <row r="47" spans="2:13" s="130" customFormat="1">
      <c r="B47" s="86" t="s">
        <v>1403</v>
      </c>
      <c r="C47" s="83" t="s">
        <v>1404</v>
      </c>
      <c r="D47" s="96" t="s">
        <v>1164</v>
      </c>
      <c r="E47" s="83"/>
      <c r="F47" s="96" t="s">
        <v>1344</v>
      </c>
      <c r="G47" s="96" t="s">
        <v>148</v>
      </c>
      <c r="H47" s="93">
        <v>27966.999999999996</v>
      </c>
      <c r="I47" s="95">
        <v>3384</v>
      </c>
      <c r="J47" s="93">
        <v>3564.1547599999994</v>
      </c>
      <c r="K47" s="94">
        <v>5.9440999977555787E-4</v>
      </c>
      <c r="L47" s="94">
        <v>6.6020966735436393E-2</v>
      </c>
      <c r="M47" s="94">
        <f>J47/'סכום נכסי הקרן'!$C$43</f>
        <v>2.094103709617903E-3</v>
      </c>
    </row>
    <row r="48" spans="2:13" s="130" customFormat="1">
      <c r="B48" s="86" t="s">
        <v>1405</v>
      </c>
      <c r="C48" s="83" t="s">
        <v>1406</v>
      </c>
      <c r="D48" s="96" t="s">
        <v>1164</v>
      </c>
      <c r="E48" s="83"/>
      <c r="F48" s="96" t="s">
        <v>1344</v>
      </c>
      <c r="G48" s="96" t="s">
        <v>148</v>
      </c>
      <c r="H48" s="93">
        <v>5368.9999999999991</v>
      </c>
      <c r="I48" s="95">
        <v>20552</v>
      </c>
      <c r="J48" s="93">
        <v>4176.82917</v>
      </c>
      <c r="K48" s="94">
        <v>6.0137853388631265E-6</v>
      </c>
      <c r="L48" s="94">
        <v>7.73699006527344E-2</v>
      </c>
      <c r="M48" s="94">
        <f>J48/'סכום נכסי הקרן'!$C$43</f>
        <v>2.4540779085971192E-3</v>
      </c>
    </row>
    <row r="49" spans="2:13" s="130" customFormat="1">
      <c r="B49" s="86" t="s">
        <v>1407</v>
      </c>
      <c r="C49" s="83" t="s">
        <v>1408</v>
      </c>
      <c r="D49" s="96" t="s">
        <v>1164</v>
      </c>
      <c r="E49" s="83"/>
      <c r="F49" s="96" t="s">
        <v>1344</v>
      </c>
      <c r="G49" s="96" t="s">
        <v>148</v>
      </c>
      <c r="H49" s="93">
        <v>1205.9999999999998</v>
      </c>
      <c r="I49" s="95">
        <v>3458</v>
      </c>
      <c r="J49" s="93">
        <v>157.05530999999996</v>
      </c>
      <c r="K49" s="94">
        <v>1.1766218503144082E-6</v>
      </c>
      <c r="L49" s="94">
        <v>2.9092292830555006E-3</v>
      </c>
      <c r="M49" s="94">
        <f>J49/'סכום נכסי הקרן'!$C$43</f>
        <v>9.2277167921347411E-5</v>
      </c>
    </row>
    <row r="50" spans="2:13" s="130" customFormat="1">
      <c r="B50" s="86" t="s">
        <v>1409</v>
      </c>
      <c r="C50" s="83" t="s">
        <v>1410</v>
      </c>
      <c r="D50" s="96" t="s">
        <v>1164</v>
      </c>
      <c r="E50" s="83"/>
      <c r="F50" s="96" t="s">
        <v>1344</v>
      </c>
      <c r="G50" s="96" t="s">
        <v>148</v>
      </c>
      <c r="H50" s="93">
        <v>8179.9999999999991</v>
      </c>
      <c r="I50" s="95">
        <v>18856</v>
      </c>
      <c r="J50" s="93">
        <v>5808.756739999998</v>
      </c>
      <c r="K50" s="94">
        <v>3.5562090555837774E-5</v>
      </c>
      <c r="L50" s="94">
        <v>0.10759906943709197</v>
      </c>
      <c r="M50" s="94">
        <f>J50/'סכום נכסי הקרן'!$C$43</f>
        <v>3.4129098921344241E-3</v>
      </c>
    </row>
    <row r="51" spans="2:13" s="130" customFormat="1">
      <c r="B51" s="158"/>
      <c r="C51" s="158"/>
    </row>
    <row r="52" spans="2:13" s="130" customFormat="1">
      <c r="B52" s="158"/>
      <c r="C52" s="158"/>
    </row>
    <row r="53" spans="2:13" s="130" customFormat="1">
      <c r="B53" s="149" t="s">
        <v>55</v>
      </c>
      <c r="C53" s="158"/>
    </row>
    <row r="54" spans="2:13">
      <c r="B54" s="149" t="s">
        <v>130</v>
      </c>
      <c r="D54" s="1"/>
      <c r="E54" s="1"/>
      <c r="F54" s="1"/>
      <c r="G54" s="1"/>
    </row>
    <row r="55" spans="2:13">
      <c r="B55" s="98"/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1"/>
      <c r="D250" s="1"/>
      <c r="E250" s="1"/>
      <c r="F250" s="1"/>
      <c r="G250" s="1"/>
    </row>
    <row r="251" spans="2:7">
      <c r="B251" s="41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03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P1:XFD2 D1:N2 A1:A1048576 B1:B52 B55:B1048576 D3:XFD1048576"/>
  </dataValidations>
  <printOptions horizontalCentered="1"/>
  <pageMargins left="0" right="0" top="0.51181102362204722" bottom="0.51181102362204722" header="0" footer="0.23622047244094491"/>
  <pageSetup paperSize="9" scale="78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9"/>
  <sheetViews>
    <sheetView rightToLeft="1" zoomScaleNormal="100" workbookViewId="0">
      <selection activeCell="K25" sqref="K25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24.8554687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4" t="s">
        <v>162</v>
      </c>
      <c r="C1" s="77" t="s" vm="1">
        <v>217</v>
      </c>
    </row>
    <row r="2" spans="2:58">
      <c r="B2" s="54" t="s">
        <v>161</v>
      </c>
      <c r="C2" s="77" t="s">
        <v>218</v>
      </c>
    </row>
    <row r="3" spans="2:58">
      <c r="B3" s="54" t="s">
        <v>163</v>
      </c>
      <c r="C3" s="77" t="s">
        <v>219</v>
      </c>
    </row>
    <row r="4" spans="2:58">
      <c r="B4" s="54" t="s">
        <v>164</v>
      </c>
      <c r="C4" s="77">
        <v>414</v>
      </c>
    </row>
    <row r="6" spans="2:58" ht="26.25" customHeight="1">
      <c r="B6" s="211" t="s">
        <v>189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58" ht="26.25" customHeight="1">
      <c r="B7" s="211" t="s">
        <v>110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BF7" s="3"/>
    </row>
    <row r="8" spans="2:58" s="3" customFormat="1" ht="78.75">
      <c r="B8" s="20" t="s">
        <v>133</v>
      </c>
      <c r="C8" s="28" t="s">
        <v>54</v>
      </c>
      <c r="D8" s="69" t="s">
        <v>137</v>
      </c>
      <c r="E8" s="69" t="s">
        <v>135</v>
      </c>
      <c r="F8" s="73" t="s">
        <v>77</v>
      </c>
      <c r="G8" s="28" t="s">
        <v>15</v>
      </c>
      <c r="H8" s="28" t="s">
        <v>78</v>
      </c>
      <c r="I8" s="28" t="s">
        <v>120</v>
      </c>
      <c r="J8" s="28" t="s">
        <v>0</v>
      </c>
      <c r="K8" s="28" t="s">
        <v>124</v>
      </c>
      <c r="L8" s="28" t="s">
        <v>73</v>
      </c>
      <c r="M8" s="28" t="s">
        <v>70</v>
      </c>
      <c r="N8" s="69" t="s">
        <v>165</v>
      </c>
      <c r="O8" s="29" t="s">
        <v>167</v>
      </c>
      <c r="BA8" s="1"/>
      <c r="BB8" s="1"/>
    </row>
    <row r="9" spans="2:58" s="3" customFormat="1" ht="20.25">
      <c r="B9" s="14"/>
      <c r="C9" s="15"/>
      <c r="D9" s="15"/>
      <c r="E9" s="15"/>
      <c r="F9" s="15"/>
      <c r="G9" s="15"/>
      <c r="H9" s="15"/>
      <c r="I9" s="15"/>
      <c r="J9" s="30" t="s">
        <v>22</v>
      </c>
      <c r="K9" s="30" t="s">
        <v>74</v>
      </c>
      <c r="L9" s="30" t="s">
        <v>23</v>
      </c>
      <c r="M9" s="30" t="s">
        <v>20</v>
      </c>
      <c r="N9" s="30" t="s">
        <v>20</v>
      </c>
      <c r="O9" s="31" t="s">
        <v>20</v>
      </c>
      <c r="AZ9" s="1"/>
      <c r="BA9" s="1"/>
      <c r="BB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AZ10" s="1"/>
      <c r="BA10" s="3"/>
      <c r="BB10" s="1"/>
    </row>
    <row r="11" spans="2:58" s="4" customFormat="1" ht="18" customHeight="1">
      <c r="B11" s="120" t="s">
        <v>38</v>
      </c>
      <c r="C11" s="81"/>
      <c r="D11" s="81"/>
      <c r="E11" s="81"/>
      <c r="F11" s="81"/>
      <c r="G11" s="81"/>
      <c r="H11" s="81"/>
      <c r="I11" s="81"/>
      <c r="J11" s="90"/>
      <c r="K11" s="92"/>
      <c r="L11" s="90">
        <v>23925.052049999998</v>
      </c>
      <c r="M11" s="81"/>
      <c r="N11" s="91">
        <v>1</v>
      </c>
      <c r="O11" s="91">
        <f>L11/'סכום נכסי הקרן'!$C$43</f>
        <v>1.4057060824908292E-2</v>
      </c>
      <c r="P11" s="5"/>
      <c r="AZ11" s="122"/>
      <c r="BA11" s="3"/>
      <c r="BB11" s="122"/>
      <c r="BF11" s="122"/>
    </row>
    <row r="12" spans="2:58" s="4" customFormat="1" ht="18" customHeight="1">
      <c r="B12" s="80" t="s">
        <v>211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23925.052049999998</v>
      </c>
      <c r="M12" s="81"/>
      <c r="N12" s="91">
        <v>1</v>
      </c>
      <c r="O12" s="91">
        <f>L12/'סכום נכסי הקרן'!$C$43</f>
        <v>1.4057060824908292E-2</v>
      </c>
      <c r="P12" s="5"/>
      <c r="AZ12" s="122"/>
      <c r="BA12" s="3"/>
      <c r="BB12" s="122"/>
      <c r="BF12" s="122"/>
    </row>
    <row r="13" spans="2:58">
      <c r="B13" s="100" t="s">
        <v>1411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23925.052049999998</v>
      </c>
      <c r="M13" s="81"/>
      <c r="N13" s="91">
        <v>1</v>
      </c>
      <c r="O13" s="91">
        <f>L13/'סכום נכסי הקרן'!$C$43</f>
        <v>1.4057060824908292E-2</v>
      </c>
      <c r="BA13" s="3"/>
    </row>
    <row r="14" spans="2:58" ht="20.25">
      <c r="B14" s="86" t="s">
        <v>1412</v>
      </c>
      <c r="C14" s="83" t="s">
        <v>1413</v>
      </c>
      <c r="D14" s="96" t="s">
        <v>32</v>
      </c>
      <c r="E14" s="83"/>
      <c r="F14" s="96" t="s">
        <v>1344</v>
      </c>
      <c r="G14" s="83" t="s">
        <v>645</v>
      </c>
      <c r="H14" s="83"/>
      <c r="I14" s="96" t="s">
        <v>148</v>
      </c>
      <c r="J14" s="93">
        <v>3220.3899999999994</v>
      </c>
      <c r="K14" s="95">
        <v>13325.62</v>
      </c>
      <c r="L14" s="93">
        <v>1616.1271999999997</v>
      </c>
      <c r="M14" s="94">
        <v>1.3381762797868955E-4</v>
      </c>
      <c r="N14" s="94">
        <v>6.7549579270403295E-2</v>
      </c>
      <c r="O14" s="94">
        <f>L14/'סכום נכסי הקרן'!$C$43</f>
        <v>9.495485445010233E-4</v>
      </c>
      <c r="BA14" s="4"/>
    </row>
    <row r="15" spans="2:58">
      <c r="B15" s="86" t="s">
        <v>1414</v>
      </c>
      <c r="C15" s="83" t="s">
        <v>1415</v>
      </c>
      <c r="D15" s="96" t="s">
        <v>141</v>
      </c>
      <c r="E15" s="83"/>
      <c r="F15" s="96" t="s">
        <v>1344</v>
      </c>
      <c r="G15" s="83" t="s">
        <v>645</v>
      </c>
      <c r="H15" s="83"/>
      <c r="I15" s="96" t="s">
        <v>150</v>
      </c>
      <c r="J15" s="93">
        <v>5239.9999999999991</v>
      </c>
      <c r="K15" s="95">
        <v>3407</v>
      </c>
      <c r="L15" s="93">
        <v>765.0944599999998</v>
      </c>
      <c r="M15" s="94">
        <v>3.9363470578706114E-4</v>
      </c>
      <c r="N15" s="94">
        <v>3.1978800230029171E-2</v>
      </c>
      <c r="O15" s="94">
        <f>L15/'סכום נכסי הקרן'!$C$43</f>
        <v>4.4952793994111129E-4</v>
      </c>
    </row>
    <row r="16" spans="2:58">
      <c r="B16" s="86" t="s">
        <v>1416</v>
      </c>
      <c r="C16" s="83" t="s">
        <v>1417</v>
      </c>
      <c r="D16" s="96" t="s">
        <v>141</v>
      </c>
      <c r="E16" s="83"/>
      <c r="F16" s="96" t="s">
        <v>1344</v>
      </c>
      <c r="G16" s="83" t="s">
        <v>645</v>
      </c>
      <c r="H16" s="83"/>
      <c r="I16" s="96" t="s">
        <v>150</v>
      </c>
      <c r="J16" s="93">
        <v>13749.999999999998</v>
      </c>
      <c r="K16" s="95">
        <v>1985</v>
      </c>
      <c r="L16" s="93">
        <v>1169.7009499999999</v>
      </c>
      <c r="M16" s="94">
        <v>1.1555433906410882E-4</v>
      </c>
      <c r="N16" s="94">
        <v>4.8890215476041145E-2</v>
      </c>
      <c r="O16" s="94">
        <f>L16/'סכום נכסי הקרן'!$C$43</f>
        <v>6.8725273268958312E-4</v>
      </c>
    </row>
    <row r="17" spans="2:52">
      <c r="B17" s="86" t="s">
        <v>1418</v>
      </c>
      <c r="C17" s="83" t="s">
        <v>1419</v>
      </c>
      <c r="D17" s="96" t="s">
        <v>32</v>
      </c>
      <c r="E17" s="83"/>
      <c r="F17" s="96" t="s">
        <v>1344</v>
      </c>
      <c r="G17" s="83" t="s">
        <v>645</v>
      </c>
      <c r="H17" s="83"/>
      <c r="I17" s="96" t="s">
        <v>148</v>
      </c>
      <c r="J17" s="93">
        <v>1706.2399999999998</v>
      </c>
      <c r="K17" s="95">
        <v>8651</v>
      </c>
      <c r="L17" s="93">
        <v>555.88637999999992</v>
      </c>
      <c r="M17" s="94">
        <v>2.1691343868104071E-4</v>
      </c>
      <c r="N17" s="94">
        <v>2.3234489891109766E-2</v>
      </c>
      <c r="O17" s="94">
        <f>L17/'סכום נכסי הקרן'!$C$43</f>
        <v>3.266086376350468E-4</v>
      </c>
    </row>
    <row r="18" spans="2:52">
      <c r="B18" s="86" t="s">
        <v>1420</v>
      </c>
      <c r="C18" s="83" t="s">
        <v>1421</v>
      </c>
      <c r="D18" s="96" t="s">
        <v>32</v>
      </c>
      <c r="E18" s="83"/>
      <c r="F18" s="96" t="s">
        <v>1344</v>
      </c>
      <c r="G18" s="83" t="s">
        <v>645</v>
      </c>
      <c r="H18" s="83"/>
      <c r="I18" s="96" t="s">
        <v>148</v>
      </c>
      <c r="J18" s="93">
        <v>23491.099999999995</v>
      </c>
      <c r="K18" s="95">
        <v>986</v>
      </c>
      <c r="L18" s="93">
        <v>872.2892099999998</v>
      </c>
      <c r="M18" s="94">
        <v>2.288067344076754E-3</v>
      </c>
      <c r="N18" s="94">
        <v>3.6459239803409323E-2</v>
      </c>
      <c r="O18" s="94">
        <f>L18/'סכום נכסי הקרן'!$C$43</f>
        <v>5.1250975154644234E-4</v>
      </c>
    </row>
    <row r="19" spans="2:52" ht="20.25">
      <c r="B19" s="86" t="s">
        <v>1422</v>
      </c>
      <c r="C19" s="83" t="s">
        <v>1423</v>
      </c>
      <c r="D19" s="96" t="s">
        <v>32</v>
      </c>
      <c r="E19" s="83"/>
      <c r="F19" s="96" t="s">
        <v>1344</v>
      </c>
      <c r="G19" s="83" t="s">
        <v>645</v>
      </c>
      <c r="H19" s="83"/>
      <c r="I19" s="96" t="s">
        <v>150</v>
      </c>
      <c r="J19" s="93">
        <v>14593.929999999998</v>
      </c>
      <c r="K19" s="95">
        <v>1837</v>
      </c>
      <c r="L19" s="93">
        <v>1148.9283899999996</v>
      </c>
      <c r="M19" s="94">
        <v>5.2635096016514387E-5</v>
      </c>
      <c r="N19" s="94">
        <v>4.8021980792305095E-2</v>
      </c>
      <c r="O19" s="94">
        <f>L19/'סכום נכסי הקרן'!$C$43</f>
        <v>6.7504790493001039E-4</v>
      </c>
      <c r="AZ19" s="4"/>
    </row>
    <row r="20" spans="2:52">
      <c r="B20" s="86" t="s">
        <v>1424</v>
      </c>
      <c r="C20" s="83" t="s">
        <v>1425</v>
      </c>
      <c r="D20" s="96" t="s">
        <v>32</v>
      </c>
      <c r="E20" s="83"/>
      <c r="F20" s="96" t="s">
        <v>1344</v>
      </c>
      <c r="G20" s="83" t="s">
        <v>645</v>
      </c>
      <c r="H20" s="83"/>
      <c r="I20" s="96" t="s">
        <v>157</v>
      </c>
      <c r="J20" s="93">
        <v>43.999999999999993</v>
      </c>
      <c r="K20" s="95">
        <v>928921</v>
      </c>
      <c r="L20" s="93">
        <v>1370.57835</v>
      </c>
      <c r="M20" s="94">
        <v>2.3985800766862246E-3</v>
      </c>
      <c r="N20" s="94">
        <v>5.7286326781470893E-2</v>
      </c>
      <c r="O20" s="94">
        <f>L20/'סכום נכסי הקרן'!$C$43</f>
        <v>8.0527738000270917E-4</v>
      </c>
      <c r="AZ20" s="3"/>
    </row>
    <row r="21" spans="2:52">
      <c r="B21" s="86" t="s">
        <v>1426</v>
      </c>
      <c r="C21" s="83" t="s">
        <v>1427</v>
      </c>
      <c r="D21" s="96" t="s">
        <v>32</v>
      </c>
      <c r="E21" s="83"/>
      <c r="F21" s="96" t="s">
        <v>1344</v>
      </c>
      <c r="G21" s="83" t="s">
        <v>645</v>
      </c>
      <c r="H21" s="83"/>
      <c r="I21" s="96" t="s">
        <v>148</v>
      </c>
      <c r="J21" s="93">
        <v>16119.989999999998</v>
      </c>
      <c r="K21" s="95">
        <v>1389</v>
      </c>
      <c r="L21" s="93">
        <v>843.2324799999999</v>
      </c>
      <c r="M21" s="94">
        <v>6.4260281005027126E-4</v>
      </c>
      <c r="N21" s="94">
        <v>3.5244750073594927E-2</v>
      </c>
      <c r="O21" s="94">
        <f>L21/'סכום נכסי הקרן'!$C$43</f>
        <v>4.9543759554321483E-4</v>
      </c>
    </row>
    <row r="22" spans="2:52">
      <c r="B22" s="86" t="s">
        <v>1428</v>
      </c>
      <c r="C22" s="83" t="s">
        <v>1429</v>
      </c>
      <c r="D22" s="96" t="s">
        <v>32</v>
      </c>
      <c r="E22" s="83"/>
      <c r="F22" s="96" t="s">
        <v>1344</v>
      </c>
      <c r="G22" s="83" t="s">
        <v>645</v>
      </c>
      <c r="H22" s="83"/>
      <c r="I22" s="96" t="s">
        <v>148</v>
      </c>
      <c r="J22" s="93">
        <v>15189.829999999998</v>
      </c>
      <c r="K22" s="95">
        <v>1571</v>
      </c>
      <c r="L22" s="93">
        <v>898.68896999999981</v>
      </c>
      <c r="M22" s="94">
        <v>8.7743985358342788E-5</v>
      </c>
      <c r="N22" s="94">
        <v>3.756267564734514E-2</v>
      </c>
      <c r="O22" s="94">
        <f>L22/'סכום נכסי הקרן'!$C$43</f>
        <v>5.2802081632103207E-4</v>
      </c>
    </row>
    <row r="23" spans="2:52">
      <c r="B23" s="86" t="s">
        <v>1430</v>
      </c>
      <c r="C23" s="83" t="s">
        <v>1431</v>
      </c>
      <c r="D23" s="96" t="s">
        <v>32</v>
      </c>
      <c r="E23" s="83"/>
      <c r="F23" s="96" t="s">
        <v>1344</v>
      </c>
      <c r="G23" s="83" t="s">
        <v>645</v>
      </c>
      <c r="H23" s="83"/>
      <c r="I23" s="96" t="s">
        <v>150</v>
      </c>
      <c r="J23" s="93">
        <v>34640.319999999992</v>
      </c>
      <c r="K23" s="95">
        <v>1047.7</v>
      </c>
      <c r="L23" s="93">
        <v>1555.3584099999996</v>
      </c>
      <c r="M23" s="94">
        <v>1.9519195086035021E-3</v>
      </c>
      <c r="N23" s="94">
        <v>6.5009614472291172E-2</v>
      </c>
      <c r="O23" s="94">
        <f>L23/'סכום נכסי הקרן'!$C$43</f>
        <v>9.1384410484083548E-4</v>
      </c>
    </row>
    <row r="24" spans="2:52">
      <c r="B24" s="86" t="s">
        <v>1432</v>
      </c>
      <c r="C24" s="83" t="s">
        <v>1433</v>
      </c>
      <c r="D24" s="96" t="s">
        <v>32</v>
      </c>
      <c r="E24" s="83"/>
      <c r="F24" s="96" t="s">
        <v>1344</v>
      </c>
      <c r="G24" s="83" t="s">
        <v>645</v>
      </c>
      <c r="H24" s="83"/>
      <c r="I24" s="96" t="s">
        <v>157</v>
      </c>
      <c r="J24" s="93">
        <v>5776.5399999999991</v>
      </c>
      <c r="K24" s="95">
        <v>8390.5020000000004</v>
      </c>
      <c r="L24" s="93">
        <v>1625.28009</v>
      </c>
      <c r="M24" s="94">
        <v>1.0501477655112561E-3</v>
      </c>
      <c r="N24" s="94">
        <v>6.7932144373328548E-2</v>
      </c>
      <c r="O24" s="94">
        <f>L24/'סכום נכסי הקרן'!$C$43</f>
        <v>9.5492628542233088E-4</v>
      </c>
    </row>
    <row r="25" spans="2:52">
      <c r="B25" s="86" t="s">
        <v>1434</v>
      </c>
      <c r="C25" s="83" t="s">
        <v>1435</v>
      </c>
      <c r="D25" s="96" t="s">
        <v>141</v>
      </c>
      <c r="E25" s="83"/>
      <c r="F25" s="96" t="s">
        <v>1344</v>
      </c>
      <c r="G25" s="83" t="s">
        <v>645</v>
      </c>
      <c r="H25" s="83"/>
      <c r="I25" s="96" t="s">
        <v>150</v>
      </c>
      <c r="J25" s="93">
        <v>25999.789999999994</v>
      </c>
      <c r="K25" s="95">
        <v>10324.36</v>
      </c>
      <c r="L25" s="93">
        <v>11503.887159999998</v>
      </c>
      <c r="M25" s="94">
        <v>1.0637674784881618E-3</v>
      </c>
      <c r="N25" s="94">
        <v>0.48083018318867143</v>
      </c>
      <c r="O25" s="94">
        <f>L25/'סכום נכסי הקרן'!$C$43</f>
        <v>6.7590591315349509E-3</v>
      </c>
    </row>
    <row r="26" spans="2:52">
      <c r="B26" s="82"/>
      <c r="C26" s="83"/>
      <c r="D26" s="83"/>
      <c r="E26" s="83"/>
      <c r="F26" s="83"/>
      <c r="G26" s="83"/>
      <c r="H26" s="83"/>
      <c r="I26" s="83"/>
      <c r="J26" s="93"/>
      <c r="K26" s="95"/>
      <c r="L26" s="83"/>
      <c r="M26" s="83"/>
      <c r="N26" s="94"/>
      <c r="O26" s="83"/>
    </row>
    <row r="27" spans="2:5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5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52">
      <c r="B29" s="149" t="s">
        <v>55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2">
      <c r="B30" s="149" t="s">
        <v>130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1"/>
      <c r="C307" s="1"/>
      <c r="D307" s="1"/>
      <c r="E307" s="1"/>
    </row>
    <row r="308" spans="2:5">
      <c r="B308" s="41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03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A1:XFD2 A1:A1048576 B1:B28 B31:B1048576 D1:Y2 D3:XFD1048576"/>
  </dataValidations>
  <printOptions horizontalCentered="1"/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2016-06-08T09:49:00+00:00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F00FCD0-229E-4A58-AEA0-468D3C3833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36</vt:i4>
      </vt:variant>
    </vt:vector>
  </HeadingPairs>
  <TitlesOfParts>
    <vt:vector size="67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'אג"ח קונצרני'!WPrint_TitlesW</vt:lpstr>
      <vt:lpstr>הלוואות!WPrint_TitlesW</vt:lpstr>
      <vt:lpstr>'לא סחיר- תעודות התחייבות ממשלתי'!WPrint_TitlesW</vt:lpstr>
      <vt:lpstr>'לא סחיר - חוזים עתידיים'!WPrint_TitlesW</vt:lpstr>
      <vt:lpstr>מזומנים!WPrint_TitlesW</vt:lpstr>
      <vt:lpstr>מניות!WPrint_TitlesW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עופרה כוכבי</cp:lastModifiedBy>
  <cp:lastPrinted>2016-06-08T06:18:16Z</cp:lastPrinted>
  <dcterms:created xsi:type="dcterms:W3CDTF">2005-07-19T07:39:38Z</dcterms:created>
  <dcterms:modified xsi:type="dcterms:W3CDTF">2016-06-08T09:47:51Z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2" name="kb4cc1381c4248d7a2dfa3f1be0c86c0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